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workbookProtection workbookPassword="CC25" lockStructure="1"/>
  <bookViews>
    <workbookView xWindow="-15" yWindow="-15" windowWidth="10260" windowHeight="7665" tabRatio="889"/>
  </bookViews>
  <sheets>
    <sheet name="Instructions " sheetId="34" r:id="rId1"/>
    <sheet name="General Info &amp; Test Results" sheetId="35" r:id="rId2"/>
    <sheet name="Setup &amp; Instrumentation" sheetId="36" r:id="rId3"/>
    <sheet name="Photos" sheetId="16" r:id="rId4"/>
    <sheet name="Photo Adding" sheetId="39" r:id="rId5"/>
    <sheet name="Settings" sheetId="20" r:id="rId6"/>
    <sheet name="Recorded Data" sheetId="23" r:id="rId7"/>
    <sheet name="Test Conditions Variations" sheetId="38" r:id="rId8"/>
    <sheet name="Capacity Test" sheetId="22" r:id="rId9"/>
    <sheet name="Standby Power Test" sheetId="29" r:id="rId10"/>
    <sheet name="Uncertainty Data" sheetId="30" r:id="rId11"/>
    <sheet name="General Test Comments" sheetId="26" r:id="rId12"/>
    <sheet name="Report Sign-Off Block" sheetId="33" r:id="rId13"/>
    <sheet name="EER Calculation" sheetId="27" r:id="rId14"/>
    <sheet name="Uncertainty Calculations" sheetId="31" r:id="rId15"/>
    <sheet name="Drop-Downs" sheetId="15" r:id="rId16"/>
    <sheet name="Version Control" sheetId="32" r:id="rId17"/>
  </sheets>
  <definedNames>
    <definedName name="A_B">'Drop-Downs'!$H$11:$H$12</definedName>
    <definedName name="Annual_Hours">'Drop-Downs'!$D$11:$D$14</definedName>
    <definedName name="Electronic">'Drop-Downs'!$F$11:$F$12</definedName>
    <definedName name="Photos_Y_N">'General Info &amp; Test Results'!$C$19</definedName>
    <definedName name="Standby_Y_N">'General Info &amp; Test Results'!$C$20</definedName>
    <definedName name="Uncertainty_Y_N">'General Info &amp; Test Results'!$C$18</definedName>
    <definedName name="Yes_No">'Drop-Downs'!$B$11:$B$13</definedName>
  </definedNames>
  <calcPr calcId="145621"/>
</workbook>
</file>

<file path=xl/calcChain.xml><?xml version="1.0" encoding="utf-8"?>
<calcChain xmlns="http://schemas.openxmlformats.org/spreadsheetml/2006/main">
  <c r="C7" i="39" l="1"/>
  <c r="B7" i="39"/>
  <c r="B6" i="39"/>
  <c r="C5" i="39"/>
  <c r="B5" i="39"/>
  <c r="C4" i="39"/>
  <c r="B4" i="39"/>
  <c r="B3" i="39"/>
  <c r="B2" i="39"/>
  <c r="C5" i="32" l="1"/>
  <c r="C4" i="33" l="1"/>
  <c r="D14" i="33" l="1"/>
  <c r="C7" i="32"/>
  <c r="C4" i="34" l="1"/>
  <c r="H24" i="35"/>
  <c r="H25" i="35"/>
  <c r="H26" i="35"/>
  <c r="H27" i="35"/>
  <c r="H23" i="35"/>
  <c r="B2" i="34"/>
  <c r="C6" i="32" l="1"/>
  <c r="C5" i="38"/>
  <c r="G24" i="35"/>
  <c r="G25" i="35"/>
  <c r="G26" i="35"/>
  <c r="G27" i="35"/>
  <c r="G23" i="35"/>
  <c r="B7" i="38"/>
  <c r="B6" i="38"/>
  <c r="B5" i="38"/>
  <c r="C4" i="38"/>
  <c r="B4" i="38"/>
  <c r="B3" i="38"/>
  <c r="B2" i="38"/>
  <c r="D20" i="38"/>
  <c r="D43" i="38"/>
  <c r="G29" i="38" s="1"/>
  <c r="H26" i="38"/>
  <c r="H27" i="38"/>
  <c r="H28" i="38"/>
  <c r="H25" i="38"/>
  <c r="G28" i="38"/>
  <c r="G27" i="38"/>
  <c r="G26" i="38"/>
  <c r="G25" i="38"/>
  <c r="C6" i="38" l="1"/>
  <c r="C6" i="39"/>
  <c r="H29" i="38"/>
  <c r="B7" i="15"/>
  <c r="B6" i="15"/>
  <c r="B5" i="15"/>
  <c r="C4" i="15"/>
  <c r="B4" i="15"/>
  <c r="B3" i="15"/>
  <c r="B2" i="15"/>
  <c r="B7" i="26" l="1"/>
  <c r="B6" i="26"/>
  <c r="B5" i="26"/>
  <c r="C4" i="26"/>
  <c r="B4" i="26"/>
  <c r="B3" i="26"/>
  <c r="B2" i="26"/>
  <c r="B7" i="31"/>
  <c r="B6" i="31"/>
  <c r="B5" i="31"/>
  <c r="C4" i="31"/>
  <c r="B4" i="31"/>
  <c r="B3" i="31"/>
  <c r="B2" i="31"/>
  <c r="B7" i="30"/>
  <c r="B6" i="30"/>
  <c r="B5" i="30"/>
  <c r="C4" i="30"/>
  <c r="B4" i="30"/>
  <c r="B3" i="30"/>
  <c r="B2" i="30"/>
  <c r="B7" i="29"/>
  <c r="B6" i="29"/>
  <c r="B5" i="29"/>
  <c r="C4" i="29"/>
  <c r="B4" i="29"/>
  <c r="B3" i="29"/>
  <c r="B2" i="29"/>
  <c r="B7" i="27"/>
  <c r="B6" i="27"/>
  <c r="B5" i="27"/>
  <c r="C4" i="27"/>
  <c r="B4" i="27"/>
  <c r="B3" i="27"/>
  <c r="B2" i="27"/>
  <c r="B7" i="22"/>
  <c r="B6" i="22"/>
  <c r="B5" i="22"/>
  <c r="C4" i="22"/>
  <c r="B4" i="22"/>
  <c r="B3" i="22"/>
  <c r="B2" i="22"/>
  <c r="B7" i="23"/>
  <c r="B6" i="23"/>
  <c r="B5" i="23"/>
  <c r="C4" i="23"/>
  <c r="B4" i="23"/>
  <c r="B3" i="23"/>
  <c r="B2" i="23"/>
  <c r="B7" i="20"/>
  <c r="B6" i="20"/>
  <c r="B5" i="20"/>
  <c r="C4" i="20"/>
  <c r="B4" i="20"/>
  <c r="B3" i="20"/>
  <c r="B2" i="20"/>
  <c r="C4" i="16"/>
  <c r="B7" i="16"/>
  <c r="B6" i="16"/>
  <c r="B5" i="16"/>
  <c r="B4" i="16"/>
  <c r="B3" i="16"/>
  <c r="B2" i="16"/>
  <c r="B2" i="33"/>
  <c r="B2" i="35"/>
  <c r="B2" i="36"/>
  <c r="B7" i="36"/>
  <c r="B6" i="36"/>
  <c r="B5" i="36"/>
  <c r="B4" i="36"/>
  <c r="B3" i="36"/>
  <c r="B7" i="35" l="1"/>
  <c r="B6" i="35"/>
  <c r="B5" i="35"/>
  <c r="B4" i="35"/>
  <c r="B3" i="35"/>
  <c r="B7" i="33"/>
  <c r="B6" i="33"/>
  <c r="B5" i="33"/>
  <c r="B4" i="33"/>
  <c r="B3" i="33"/>
  <c r="B6" i="34"/>
  <c r="B5" i="34"/>
  <c r="B4" i="34"/>
  <c r="B3" i="34"/>
  <c r="C4" i="36"/>
  <c r="C4" i="35"/>
  <c r="C6" i="34"/>
  <c r="C4" i="32"/>
  <c r="C3" i="32"/>
  <c r="C3" i="38" l="1"/>
  <c r="C3" i="39"/>
  <c r="C7" i="15"/>
  <c r="C7" i="38"/>
  <c r="C5" i="15"/>
  <c r="C5" i="26"/>
  <c r="C5" i="27"/>
  <c r="C5" i="29"/>
  <c r="C5" i="30"/>
  <c r="C5" i="23"/>
  <c r="C5" i="31"/>
  <c r="C5" i="22"/>
  <c r="C5" i="16"/>
  <c r="C5" i="20"/>
  <c r="C5" i="36"/>
  <c r="C5" i="33"/>
  <c r="C6" i="35"/>
  <c r="C5" i="35"/>
  <c r="C6" i="15"/>
  <c r="C6" i="30"/>
  <c r="C6" i="23"/>
  <c r="C6" i="22"/>
  <c r="C6" i="31"/>
  <c r="C6" i="26"/>
  <c r="C6" i="27"/>
  <c r="C6" i="36"/>
  <c r="C6" i="29"/>
  <c r="C6" i="20"/>
  <c r="C6" i="16"/>
  <c r="C5" i="34"/>
  <c r="C6" i="33"/>
  <c r="C3" i="26"/>
  <c r="C3" i="15"/>
  <c r="C7" i="35"/>
  <c r="C7" i="16"/>
  <c r="C7" i="27"/>
  <c r="C7" i="26"/>
  <c r="C7" i="30"/>
  <c r="C7" i="23"/>
  <c r="C7" i="31"/>
  <c r="C7" i="22"/>
  <c r="C7" i="29"/>
  <c r="C7" i="20"/>
  <c r="C7" i="36"/>
  <c r="C3" i="30"/>
  <c r="C3" i="31"/>
  <c r="C3" i="27"/>
  <c r="C3" i="29"/>
  <c r="C3" i="23"/>
  <c r="C3" i="22"/>
  <c r="C3" i="16"/>
  <c r="C3" i="20"/>
  <c r="C3" i="34"/>
  <c r="C3" i="36"/>
  <c r="C7" i="33"/>
  <c r="C3" i="35"/>
  <c r="C3" i="33"/>
  <c r="AJ25" i="31" l="1"/>
  <c r="AJ24" i="31"/>
  <c r="H34" i="30"/>
  <c r="O38" i="31"/>
  <c r="O25" i="31"/>
  <c r="O26" i="31"/>
  <c r="O27" i="31"/>
  <c r="O28" i="31"/>
  <c r="O29" i="31"/>
  <c r="O24" i="31"/>
  <c r="E14" i="31"/>
  <c r="G13" i="35" s="1"/>
  <c r="H25" i="30"/>
  <c r="H24" i="30"/>
  <c r="H18" i="30"/>
  <c r="H19" i="30"/>
  <c r="H20" i="30"/>
  <c r="J25" i="31" s="1"/>
  <c r="H21" i="30"/>
  <c r="H22" i="30"/>
  <c r="H17" i="30"/>
  <c r="H15" i="30"/>
  <c r="J37" i="31" s="1"/>
  <c r="H14" i="30"/>
  <c r="U24" i="31" s="1"/>
  <c r="J27" i="31" l="1"/>
  <c r="J26" i="31"/>
  <c r="Z25" i="31"/>
  <c r="J14" i="31" l="1"/>
  <c r="O37" i="31" s="1"/>
  <c r="E53" i="29"/>
  <c r="H33" i="30" s="1"/>
  <c r="AE25" i="31" s="1"/>
  <c r="E52" i="29"/>
  <c r="H32" i="30" s="1"/>
  <c r="AE24" i="31" s="1"/>
  <c r="E50" i="29"/>
  <c r="E49" i="29"/>
  <c r="E26" i="27"/>
  <c r="E27" i="27" s="1"/>
  <c r="E28" i="27" s="1"/>
  <c r="AE14" i="31" l="1"/>
  <c r="G15" i="35" s="1"/>
  <c r="E46" i="29"/>
  <c r="F15" i="35" s="1"/>
  <c r="E26" i="22" l="1"/>
  <c r="E41" i="22"/>
  <c r="E21" i="27"/>
  <c r="F13" i="35" s="1"/>
  <c r="E42" i="22"/>
  <c r="E44" i="22"/>
  <c r="E24" i="22"/>
  <c r="H29" i="30" s="1"/>
  <c r="J38" i="31" s="1"/>
  <c r="J15" i="31" s="1"/>
  <c r="G12" i="35" s="1"/>
  <c r="Z24" i="31" l="1"/>
  <c r="E48" i="22"/>
  <c r="E18" i="27" s="1"/>
  <c r="E17" i="27"/>
  <c r="E27" i="22"/>
  <c r="F14" i="35" l="1"/>
  <c r="G14" i="35"/>
  <c r="E19" i="27"/>
  <c r="E20" i="27"/>
  <c r="E29" i="27"/>
  <c r="F12" i="35" s="1"/>
  <c r="E49" i="22"/>
  <c r="E30" i="27" l="1"/>
  <c r="H31" i="30"/>
  <c r="U25" i="31" s="1"/>
  <c r="U14" i="31" s="1"/>
  <c r="E22" i="27"/>
</calcChain>
</file>

<file path=xl/sharedStrings.xml><?xml version="1.0" encoding="utf-8"?>
<sst xmlns="http://schemas.openxmlformats.org/spreadsheetml/2006/main" count="710" uniqueCount="468">
  <si>
    <t>Lab Name:</t>
  </si>
  <si>
    <t>Settings</t>
  </si>
  <si>
    <t>Step 1</t>
  </si>
  <si>
    <t>Step 2</t>
  </si>
  <si>
    <t>Step 3</t>
  </si>
  <si>
    <t>Step 4</t>
  </si>
  <si>
    <t>Step 5</t>
  </si>
  <si>
    <t>A</t>
  </si>
  <si>
    <t>If additional sensors were used, describe placement:</t>
  </si>
  <si>
    <t>Describe placement of sensors used to measure ambient temperature:</t>
  </si>
  <si>
    <t>Yes</t>
  </si>
  <si>
    <t>No</t>
  </si>
  <si>
    <t>Table of Contents</t>
  </si>
  <si>
    <t>Photos</t>
  </si>
  <si>
    <t>2. FTC EnergyGuide label (if present).</t>
  </si>
  <si>
    <t>Yes_no</t>
  </si>
  <si>
    <t>Date</t>
  </si>
  <si>
    <t>Cooling Capacity</t>
  </si>
  <si>
    <t>Cooling Capacity Measurements Standard Test Conditions</t>
  </si>
  <si>
    <t>V</t>
  </si>
  <si>
    <t>Calculated EER</t>
  </si>
  <si>
    <t>5. Picture of room air conditioner as installed in final set-up (evaporator side)</t>
  </si>
  <si>
    <t>6. Picture of room air conditioner as installed in final set-up (condenser side)</t>
  </si>
  <si>
    <t>8. Room air conditioner control panel or controls as set during test</t>
  </si>
  <si>
    <t>Capacity Calculation</t>
  </si>
  <si>
    <t>qtr</t>
  </si>
  <si>
    <t>S Er</t>
  </si>
  <si>
    <t>hw1</t>
  </si>
  <si>
    <t>hw2</t>
  </si>
  <si>
    <t>wr</t>
  </si>
  <si>
    <t>qlp</t>
  </si>
  <si>
    <t>qlr</t>
  </si>
  <si>
    <t>Watts</t>
  </si>
  <si>
    <t>Btu/lbs.</t>
  </si>
  <si>
    <t>lb/h</t>
  </si>
  <si>
    <t>Btu/h</t>
  </si>
  <si>
    <t>Measurement</t>
  </si>
  <si>
    <t>Capacity Calculation - Room Side</t>
  </si>
  <si>
    <t>Was water introduced during the test to maintain humidity?</t>
  </si>
  <si>
    <t>IF NO:  What was the temperature of the water in the humidifer tank?</t>
  </si>
  <si>
    <t>Was the temperature of the condensate assumed to be at the measured wet-blub temperature of the air leaving the air conditioner?</t>
  </si>
  <si>
    <t>--&gt; Please note this temperature</t>
  </si>
  <si>
    <t>Capacity Calculation - Outdoor Side</t>
  </si>
  <si>
    <t>qlo</t>
  </si>
  <si>
    <t>qc</t>
  </si>
  <si>
    <t>S Eo</t>
  </si>
  <si>
    <t>hw3</t>
  </si>
  <si>
    <t>E</t>
  </si>
  <si>
    <t>q1o</t>
  </si>
  <si>
    <t>What is the temperature at which the condensate leaves the compartment?</t>
  </si>
  <si>
    <t>Electrical Power Input</t>
  </si>
  <si>
    <t>Electrical Input</t>
  </si>
  <si>
    <t>Hz</t>
  </si>
  <si>
    <t>W</t>
  </si>
  <si>
    <t>%</t>
  </si>
  <si>
    <t>rpm</t>
  </si>
  <si>
    <t>Date of Last Calibration for Partition Wall</t>
  </si>
  <si>
    <t>Has Louvers?</t>
  </si>
  <si>
    <t>Adjusted net total cooling effect as determined on outdoor-side, Btu/h (W).</t>
  </si>
  <si>
    <t>Electromechanical or Electronic Controls?</t>
  </si>
  <si>
    <t>Temperature Setting?</t>
  </si>
  <si>
    <t>Fan Setting?</t>
  </si>
  <si>
    <t>Step 6</t>
  </si>
  <si>
    <t>Test Conditions Summary - Test Chamber Devices</t>
  </si>
  <si>
    <t>Water Measurements</t>
  </si>
  <si>
    <t>Airflow Measurements</t>
  </si>
  <si>
    <t>Pressure Measurements</t>
  </si>
  <si>
    <t>in. Hg</t>
  </si>
  <si>
    <t>cfm</t>
  </si>
  <si>
    <t>Applied Voltage to test unit - V</t>
  </si>
  <si>
    <t>Frequency - Hz</t>
  </si>
  <si>
    <t>Line current - Amps</t>
  </si>
  <si>
    <t>Power Input - watts</t>
  </si>
  <si>
    <t>Power Factor - percent</t>
  </si>
  <si>
    <t>Fan speed - rpm</t>
  </si>
  <si>
    <t>Air Temperatures</t>
  </si>
  <si>
    <t>Wet-bulb temperature of air leaving room side of air conditioner</t>
  </si>
  <si>
    <t>Step 7</t>
  </si>
  <si>
    <t>7. Picture showing the space around the room air conditioner on the indoor room side, to show clearance limits</t>
  </si>
  <si>
    <t>Step 8</t>
  </si>
  <si>
    <t>--- Description</t>
  </si>
  <si>
    <t>--- Setting</t>
  </si>
  <si>
    <t>Please note whether this test was run more than once, and why</t>
  </si>
  <si>
    <t>Please provide any further comments about this test that should be noted</t>
  </si>
  <si>
    <t>Btu/hr</t>
  </si>
  <si>
    <t>EER Calculation</t>
  </si>
  <si>
    <t>From 10 CFR Appendix F to Subpart B of Part 430</t>
  </si>
  <si>
    <t>Energy Efficiency Ratio (EER)</t>
  </si>
  <si>
    <t>(Btu/h)/W</t>
  </si>
  <si>
    <t>2. Test Unit Discrepancies</t>
  </si>
  <si>
    <t>Step 9</t>
  </si>
  <si>
    <t>General Test Comments</t>
  </si>
  <si>
    <t>Recorded Data</t>
  </si>
  <si>
    <t>Product Description:</t>
  </si>
  <si>
    <t>Other settings (if neccesary)</t>
  </si>
  <si>
    <t>Extra Setting #1</t>
  </si>
  <si>
    <t>Extra Setting #2</t>
  </si>
  <si>
    <t>Extra Setting #3</t>
  </si>
  <si>
    <t>Rated Performance</t>
  </si>
  <si>
    <t>Reverse-cycle (Heat Pump Mode)?</t>
  </si>
  <si>
    <t>Electric Resistance Heating?</t>
  </si>
  <si>
    <t>Casement-only, Casement/Slider, or N/A?</t>
  </si>
  <si>
    <t>Difference between room-side and outdoor-side capacities (%)</t>
  </si>
  <si>
    <t>Net latent cooling effect, Btu/h (W)</t>
  </si>
  <si>
    <t>Net sensible cooling effect, Btu/h</t>
  </si>
  <si>
    <t>qs</t>
  </si>
  <si>
    <t>qd</t>
  </si>
  <si>
    <t>Has chamber been at equilibrium for the minimum 1 hour?</t>
  </si>
  <si>
    <t>Notable temperatures, as noted in ANSI/ASHRAE Standard 16-69</t>
  </si>
  <si>
    <t>Compliance with Equilibrium Requirements</t>
  </si>
  <si>
    <t>If any pictures would help describe and enhance these comments, please include them in the 'Photos' Tab under 9) Additional Photos</t>
  </si>
  <si>
    <t>Net total cooling effect as determined on room-side compartment, Btu/h</t>
  </si>
  <si>
    <t>Net total cooling effect as determined on outdoor-side, Btu/h (W).</t>
  </si>
  <si>
    <t>Please note any features about the test unit that required special modification of the test set-up</t>
  </si>
  <si>
    <t>1. Sensor Placement</t>
  </si>
  <si>
    <t>Describe settings used on the Room Air Conditioner for test, or reference picture of controls in 'Photos' Tab</t>
  </si>
  <si>
    <t>11. [IF NEEDED] Picture showing how test kit components were applied in test set-up (take multiple if needed, for example: front and back)</t>
  </si>
  <si>
    <t>Please quote the relevant manufacturer instructions for installing this unit, as it pertains to this test.  (May use a focused picture with instructions)</t>
  </si>
  <si>
    <t>Reading</t>
  </si>
  <si>
    <t>Variation of Arithmetric Average from Rating Conditions</t>
  </si>
  <si>
    <t>Maximum Variation of individual 10 min. readings from rating conditions</t>
  </si>
  <si>
    <t>Not Compliant with Standard</t>
  </si>
  <si>
    <t>Compliant with Standard</t>
  </si>
  <si>
    <t>Dry-Bulb Temperature</t>
  </si>
  <si>
    <t>Wet-Bulb Temperature</t>
  </si>
  <si>
    <t>Voltage</t>
  </si>
  <si>
    <t>Additional Description</t>
  </si>
  <si>
    <t>Cooling Setting?</t>
  </si>
  <si>
    <t>Please include references, including page numbers.</t>
  </si>
  <si>
    <t>Step 10</t>
  </si>
  <si>
    <t>Please include a description of how the settings were entered, specific to this particular test unit:</t>
  </si>
  <si>
    <t>Absolute Variation</t>
  </si>
  <si>
    <t>Describe installation of room air conditioner in wall cavity, including insulation used and sealing methods.  Also, include all manufacturer instructions</t>
  </si>
  <si>
    <t>Include instructions on the use of the installation kit and selection and use of the wall sleeve and grille</t>
  </si>
  <si>
    <t>Describe the TTW sleeve that was selected for this test, including manufacturer, model number, and dimensions.  Please note if this sleeve was listed in the manufacturer's instructions.</t>
  </si>
  <si>
    <t>Also include information on the metal grille, and whether it was included with the cabinet or the unit.</t>
  </si>
  <si>
    <t>NOTE:  Only fill out this section when testing non-louvered units</t>
  </si>
  <si>
    <t>NOTE:  Only fill out this section when testing louvered units</t>
  </si>
  <si>
    <t>Measured Barometric Pressure</t>
  </si>
  <si>
    <t>Measured Deviation from Standard Pressure</t>
  </si>
  <si>
    <t>Upward adjustment of capacity measurements</t>
  </si>
  <si>
    <t>Adjusted net total cooling effect as determined on room-side compartment, Btu/h (W).</t>
  </si>
  <si>
    <t>Non-Adjusted EER</t>
  </si>
  <si>
    <t>ASHRAE Standard 16-1983 (RA 2009) Pressure Adjustment</t>
  </si>
  <si>
    <t>In Accordance with ANSI/ASHRAE Standard 16-1983 (RA09)</t>
  </si>
  <si>
    <t>In Accordance with Section 6.2 of ANSI/ASHRAE Standard 16-1983 (RA09)</t>
  </si>
  <si>
    <t>In Accordance with Section 6.1.6 of ANSI/ASHRAE Standard 16-83 (RA09)</t>
  </si>
  <si>
    <t>From ANSI/ASHRAE Standard 16-83 (RA09), Table 2</t>
  </si>
  <si>
    <t>ANSI/ASHRAE Standard 16-83 (RA09) - Table 1</t>
  </si>
  <si>
    <t>From ANSI/ASHRAE Standard 16-83 (RA09), Section 6.2.1</t>
  </si>
  <si>
    <t>From ANSI/ASHRAE Standard 16-83 (RA09), Section 6.2.2</t>
  </si>
  <si>
    <t>Standby Power Test</t>
  </si>
  <si>
    <t>In Accordance with IEC 62301</t>
  </si>
  <si>
    <t>Room airflow &lt; .5 m/s</t>
  </si>
  <si>
    <t>Unit</t>
  </si>
  <si>
    <t xml:space="preserve">Ambient Temperature </t>
  </si>
  <si>
    <t>Requirement</t>
  </si>
  <si>
    <t>OA Ventilation Damper Closed (if available)</t>
  </si>
  <si>
    <t>Frequency</t>
  </si>
  <si>
    <t>Nameplate</t>
  </si>
  <si>
    <t>Resolution</t>
  </si>
  <si>
    <t>Test Room Conditions  - IEC 62301, 4.2</t>
  </si>
  <si>
    <t>Power Supply - IEC 62301, 4.3-4.4</t>
  </si>
  <si>
    <t>Wattmeter  - IEC 62301. 4.5</t>
  </si>
  <si>
    <t>Uncertainty</t>
  </si>
  <si>
    <t>Watt</t>
  </si>
  <si>
    <t>From Sec. 4.5</t>
  </si>
  <si>
    <t>Units</t>
  </si>
  <si>
    <t>73.4 +/- 9 deg F (23 +/- 5 degC)</t>
  </si>
  <si>
    <t>Inactive Mode?</t>
  </si>
  <si>
    <t>Off Mode?</t>
  </si>
  <si>
    <t>Test Measurements - IEC 62301 5.3</t>
  </si>
  <si>
    <t>Inactive Mode</t>
  </si>
  <si>
    <t>Off Mode</t>
  </si>
  <si>
    <t>Did the power stabilize?</t>
  </si>
  <si>
    <t>If NO, which approach in IEC 5.3.2 was used :</t>
  </si>
  <si>
    <t>Average Inactive Mode Power (PIA)</t>
  </si>
  <si>
    <t>Average Off Mode Power (POFF)</t>
  </si>
  <si>
    <t>Standby Mode and Off Mode Annual Energy Consumption (ETSO)</t>
  </si>
  <si>
    <t>ETSO = [(PIA*SIA) + (POFF*SOFF)]*k</t>
  </si>
  <si>
    <t>k</t>
  </si>
  <si>
    <t>Coefficients</t>
  </si>
  <si>
    <t>Inactive Mode Power (Watts)</t>
  </si>
  <si>
    <t>PIA</t>
  </si>
  <si>
    <t>Off Mode Power (Watts)</t>
  </si>
  <si>
    <t>POFF</t>
  </si>
  <si>
    <t>K Conversion Factor (kWh/Wh)</t>
  </si>
  <si>
    <t>Annual Hours Inactive Mode</t>
  </si>
  <si>
    <t>Annual Hours Off Mode</t>
  </si>
  <si>
    <t>SIA</t>
  </si>
  <si>
    <t>SOFF</t>
  </si>
  <si>
    <t>hrs</t>
  </si>
  <si>
    <t>See Sec. 5.3 of Appendix F Test Procedure</t>
  </si>
  <si>
    <t>ETSO</t>
  </si>
  <si>
    <t>Annual Hours</t>
  </si>
  <si>
    <t>Off Mode Hours (SOFF)</t>
  </si>
  <si>
    <t>kWh</t>
  </si>
  <si>
    <t>-</t>
  </si>
  <si>
    <t>Annual Standby Energy Use</t>
  </si>
  <si>
    <t>Name of Mode</t>
  </si>
  <si>
    <t>Standby and Off Mode Power Tests</t>
  </si>
  <si>
    <t>Step 11</t>
  </si>
  <si>
    <t>Input</t>
  </si>
  <si>
    <t>Electrical Power Input On-Test</t>
  </si>
  <si>
    <t>Uncertainty Calculations</t>
  </si>
  <si>
    <t xml:space="preserve">Upower </t>
  </si>
  <si>
    <t xml:space="preserve">Cooling Capacity </t>
  </si>
  <si>
    <t>Uqrt</t>
  </si>
  <si>
    <t>UNCC</t>
  </si>
  <si>
    <t>qrt - net cooling effect of room side - from "Capacity Calculations"</t>
  </si>
  <si>
    <t>qrt = 3.41* SER + (hw1-hw2)*wr + qlp + qlr</t>
  </si>
  <si>
    <t>Partial Derivatives</t>
  </si>
  <si>
    <t>dqrt/dSER</t>
  </si>
  <si>
    <t>dqrt/dhw1</t>
  </si>
  <si>
    <t>dqrt/dhw2</t>
  </si>
  <si>
    <t>(-)wr</t>
  </si>
  <si>
    <t>dqrt/dqlp</t>
  </si>
  <si>
    <t>dqrt/dqlr</t>
  </si>
  <si>
    <t>SER</t>
  </si>
  <si>
    <t>dqrt/wr</t>
  </si>
  <si>
    <t>hw1-hw2</t>
  </si>
  <si>
    <t xml:space="preserve">wr </t>
  </si>
  <si>
    <t>NCC - Adjusted Net Cooling Capacity - from Capacity Calculations</t>
  </si>
  <si>
    <t>NCC = qrt*(1+.008*(SP-BP))</t>
  </si>
  <si>
    <t>Additional Inputs for Uncertainty Calculations</t>
  </si>
  <si>
    <t>qrt - net roomside cooling effect</t>
  </si>
  <si>
    <t>Reference</t>
  </si>
  <si>
    <t>SP - Standard Pressure</t>
  </si>
  <si>
    <t>dNCC/dqrt</t>
  </si>
  <si>
    <t>dNCC/dBP</t>
  </si>
  <si>
    <t>(BP) Barometric Pressure - in. Hg (kPa)</t>
  </si>
  <si>
    <t>(-).008qrt</t>
  </si>
  <si>
    <t>1+.008*SP -.008*BP</t>
  </si>
  <si>
    <t>qrt</t>
  </si>
  <si>
    <t>BP</t>
  </si>
  <si>
    <t>from above</t>
  </si>
  <si>
    <t>from "Uncertainty Data" tab</t>
  </si>
  <si>
    <t>if BP&lt;SP, normal uncertainty calc</t>
  </si>
  <si>
    <t>if BP&gt;SP, Uncertainty = Uqrt</t>
  </si>
  <si>
    <t>EER</t>
  </si>
  <si>
    <t>UEER</t>
  </si>
  <si>
    <t>EER - Energy Efficiency Ratio from "EER Calculation"</t>
  </si>
  <si>
    <t>EER = NCC/Power</t>
  </si>
  <si>
    <t>dEER/dNCC</t>
  </si>
  <si>
    <t>dEER/dPower</t>
  </si>
  <si>
    <t>1/Power</t>
  </si>
  <si>
    <t>(-)NCC/Power^2</t>
  </si>
  <si>
    <t>NCC - Adjusted net coolding capacity</t>
  </si>
  <si>
    <t>Uncertainty - from this tab</t>
  </si>
  <si>
    <t>NCC</t>
  </si>
  <si>
    <t>Power</t>
  </si>
  <si>
    <t>Inactive Mode Hours (SIA)</t>
  </si>
  <si>
    <t>k Converstion Factor</t>
  </si>
  <si>
    <t>UETSO</t>
  </si>
  <si>
    <t>ETSO - Energy Total of Standby and Off Settings from "Standby Power Test"</t>
  </si>
  <si>
    <t>ETSO = [(PIA*SIA)+(POFF*SOFF)]*k</t>
  </si>
  <si>
    <t>dETSO/dPIA</t>
  </si>
  <si>
    <t>dETSO/dPOFF</t>
  </si>
  <si>
    <t>SIA*k</t>
  </si>
  <si>
    <t>SOFF*k</t>
  </si>
  <si>
    <t>Uncertainty - from "Uncertainty Data"</t>
  </si>
  <si>
    <t>Uncertainty Data</t>
  </si>
  <si>
    <t xml:space="preserve">Uncertainty - from "Uncertainty Data" </t>
  </si>
  <si>
    <t>No calculation is needed</t>
  </si>
  <si>
    <t>Is an Uncertainty Analysis needed for this test?</t>
  </si>
  <si>
    <t>Are Photos needed for this test?</t>
  </si>
  <si>
    <t>Annual_Hours</t>
  </si>
  <si>
    <t>Title Block</t>
  </si>
  <si>
    <t>File Name:</t>
  </si>
  <si>
    <t>Tab Name:</t>
  </si>
  <si>
    <t>Version Number:</t>
  </si>
  <si>
    <t xml:space="preserve">Latest Revision Date: </t>
  </si>
  <si>
    <t xml:space="preserve">Test Completion Date: </t>
  </si>
  <si>
    <t>Revisions List</t>
  </si>
  <si>
    <t>Version</t>
  </si>
  <si>
    <t>Test Report Sign-Off Block</t>
  </si>
  <si>
    <t>Role</t>
  </si>
  <si>
    <t>Entity</t>
  </si>
  <si>
    <t>Test Completion</t>
  </si>
  <si>
    <t>Template Population</t>
  </si>
  <si>
    <t>Reference Test Procedure</t>
  </si>
  <si>
    <t>Tab</t>
  </si>
  <si>
    <t>Contents</t>
  </si>
  <si>
    <t>General Info &amp; Test Results</t>
  </si>
  <si>
    <t>Instructions for Completing this Template</t>
  </si>
  <si>
    <t>Variable</t>
  </si>
  <si>
    <t>[Lab Name]</t>
  </si>
  <si>
    <t>Lab Location:</t>
  </si>
  <si>
    <t>[Location of Lab]</t>
  </si>
  <si>
    <t>Date Test Started:</t>
  </si>
  <si>
    <t>[MM/DD/YYYY]</t>
  </si>
  <si>
    <t>Date Test Finished:</t>
  </si>
  <si>
    <t>Date Manufactured:</t>
  </si>
  <si>
    <t xml:space="preserve">Date Product Received: </t>
  </si>
  <si>
    <t xml:space="preserve">Received by: </t>
  </si>
  <si>
    <t>Condition as Received:</t>
  </si>
  <si>
    <t>Accuracy</t>
  </si>
  <si>
    <t>Date of Last Calibration</t>
  </si>
  <si>
    <t>Deadline for Next Calibration</t>
  </si>
  <si>
    <t>10 CFR 430 Subpart B Appendix F:  Uniform Test Method for Measuring the Energy Consumption of Room Air Conditioners [76 FR 1035, Jan. 6, 2011]</t>
  </si>
  <si>
    <t>unitless</t>
  </si>
  <si>
    <t>Measurement Uncertainty Calculations</t>
  </si>
  <si>
    <t>Report Sign-Off Block</t>
  </si>
  <si>
    <t>Setup &amp; Instrumentation</t>
  </si>
  <si>
    <t>Drop-Downs</t>
  </si>
  <si>
    <t>Version Control</t>
  </si>
  <si>
    <t>2. Description of method used to determine the measurement uncertainty of the following measurements:</t>
  </si>
  <si>
    <t xml:space="preserve">3A.  Installation Instructions for Louvered Units </t>
  </si>
  <si>
    <t>3B. Installation Instructions for Non-Louvered Units</t>
  </si>
  <si>
    <t>Power (W)</t>
  </si>
  <si>
    <t>Barometric Pressure (in.Hg.)</t>
  </si>
  <si>
    <t>Enthalpy (Btu/lbs)</t>
  </si>
  <si>
    <t>Condensed Water Vapor (lb/hr)</t>
  </si>
  <si>
    <t>Heat Leakage (Btu/hr)</t>
  </si>
  <si>
    <t>Uncertainty_Y_N tag controls uncertainty conditional formatting</t>
  </si>
  <si>
    <t>Photos_Y_N tag controls photos conditional formatting</t>
  </si>
  <si>
    <t>Is a Standby Test needed for this test?</t>
  </si>
  <si>
    <t>Standby_Y_N tag controls standby test conditional formatting</t>
  </si>
  <si>
    <t>Instructions</t>
  </si>
  <si>
    <t>Input cell</t>
  </si>
  <si>
    <t>Calculated Value (auto-filled)</t>
  </si>
  <si>
    <t>Capacity Test</t>
  </si>
  <si>
    <t>Room Air Dry Bulb (deg F)</t>
  </si>
  <si>
    <t>Room Air Wet Bulb (deg F)</t>
  </si>
  <si>
    <t>Outside Air Dry Bulb (deg F)</t>
  </si>
  <si>
    <t>Outside Air Wet Bulb (deg F)</t>
  </si>
  <si>
    <t>Unit Voltage at 60 Hz (V)</t>
  </si>
  <si>
    <t>Manufacturer: (if applicable)</t>
  </si>
  <si>
    <t>Brand: (if applicable)</t>
  </si>
  <si>
    <t>Manufacturer Model Number: (if applicable)</t>
  </si>
  <si>
    <t>Serial Number: (if applicable)</t>
  </si>
  <si>
    <t>Min</t>
  </si>
  <si>
    <t>Max</t>
  </si>
  <si>
    <t>Average</t>
  </si>
  <si>
    <t>Average Variation</t>
  </si>
  <si>
    <t>Range Variation</t>
  </si>
  <si>
    <t>Room Air Dry Bulb</t>
  </si>
  <si>
    <t>Room Air Wet Bulb</t>
  </si>
  <si>
    <t>Outside Air Dry Bulb</t>
  </si>
  <si>
    <t>Outside Air Wet Bulb</t>
  </si>
  <si>
    <t>Date:</t>
  </si>
  <si>
    <t>Report # :</t>
  </si>
  <si>
    <t>Test # :</t>
  </si>
  <si>
    <t xml:space="preserve">Indoor Unit Model Number: </t>
  </si>
  <si>
    <t>Indoor Unit Serial Number:</t>
  </si>
  <si>
    <t xml:space="preserve">Outdoor Unit Model Number: </t>
  </si>
  <si>
    <t>Outdoor Unit Serial Number:</t>
  </si>
  <si>
    <t xml:space="preserve">Rated Cooling Capacity : </t>
  </si>
  <si>
    <t>Product Information (if applicable)</t>
  </si>
  <si>
    <t>Test Conditions (from raw data)</t>
  </si>
  <si>
    <t>Figures of Merit for Tested Unit</t>
  </si>
  <si>
    <t>Instrument Type</t>
  </si>
  <si>
    <t>Sensor Location</t>
  </si>
  <si>
    <t>1. Overall Test Comments</t>
  </si>
  <si>
    <t>Please describe any unusual events or issues that occurred during this test</t>
  </si>
  <si>
    <t>Nameplate Capacity:</t>
  </si>
  <si>
    <t>Nameplate EER:</t>
  </si>
  <si>
    <t>Nameplate Input Voltage(s):</t>
  </si>
  <si>
    <t>Refrigerant Used (eg. R-22, R-410A)?</t>
  </si>
  <si>
    <t>Was the test performed according to DOE Test Procedure, including relevant section of ANSI/AHAM RAC-1-2008, ANSI/ASHRAE 16-1983 (RA 2009) and IEC 62301 (1st ed. June 2005) ?</t>
  </si>
  <si>
    <t>for installation of unit (including tilting of the unit, installation of insulating foam, positioning of the unit, etc)</t>
  </si>
  <si>
    <t>4. Exact placement of all sensors on, in, or around the device (please label where unclear, take multiple pictures if neccesary)</t>
  </si>
  <si>
    <t>9. [IF NEEDED] Picture of the sleeve and grille used to test unit, separate from test set-up</t>
  </si>
  <si>
    <t>10. [IF NEEDED] Picture of test kit components (such as foam insulation) used with test set-up</t>
  </si>
  <si>
    <t>Power Input - Watts</t>
  </si>
  <si>
    <t xml:space="preserve">Barometric Pressure - in. Hg </t>
  </si>
  <si>
    <t xml:space="preserve">Water quantity evaporated in humidifier - lb/h </t>
  </si>
  <si>
    <t xml:space="preserve">Temperature of humidifier water entering room-side compartment or in humidifier tank - F </t>
  </si>
  <si>
    <t xml:space="preserve">Cooling water flow rate through outdoor-side compartment, reconditioning coil - lb/h </t>
  </si>
  <si>
    <t xml:space="preserve">Temperature of cooling water entering outdoor-side compartment, reconditioning coil - F </t>
  </si>
  <si>
    <t xml:space="preserve">Temperature of cooling water leaving outdoor-side compartment, reconditioning coil - F </t>
  </si>
  <si>
    <t xml:space="preserve">Temperature of condensed water leaving outdoor-side compartment - F </t>
  </si>
  <si>
    <t>Static air pressure difference across separating partition of calorimeter compartments - in. H2O</t>
  </si>
  <si>
    <t>in. H2O</t>
  </si>
  <si>
    <t xml:space="preserve">Dry-bulb temperature of air surrounding inner compartments of balanced ambient calorimeter - F </t>
  </si>
  <si>
    <t xml:space="preserve">Wet-bulb temperature of air surrounding inner compartments of balanced ambient calorimeter - F </t>
  </si>
  <si>
    <t xml:space="preserve">Volume of airflow through measuring nozzle of separating partition flowmeter, including direction, in or out of room - cfm </t>
  </si>
  <si>
    <t>Test Conditions Variations</t>
  </si>
  <si>
    <t>Sum of all power input to room-side compartment, W.</t>
  </si>
  <si>
    <t>Enthalpy of water or steam supplied to maintain humidity, Btu/lb (kJ/kg). If no water is introduced during the test, hw1 is taken at the temperature of the water in the humidifier tank of the reconditioning equipment.</t>
  </si>
  <si>
    <t>Enthalpy of condensed moisture leaving the roomside compartment, Btu/lb (kJ/kg). Since transfer of condensed moisture from room-side to outdoor-side compartment usually takes place within the air conditioner, with consequent difficulty in measuring its temperature, the temperature of the condensate may be assumed to be at the measured wet-bulb temperature of the air leaving the air conditioner.</t>
  </si>
  <si>
    <t>Water vapor condensed by air conditioner. This is measured by reconditioning equipment as the amount of water evaporated into room-side compartment to maintain required humidity, lb/h (kg/s).</t>
  </si>
  <si>
    <t>Heat leakage into room-side compartment through separating partition between room-side and outdoorside compartments, as determined from calibrating test, Btu/h (W).</t>
  </si>
  <si>
    <t>Heat leakage into room-side compartment through walls, floor, and ceiling (but not including the separating partition) as determined from calibrating test, Btu/h (W).</t>
  </si>
  <si>
    <t>Net total cooling effect as determined on room-side compartment, Btu/h (W).</t>
  </si>
  <si>
    <t>Heat removed by cooling coil in outdoor-side compartment, Btu/h (W)</t>
  </si>
  <si>
    <t>Sum of all power input to any equipment, such as reheaters, circulating fans, etc., in outdoor-side compartment, watts (W)</t>
  </si>
  <si>
    <t>Total power input to air conditioner, watts (W)</t>
  </si>
  <si>
    <t>Enthalpy of condensed moisture leaving the roomside compartment, as defined in 6.2.1, Btu/lb (kJ/kg)</t>
  </si>
  <si>
    <t>Enthalpy of condensate removed by air-treating coil in outdoor-side compartment reconditioning equipment, taken at the temperature at which the condensate leaves the compartment, Btu/lb (kJ/kg)</t>
  </si>
  <si>
    <t>Water vapor condensed by air conditioner, as defined in 6.2.1, lb/h (kg/s)</t>
  </si>
  <si>
    <t>Heat leakage out of outdoor-side compartment through separating partition between room-side and outdoor-side compartments, as determined from calibrating test, Btu/h (W) (this quantity will be numerically equal to qlp used in Equation 1 if and only if the area of separating partition exposed to the outdoor side is equal to the area exposed to the roomside compartment)</t>
  </si>
  <si>
    <t>Heat leakage out of outdoor side (but not including the separating partition), as determined from calibrating test, Btu/h (W).</t>
  </si>
  <si>
    <t>A/B</t>
  </si>
  <si>
    <t>Section</t>
  </si>
  <si>
    <t>Pressure Measurement</t>
  </si>
  <si>
    <t>Room Side</t>
  </si>
  <si>
    <t>Capacity Calculations</t>
  </si>
  <si>
    <t>Electromechanical</t>
  </si>
  <si>
    <t>Electronic</t>
  </si>
  <si>
    <t>B</t>
  </si>
  <si>
    <t>A_B</t>
  </si>
  <si>
    <t>Back to Instructions tab</t>
  </si>
  <si>
    <t>NOTE: Copy only; sign off is done in the Report Sign-Off Block tab</t>
  </si>
  <si>
    <t>Set-Up (This table should include instrumentation, sensors, and all equipment used during testing)</t>
  </si>
  <si>
    <t>LEGEND</t>
  </si>
  <si>
    <t>Blue tabs have cells requiring inputs</t>
  </si>
  <si>
    <t>NOT USED</t>
  </si>
  <si>
    <t xml:space="preserve">Follow the steps below, filling in all input cells (shaded light blue) in each tab you are instructed to complete. Using TAB to "hop" from input cell to input cell is useful, but does not ensure that all input cells are reached. To guarantee that you enter all required information, you must visually scan for light blue cells in the entire area bounded by yellow-shaded cells. </t>
  </si>
  <si>
    <r>
      <rPr>
        <b/>
        <sz val="11"/>
        <rFont val="Palatino Linotype"/>
        <family val="1"/>
      </rPr>
      <t xml:space="preserve">Important: </t>
    </r>
    <r>
      <rPr>
        <sz val="11"/>
        <rFont val="Palatino Linotype"/>
        <family val="1"/>
      </rPr>
      <t>Start with a clean (unused) template copy for each new report. Enter only data and information that are unique to the unit tested and the current test of that unit. All abbreviations and variable names should be consistent with the reference test procedure.</t>
    </r>
  </si>
  <si>
    <t>STEP:</t>
  </si>
  <si>
    <t>FILL IN INPUT CELLS IN THIS TAB:</t>
  </si>
  <si>
    <t>Photos, if applicable</t>
  </si>
  <si>
    <t>Report Sign-off Block</t>
  </si>
  <si>
    <t>Uncertainty Data, if applicable</t>
  </si>
  <si>
    <t xml:space="preserve">Lab Information </t>
  </si>
  <si>
    <t>Product Information</t>
  </si>
  <si>
    <t>Product Characteristics</t>
  </si>
  <si>
    <t>Test Information</t>
  </si>
  <si>
    <t>Model #</t>
  </si>
  <si>
    <t>Brand</t>
  </si>
  <si>
    <t>Room Air Conditioner Settings - Controls</t>
  </si>
  <si>
    <t>°F</t>
  </si>
  <si>
    <t>m/s</t>
  </si>
  <si>
    <t>3. Additional Comments</t>
  </si>
  <si>
    <t xml:space="preserve">By signing in the space below, 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</si>
  <si>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Report Review by Test Lab</t>
  </si>
  <si>
    <t>Report Review by DOE</t>
  </si>
  <si>
    <t>DOE</t>
  </si>
  <si>
    <t>[Test Lab Name]</t>
  </si>
  <si>
    <t xml:space="preserve">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</si>
  <si>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3.  Picture of both inside and outside portions of test unit , once it is out of the package (include as many pictures as neccesary)</t>
  </si>
  <si>
    <t>13. Additional Photos (if necessary)</t>
  </si>
  <si>
    <t>12. Photos of test unit from all sides</t>
  </si>
  <si>
    <t>Run-In Period</t>
  </si>
  <si>
    <t>Length of Run-In Time (hr)</t>
  </si>
  <si>
    <t>Date of Run-In</t>
  </si>
  <si>
    <t>1. Picture of the nameplate showing model number and a picture showing serial number (may require 2 separate photos)</t>
  </si>
  <si>
    <t>Instructions and summary of template contents</t>
  </si>
  <si>
    <t>Lab information, product information and test results</t>
  </si>
  <si>
    <t>Instrumentation requirements and space for sensor placement descriptions</t>
  </si>
  <si>
    <t>Product and sensor placement photos</t>
  </si>
  <si>
    <t>Unit control settings</t>
  </si>
  <si>
    <t>Recorded data on test conditions</t>
  </si>
  <si>
    <t>Measurement inputs and calculations for capacity test</t>
  </si>
  <si>
    <t>Measurement inputs and calculations for standby test (if applicable)</t>
  </si>
  <si>
    <t>Uncertainty data (if applicable)</t>
  </si>
  <si>
    <t>Comments, clarifications, and documentation of discrepancies or other anomalies</t>
  </si>
  <si>
    <t>Report review history</t>
  </si>
  <si>
    <t xml:space="preserve">Automated calculations of EER measurement </t>
  </si>
  <si>
    <t>Automated calculations of measurement uncertainty (if applicable)</t>
  </si>
  <si>
    <t>Used for drop-down lists; summary of drop-down options</t>
  </si>
  <si>
    <t>Report template revision history</t>
  </si>
  <si>
    <t>Input for test condition measurements</t>
  </si>
  <si>
    <t>Provided data</t>
  </si>
  <si>
    <t>Value</t>
  </si>
  <si>
    <t>Photo Adding</t>
  </si>
  <si>
    <t>Test Data Inputs</t>
  </si>
  <si>
    <t>Notes/Comments: (Please clarify any pertinent details, unusual events, etc.)</t>
  </si>
  <si>
    <t>Agreement Check: Does the room-side and outdoor-side capacity agree to within 4%?</t>
  </si>
  <si>
    <t>Space to input photos into the workbook (for Excel 2003 users only)</t>
  </si>
  <si>
    <t xml:space="preserve">• Any photos uploaded to this tab MUST be transferred over to the "Photos" tab.  </t>
  </si>
  <si>
    <t>• DOE will not consider any photos that remain on this tab in its evaluation of the test report template.</t>
  </si>
  <si>
    <t>Note</t>
  </si>
  <si>
    <t>Step 3a</t>
  </si>
  <si>
    <t>Photo Adding, if applicable (for Excel 2003 users only)</t>
  </si>
  <si>
    <t xml:space="preserve">This tab is for users of Excel 2003 only so that they may be able to easily upload photos to this template. </t>
  </si>
  <si>
    <r>
      <t>Instructions:</t>
    </r>
    <r>
      <rPr>
        <sz val="11"/>
        <color theme="1"/>
        <rFont val="Palatino Linotype"/>
        <family val="2"/>
      </rPr>
      <t xml:space="preserve"> Input the required test photos on this tab first, then transfer to the "Photos" tab</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</si>
</sst>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00"/>
  </numFmts>
  <fonts count="45" x14ac:knownFonts="1">
    <font>
      <sz val="11"/>
      <color theme="1"/>
      <name val="Palatino Linotype"/>
      <family val="2"/>
    </font>
    <font>
      <sz val="11"/>
      <color theme="1"/>
      <name val="Calibri"/>
      <family val="2"/>
      <scheme val="minor"/>
    </font>
    <font>
      <sz val="11"/>
      <color theme="1"/>
      <name val="Calibri"/>
      <family val="2"/>
      <scheme val="minor"/>
    </font>
    <font>
      <sz val="11"/>
      <color theme="0"/>
      <name val="Palatino Linotype"/>
      <family val="1"/>
    </font>
    <font>
      <sz val="11"/>
      <name val="Palatino Linotype"/>
      <family val="2"/>
    </font>
    <font>
      <sz val="11"/>
      <color theme="1"/>
      <name val="Palatino Linotype"/>
      <family val="1"/>
    </font>
    <font>
      <i/>
      <sz val="11"/>
      <color rgb="FF7F7F7F"/>
      <name val="Palatino Linotype"/>
      <family val="2"/>
    </font>
    <font>
      <i/>
      <sz val="11"/>
      <color theme="6" tint="-0.499984740745262"/>
      <name val="Palatino Linotype"/>
      <family val="2"/>
    </font>
    <font>
      <b/>
      <sz val="11"/>
      <name val="Palatino Linotype"/>
      <family val="2"/>
    </font>
    <font>
      <u/>
      <sz val="11"/>
      <color theme="10"/>
      <name val="Palatino Linotype"/>
      <family val="2"/>
    </font>
    <font>
      <sz val="11"/>
      <color rgb="FF3F3F76"/>
      <name val="Palatino Linotype"/>
      <family val="2"/>
    </font>
    <font>
      <sz val="10"/>
      <name val="Arial"/>
      <family val="2"/>
    </font>
    <font>
      <b/>
      <sz val="11"/>
      <color theme="9" tint="-0.499984740745262"/>
      <name val="Palatino Linotype"/>
      <family val="2"/>
    </font>
    <font>
      <sz val="11"/>
      <color rgb="FFFF0000"/>
      <name val="Palatino Linotype"/>
      <family val="1"/>
    </font>
    <font>
      <b/>
      <sz val="11"/>
      <color theme="1"/>
      <name val="Palatino Linotype"/>
      <family val="1"/>
    </font>
    <font>
      <sz val="11"/>
      <color rgb="FF000000"/>
      <name val="Palatino Linotype"/>
      <family val="1"/>
    </font>
    <font>
      <sz val="11"/>
      <name val="Palatino Linotype"/>
      <family val="1"/>
    </font>
    <font>
      <sz val="11"/>
      <color theme="1"/>
      <name val="Palatino Linotype"/>
      <family val="2"/>
    </font>
    <font>
      <sz val="11"/>
      <color theme="0"/>
      <name val="Calibri"/>
      <family val="2"/>
      <scheme val="minor"/>
    </font>
    <font>
      <i/>
      <sz val="11"/>
      <color theme="1"/>
      <name val="Palatino Linotype"/>
      <family val="1"/>
    </font>
    <font>
      <b/>
      <sz val="12"/>
      <name val="Palatino Linotype"/>
      <family val="1"/>
    </font>
    <font>
      <sz val="12"/>
      <color theme="1"/>
      <name val="Palatino Linotype"/>
      <family val="1"/>
    </font>
    <font>
      <sz val="12"/>
      <color rgb="FF000000"/>
      <name val="Palatino Linotype"/>
      <family val="1"/>
    </font>
    <font>
      <u/>
      <sz val="12"/>
      <color theme="10"/>
      <name val="Palatino Linotype"/>
      <family val="1"/>
    </font>
    <font>
      <i/>
      <sz val="12"/>
      <color theme="1"/>
      <name val="Palatino Linotype"/>
      <family val="1"/>
    </font>
    <font>
      <b/>
      <sz val="12"/>
      <color theme="1"/>
      <name val="Palatino Linotype"/>
      <family val="1"/>
    </font>
    <font>
      <b/>
      <sz val="14"/>
      <name val="Palatino Linotype"/>
      <family val="1"/>
    </font>
    <font>
      <b/>
      <sz val="11"/>
      <name val="Palatino Linotype"/>
      <family val="1"/>
    </font>
    <font>
      <b/>
      <sz val="14"/>
      <color theme="1"/>
      <name val="Palatino Linotype"/>
      <family val="1"/>
    </font>
    <font>
      <u/>
      <sz val="11"/>
      <color theme="10"/>
      <name val="Palatino Linotype"/>
      <family val="1"/>
    </font>
    <font>
      <sz val="11"/>
      <color theme="0"/>
      <name val="Palatino Linotype"/>
      <family val="2"/>
    </font>
    <font>
      <sz val="12"/>
      <color theme="0"/>
      <name val="Palatino Linotype"/>
      <family val="1"/>
    </font>
    <font>
      <b/>
      <i/>
      <sz val="11"/>
      <color theme="1"/>
      <name val="Palatino Linotype"/>
      <family val="1"/>
    </font>
    <font>
      <i/>
      <sz val="11"/>
      <color rgb="FF7F7F7F"/>
      <name val="Palatino Linotype"/>
      <family val="1"/>
    </font>
    <font>
      <b/>
      <sz val="11"/>
      <color theme="0"/>
      <name val="Palatino Linotype"/>
      <family val="1"/>
    </font>
    <font>
      <i/>
      <sz val="11"/>
      <color rgb="FFFF0000"/>
      <name val="Palatino Linotype"/>
      <family val="1"/>
    </font>
    <font>
      <b/>
      <sz val="11"/>
      <color theme="9" tint="-0.499984740745262"/>
      <name val="Palatino Linotype"/>
      <family val="1"/>
    </font>
    <font>
      <b/>
      <sz val="10"/>
      <color theme="1"/>
      <name val="Palatino Linotype"/>
      <family val="1"/>
    </font>
    <font>
      <sz val="11"/>
      <color rgb="FF000000"/>
      <name val="Palatino Linotype"/>
      <family val="2"/>
    </font>
    <font>
      <i/>
      <u/>
      <sz val="11"/>
      <color theme="1"/>
      <name val="Palatino Linotype"/>
      <family val="1"/>
    </font>
    <font>
      <i/>
      <sz val="16"/>
      <color theme="1"/>
      <name val="Palatino Linotype"/>
      <family val="1"/>
    </font>
    <font>
      <b/>
      <sz val="11"/>
      <color theme="1"/>
      <name val="Palatino Linotype"/>
      <family val="2"/>
    </font>
    <font>
      <sz val="14"/>
      <color theme="1"/>
      <name val="Palatino Linotype"/>
      <family val="1"/>
    </font>
    <font>
      <i/>
      <u/>
      <sz val="14"/>
      <color theme="1"/>
      <name val="Palatino Linotype"/>
      <family val="1"/>
    </font>
    <font>
      <b/>
      <u/>
      <sz val="11"/>
      <color theme="1"/>
      <name val="Palatino Linotype"/>
      <family val="1"/>
    </font>
  </fonts>
  <fills count="23">
    <fill>
      <patternFill patternType="none"/>
    </fill>
    <fill>
      <patternFill patternType="gray125"/>
    </fill>
    <fill>
      <patternFill patternType="solid">
        <fgColor rgb="FFFF0000"/>
        <bgColor indexed="64"/>
      </patternFill>
    </fill>
    <fill>
      <patternFill patternType="solid">
        <fgColor rgb="FF92D050"/>
        <bgColor indexed="64"/>
      </patternFill>
    </fill>
    <fill>
      <patternFill patternType="solid">
        <fgColor rgb="FFFFFF00"/>
        <bgColor indexed="64"/>
      </patternFill>
    </fill>
    <fill>
      <patternFill patternType="solid">
        <fgColor theme="3" tint="-0.249977111117893"/>
        <bgColor indexed="64"/>
      </patternFill>
    </fill>
    <fill>
      <patternFill patternType="solid">
        <fgColor theme="0" tint="-0.14996795556505021"/>
        <bgColor indexed="64"/>
      </patternFill>
    </fill>
    <fill>
      <patternFill patternType="solid">
        <fgColor theme="6" tint="0.59996337778862885"/>
        <bgColor indexed="64"/>
      </patternFill>
    </fill>
    <fill>
      <patternFill patternType="solid">
        <fgColor theme="0" tint="-0.24994659260841701"/>
        <bgColor indexed="64"/>
      </patternFill>
    </fill>
    <fill>
      <patternFill patternType="solid">
        <fgColor theme="4" tint="0.59996337778862885"/>
        <bgColor indexed="64"/>
      </patternFill>
    </fill>
    <fill>
      <patternFill patternType="solid">
        <fgColor theme="9" tint="0.79998168889431442"/>
        <bgColor auto="1"/>
      </patternFill>
    </fill>
    <fill>
      <patternFill patternType="solid">
        <fgColor theme="4" tint="0.59999389629810485"/>
        <bgColor indexed="65"/>
      </patternFill>
    </fill>
    <fill>
      <patternFill patternType="solid">
        <fgColor theme="0"/>
        <bgColor indexed="64"/>
      </patternFill>
    </fill>
    <fill>
      <patternFill patternType="solid">
        <fgColor theme="5" tint="0.39997558519241921"/>
        <bgColor indexed="65"/>
      </patternFill>
    </fill>
    <fill>
      <patternFill patternType="solid">
        <fgColor theme="5" tint="0.59999389629810485"/>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0066CC"/>
        <bgColor indexed="64"/>
      </patternFill>
    </fill>
    <fill>
      <patternFill patternType="solid">
        <fgColor rgb="FF99CCFF"/>
        <bgColor indexed="64"/>
      </patternFill>
    </fill>
    <fill>
      <patternFill patternType="solid">
        <fgColor rgb="FF800000"/>
        <bgColor indexed="64"/>
      </patternFill>
    </fill>
    <fill>
      <patternFill patternType="lightUp">
        <fgColor auto="1"/>
        <bgColor rgb="FFD8D8D8"/>
      </patternFill>
    </fill>
    <fill>
      <patternFill patternType="solid">
        <fgColor rgb="FFCCFFCC"/>
        <bgColor indexed="64"/>
      </patternFill>
    </fill>
    <fill>
      <patternFill patternType="solid">
        <fgColor rgb="FFFFFFCC"/>
        <bgColor indexed="64"/>
      </patternFill>
    </fill>
  </fills>
  <borders count="136">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top/>
      <bottom style="thin">
        <color auto="1"/>
      </bottom>
      <diagonal/>
    </border>
    <border>
      <left/>
      <right style="medium">
        <color indexed="64"/>
      </right>
      <top/>
      <bottom style="thin">
        <color auto="1"/>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auto="1"/>
      </right>
      <top style="thin">
        <color auto="1"/>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indexed="64"/>
      </left>
      <right style="thin">
        <color theme="0" tint="-0.249977111117893"/>
      </right>
      <top/>
      <bottom style="thin">
        <color theme="0" tint="-0.249977111117893"/>
      </bottom>
      <diagonal/>
    </border>
    <border>
      <left style="thin">
        <color theme="0" tint="-0.249977111117893"/>
      </left>
      <right style="medium">
        <color indexed="64"/>
      </right>
      <top/>
      <bottom style="thin">
        <color theme="0" tint="-0.249977111117893"/>
      </bottom>
      <diagonal/>
    </border>
    <border>
      <left style="medium">
        <color indexed="64"/>
      </left>
      <right style="thin">
        <color theme="0" tint="-0.249977111117893"/>
      </right>
      <top style="thin">
        <color theme="0" tint="-0.249977111117893"/>
      </top>
      <bottom style="thin">
        <color theme="0" tint="-0.249977111117893"/>
      </bottom>
      <diagonal/>
    </border>
    <border>
      <left style="thin">
        <color theme="0" tint="-0.249977111117893"/>
      </left>
      <right style="medium">
        <color indexed="64"/>
      </right>
      <top style="thin">
        <color theme="0" tint="-0.249977111117893"/>
      </top>
      <bottom style="thin">
        <color theme="0" tint="-0.249977111117893"/>
      </bottom>
      <diagonal/>
    </border>
    <border>
      <left style="medium">
        <color indexed="64"/>
      </left>
      <right style="thin">
        <color theme="0" tint="-0.249977111117893"/>
      </right>
      <top style="thin">
        <color theme="0" tint="-0.249977111117893"/>
      </top>
      <bottom style="medium">
        <color indexed="64"/>
      </bottom>
      <diagonal/>
    </border>
    <border>
      <left style="thin">
        <color theme="0" tint="-0.249977111117893"/>
      </left>
      <right style="medium">
        <color indexed="64"/>
      </right>
      <top style="thin">
        <color theme="0" tint="-0.249977111117893"/>
      </top>
      <bottom style="medium">
        <color indexed="64"/>
      </bottom>
      <diagonal/>
    </border>
    <border>
      <left style="medium">
        <color indexed="64"/>
      </left>
      <right style="medium">
        <color indexed="64"/>
      </right>
      <top/>
      <bottom style="medium">
        <color indexed="64"/>
      </bottom>
      <diagonal/>
    </border>
    <border>
      <left style="thin">
        <color auto="1"/>
      </left>
      <right style="medium">
        <color indexed="64"/>
      </right>
      <top/>
      <bottom/>
      <diagonal/>
    </border>
    <border>
      <left style="medium">
        <color indexed="64"/>
      </left>
      <right/>
      <top style="medium">
        <color indexed="64"/>
      </top>
      <bottom style="thin">
        <color theme="0" tint="-0.14996795556505021"/>
      </bottom>
      <diagonal/>
    </border>
    <border>
      <left style="thin">
        <color indexed="64"/>
      </left>
      <right style="medium">
        <color indexed="64"/>
      </right>
      <top style="medium">
        <color indexed="64"/>
      </top>
      <bottom style="thin">
        <color theme="0" tint="-0.14996795556505021"/>
      </bottom>
      <diagonal/>
    </border>
    <border>
      <left style="medium">
        <color indexed="64"/>
      </left>
      <right/>
      <top style="thin">
        <color theme="0" tint="-0.14996795556505021"/>
      </top>
      <bottom style="thin">
        <color theme="0" tint="-0.14996795556505021"/>
      </bottom>
      <diagonal/>
    </border>
    <border>
      <left style="thin">
        <color indexed="64"/>
      </left>
      <right style="medium">
        <color indexed="64"/>
      </right>
      <top style="thin">
        <color theme="0" tint="-0.14996795556505021"/>
      </top>
      <bottom style="thin">
        <color theme="0" tint="-0.14996795556505021"/>
      </bottom>
      <diagonal/>
    </border>
    <border>
      <left style="medium">
        <color indexed="64"/>
      </left>
      <right/>
      <top style="thin">
        <color theme="0" tint="-0.14996795556505021"/>
      </top>
      <bottom style="medium">
        <color indexed="64"/>
      </bottom>
      <diagonal/>
    </border>
    <border>
      <left style="thin">
        <color indexed="64"/>
      </left>
      <right style="medium">
        <color indexed="64"/>
      </right>
      <top style="thin">
        <color theme="0" tint="-0.14996795556505021"/>
      </top>
      <bottom style="medium">
        <color indexed="64"/>
      </bottom>
      <diagonal/>
    </border>
    <border>
      <left/>
      <right style="medium">
        <color indexed="64"/>
      </right>
      <top/>
      <bottom style="thin">
        <color theme="0" tint="-0.249977111117893"/>
      </bottom>
      <diagonal/>
    </border>
    <border>
      <left/>
      <right style="medium">
        <color indexed="64"/>
      </right>
      <top style="thin">
        <color theme="0" tint="-0.249977111117893"/>
      </top>
      <bottom style="thin">
        <color theme="0" tint="-0.249977111117893"/>
      </bottom>
      <diagonal/>
    </border>
    <border>
      <left/>
      <right style="medium">
        <color indexed="64"/>
      </right>
      <top style="thin">
        <color theme="0" tint="-0.249977111117893"/>
      </top>
      <bottom style="medium">
        <color indexed="64"/>
      </bottom>
      <diagonal/>
    </border>
    <border>
      <left style="medium">
        <color indexed="64"/>
      </left>
      <right style="thin">
        <color indexed="64"/>
      </right>
      <top/>
      <bottom style="thin">
        <color theme="0" tint="-0.249977111117893"/>
      </bottom>
      <diagonal/>
    </border>
    <border>
      <left style="medium">
        <color indexed="64"/>
      </left>
      <right style="thin">
        <color indexed="64"/>
      </right>
      <top style="thin">
        <color theme="0" tint="-0.249977111117893"/>
      </top>
      <bottom style="thin">
        <color theme="0" tint="-0.249977111117893"/>
      </bottom>
      <diagonal/>
    </border>
    <border>
      <left style="medium">
        <color indexed="64"/>
      </left>
      <right style="thin">
        <color indexed="64"/>
      </right>
      <top style="thin">
        <color theme="0" tint="-0.249977111117893"/>
      </top>
      <bottom style="medium">
        <color indexed="64"/>
      </bottom>
      <diagonal/>
    </border>
    <border>
      <left style="thin">
        <color theme="0" tint="-0.249977111117893"/>
      </left>
      <right/>
      <top style="thin">
        <color theme="0" tint="-0.249977111117893"/>
      </top>
      <bottom style="thin">
        <color theme="0" tint="-0.249977111117893"/>
      </bottom>
      <diagonal/>
    </border>
    <border>
      <left style="medium">
        <color indexed="64"/>
      </left>
      <right/>
      <top/>
      <bottom style="thin">
        <color theme="0" tint="-0.249977111117893"/>
      </bottom>
      <diagonal/>
    </border>
    <border>
      <left style="medium">
        <color indexed="64"/>
      </left>
      <right/>
      <top style="thin">
        <color theme="0" tint="-0.249977111117893"/>
      </top>
      <bottom style="medium">
        <color indexed="64"/>
      </bottom>
      <diagonal/>
    </border>
    <border>
      <left style="medium">
        <color indexed="64"/>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style="thin">
        <color theme="0" tint="-0.249977111117893"/>
      </top>
      <bottom style="medium">
        <color indexed="64"/>
      </bottom>
      <diagonal/>
    </border>
    <border>
      <left style="thin">
        <color indexed="64"/>
      </left>
      <right style="thin">
        <color indexed="64"/>
      </right>
      <top/>
      <bottom style="medium">
        <color indexed="64"/>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medium">
        <color indexed="64"/>
      </bottom>
      <diagonal/>
    </border>
    <border>
      <left style="thin">
        <color theme="0" tint="-0.249977111117893"/>
      </left>
      <right/>
      <top style="thin">
        <color theme="0" tint="-0.249977111117893"/>
      </top>
      <bottom style="medium">
        <color indexed="64"/>
      </bottom>
      <diagonal/>
    </border>
    <border>
      <left style="medium">
        <color indexed="64"/>
      </left>
      <right style="thin">
        <color theme="0" tint="-0.249977111117893"/>
      </right>
      <top style="medium">
        <color indexed="64"/>
      </top>
      <bottom style="thin">
        <color theme="0" tint="-0.249977111117893"/>
      </bottom>
      <diagonal/>
    </border>
    <border>
      <left style="thin">
        <color theme="0" tint="-0.249977111117893"/>
      </left>
      <right style="medium">
        <color indexed="64"/>
      </right>
      <top style="medium">
        <color indexed="64"/>
      </top>
      <bottom style="thin">
        <color theme="0" tint="-0.249977111117893"/>
      </bottom>
      <diagonal/>
    </border>
    <border>
      <left/>
      <right style="thin">
        <color indexed="64"/>
      </right>
      <top style="thin">
        <color indexed="64"/>
      </top>
      <bottom style="thin">
        <color theme="0" tint="-0.249977111117893"/>
      </bottom>
      <diagonal/>
    </border>
    <border>
      <left/>
      <right style="thin">
        <color indexed="64"/>
      </right>
      <top style="thin">
        <color theme="0" tint="-0.249977111117893"/>
      </top>
      <bottom style="thin">
        <color theme="0" tint="-0.249977111117893"/>
      </bottom>
      <diagonal/>
    </border>
    <border>
      <left style="medium">
        <color indexed="64"/>
      </left>
      <right/>
      <top style="thin">
        <color indexed="64"/>
      </top>
      <bottom style="thin">
        <color theme="0" tint="-0.249977111117893"/>
      </bottom>
      <diagonal/>
    </border>
    <border>
      <left/>
      <right style="thin">
        <color indexed="64"/>
      </right>
      <top style="thin">
        <color theme="0" tint="-0.249977111117893"/>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auto="1"/>
      </top>
      <bottom/>
      <diagonal/>
    </border>
    <border>
      <left style="thin">
        <color indexed="64"/>
      </left>
      <right style="medium">
        <color indexed="64"/>
      </right>
      <top style="thin">
        <color auto="1"/>
      </top>
      <bottom style="thin">
        <color theme="0" tint="-0.249977111117893"/>
      </bottom>
      <diagonal/>
    </border>
    <border>
      <left style="thin">
        <color indexed="64"/>
      </left>
      <right style="medium">
        <color indexed="64"/>
      </right>
      <top style="thin">
        <color theme="0" tint="-0.249977111117893"/>
      </top>
      <bottom style="thin">
        <color theme="0" tint="-0.249977111117893"/>
      </bottom>
      <diagonal/>
    </border>
    <border>
      <left style="thin">
        <color indexed="64"/>
      </left>
      <right style="medium">
        <color indexed="64"/>
      </right>
      <top style="thin">
        <color theme="0" tint="-0.249977111117893"/>
      </top>
      <bottom style="thin">
        <color indexed="64"/>
      </bottom>
      <diagonal/>
    </border>
    <border>
      <left style="thin">
        <color indexed="64"/>
      </left>
      <right style="thin">
        <color indexed="64"/>
      </right>
      <top style="thin">
        <color indexed="64"/>
      </top>
      <bottom style="thin">
        <color theme="0" tint="-0.249977111117893"/>
      </bottom>
      <diagonal/>
    </border>
    <border>
      <left style="thin">
        <color indexed="64"/>
      </left>
      <right style="thin">
        <color indexed="64"/>
      </right>
      <top style="thin">
        <color theme="0" tint="-0.249977111117893"/>
      </top>
      <bottom style="thin">
        <color indexed="64"/>
      </bottom>
      <diagonal/>
    </border>
    <border>
      <left style="medium">
        <color indexed="64"/>
      </left>
      <right style="thin">
        <color auto="1"/>
      </right>
      <top style="medium">
        <color indexed="64"/>
      </top>
      <bottom style="thin">
        <color theme="0" tint="-0.249977111117893"/>
      </bottom>
      <diagonal/>
    </border>
    <border>
      <left style="medium">
        <color indexed="64"/>
      </left>
      <right/>
      <top style="medium">
        <color indexed="64"/>
      </top>
      <bottom style="thin">
        <color theme="0" tint="-0.249977111117893"/>
      </bottom>
      <diagonal/>
    </border>
    <border>
      <left/>
      <right style="thin">
        <color auto="1"/>
      </right>
      <top style="medium">
        <color indexed="64"/>
      </top>
      <bottom style="thin">
        <color theme="0" tint="-0.249977111117893"/>
      </bottom>
      <diagonal/>
    </border>
    <border>
      <left style="thin">
        <color indexed="64"/>
      </left>
      <right style="thin">
        <color indexed="64"/>
      </right>
      <top style="medium">
        <color indexed="64"/>
      </top>
      <bottom style="thin">
        <color theme="0" tint="-0.249977111117893"/>
      </bottom>
      <diagonal/>
    </border>
    <border>
      <left style="thin">
        <color indexed="64"/>
      </left>
      <right style="medium">
        <color indexed="64"/>
      </right>
      <top style="medium">
        <color indexed="64"/>
      </top>
      <bottom style="thin">
        <color theme="0" tint="-0.249977111117893"/>
      </bottom>
      <diagonal/>
    </border>
    <border>
      <left style="thin">
        <color indexed="64"/>
      </left>
      <right style="thin">
        <color indexed="64"/>
      </right>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right style="thin">
        <color indexed="64"/>
      </right>
      <top/>
      <bottom style="thin">
        <color theme="0" tint="-0.249977111117893"/>
      </bottom>
      <diagonal/>
    </border>
    <border>
      <left style="thin">
        <color indexed="64"/>
      </left>
      <right style="medium">
        <color indexed="64"/>
      </right>
      <top/>
      <bottom style="medium">
        <color indexed="64"/>
      </bottom>
      <diagonal/>
    </border>
    <border>
      <left style="thin">
        <color indexed="64"/>
      </left>
      <right style="thin">
        <color indexed="64"/>
      </right>
      <top style="thin">
        <color theme="0" tint="-0.249977111117893"/>
      </top>
      <bottom style="medium">
        <color indexed="64"/>
      </bottom>
      <diagonal/>
    </border>
    <border>
      <left style="medium">
        <color indexed="64"/>
      </left>
      <right style="thin">
        <color indexed="64"/>
      </right>
      <top style="thin">
        <color theme="0" tint="-0.249977111117893"/>
      </top>
      <bottom/>
      <diagonal/>
    </border>
    <border>
      <left style="thin">
        <color indexed="64"/>
      </left>
      <right style="thin">
        <color indexed="64"/>
      </right>
      <top style="thin">
        <color theme="0" tint="-0.249977111117893"/>
      </top>
      <bottom/>
      <diagonal/>
    </border>
    <border>
      <left style="medium">
        <color indexed="64"/>
      </left>
      <right style="thin">
        <color theme="0" tint="-0.249977111117893"/>
      </right>
      <top style="thin">
        <color indexed="64"/>
      </top>
      <bottom style="thin">
        <color theme="0" tint="-0.249977111117893"/>
      </bottom>
      <diagonal/>
    </border>
    <border>
      <left style="medium">
        <color indexed="64"/>
      </left>
      <right style="thin">
        <color theme="0" tint="-0.249977111117893"/>
      </right>
      <top/>
      <bottom/>
      <diagonal/>
    </border>
    <border>
      <left style="medium">
        <color indexed="64"/>
      </left>
      <right style="thin">
        <color theme="0" tint="-0.249977111117893"/>
      </right>
      <top/>
      <bottom style="medium">
        <color indexed="64"/>
      </bottom>
      <diagonal/>
    </border>
    <border>
      <left/>
      <right style="medium">
        <color indexed="64"/>
      </right>
      <top style="medium">
        <color indexed="64"/>
      </top>
      <bottom style="thin">
        <color theme="0" tint="-0.249977111117893"/>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medium">
        <color indexed="64"/>
      </left>
      <right style="thin">
        <color theme="0" tint="-0.249977111117893"/>
      </right>
      <top style="thin">
        <color theme="0" tint="-0.249977111117893"/>
      </top>
      <bottom/>
      <diagonal/>
    </border>
    <border>
      <left style="medium">
        <color indexed="64"/>
      </left>
      <right style="thin">
        <color theme="0"/>
      </right>
      <top style="medium">
        <color indexed="64"/>
      </top>
      <bottom style="medium">
        <color indexed="64"/>
      </bottom>
      <diagonal/>
    </border>
    <border>
      <left style="thin">
        <color theme="0"/>
      </left>
      <right style="medium">
        <color indexed="64"/>
      </right>
      <top style="medium">
        <color indexed="64"/>
      </top>
      <bottom style="medium">
        <color indexed="64"/>
      </bottom>
      <diagonal/>
    </border>
    <border>
      <left/>
      <right/>
      <top style="thin">
        <color theme="0"/>
      </top>
      <bottom style="thin">
        <color theme="0"/>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s>
  <cellStyleXfs count="25">
    <xf numFmtId="0" fontId="0" fillId="0" borderId="0"/>
    <xf numFmtId="0" fontId="8" fillId="8" borderId="0" applyNumberFormat="0" applyBorder="0" applyProtection="0">
      <alignment horizontal="left" vertical="center"/>
    </xf>
    <xf numFmtId="0" fontId="4" fillId="9" borderId="1" applyNumberFormat="0" applyProtection="0">
      <alignment horizontal="center" vertical="center"/>
    </xf>
    <xf numFmtId="0" fontId="12" fillId="10" borderId="1" applyNumberFormat="0" applyProtection="0">
      <alignment horizontal="center" vertical="center"/>
    </xf>
    <xf numFmtId="0" fontId="6" fillId="0" borderId="0" applyNumberFormat="0" applyFill="0" applyBorder="0" applyAlignment="0" applyProtection="0"/>
    <xf numFmtId="0" fontId="3" fillId="5" borderId="1">
      <alignment horizontal="center" vertical="center"/>
    </xf>
    <xf numFmtId="0" fontId="4" fillId="6" borderId="1" applyNumberFormat="0" applyAlignment="0" applyProtection="0"/>
    <xf numFmtId="0" fontId="5" fillId="0" borderId="1">
      <alignment horizontal="center"/>
    </xf>
    <xf numFmtId="0" fontId="7" fillId="7" borderId="0" applyNumberFormat="0" applyAlignment="0" applyProtection="0"/>
    <xf numFmtId="0" fontId="5" fillId="0" borderId="1">
      <alignment horizontal="center" vertical="center"/>
    </xf>
    <xf numFmtId="0" fontId="8" fillId="8" borderId="0" applyNumberFormat="0" applyBorder="0" applyProtection="0">
      <alignment horizontal="left" vertical="center"/>
    </xf>
    <xf numFmtId="0" fontId="9" fillId="0" borderId="0" applyNumberFormat="0" applyFill="0" applyBorder="0" applyAlignment="0" applyProtection="0">
      <alignment vertical="top"/>
      <protection locked="0"/>
    </xf>
    <xf numFmtId="0" fontId="10" fillId="9" borderId="1" applyNumberFormat="0" applyProtection="0">
      <alignment horizontal="center" vertical="center"/>
    </xf>
    <xf numFmtId="0" fontId="11" fillId="0" borderId="0"/>
    <xf numFmtId="0" fontId="12" fillId="10" borderId="1" applyNumberFormat="0" applyProtection="0">
      <alignment horizontal="center" vertical="center"/>
    </xf>
    <xf numFmtId="0" fontId="13" fillId="4" borderId="0"/>
    <xf numFmtId="0" fontId="14" fillId="0" borderId="0"/>
    <xf numFmtId="0" fontId="14" fillId="0" borderId="13">
      <alignment horizontal="center" vertical="center" wrapText="1"/>
    </xf>
    <xf numFmtId="0" fontId="2" fillId="11" borderId="0" applyNumberFormat="0" applyBorder="0" applyAlignment="0" applyProtection="0"/>
    <xf numFmtId="0" fontId="17" fillId="0" borderId="0"/>
    <xf numFmtId="0" fontId="1" fillId="0" borderId="0"/>
    <xf numFmtId="0" fontId="6" fillId="0" borderId="0" applyNumberFormat="0" applyFill="0" applyBorder="0" applyAlignment="0" applyProtection="0"/>
    <xf numFmtId="0" fontId="4" fillId="9" borderId="1" applyNumberFormat="0" applyProtection="0">
      <alignment horizontal="center" vertical="center"/>
    </xf>
    <xf numFmtId="0" fontId="18" fillId="13" borderId="0" applyNumberFormat="0" applyBorder="0" applyAlignment="0" applyProtection="0"/>
    <xf numFmtId="0" fontId="17" fillId="0" borderId="0"/>
  </cellStyleXfs>
  <cellXfs count="673">
    <xf numFmtId="0" fontId="0" fillId="0" borderId="0" xfId="0"/>
    <xf numFmtId="14" fontId="0" fillId="0" borderId="0" xfId="0" applyNumberFormat="1"/>
    <xf numFmtId="0" fontId="5" fillId="0" borderId="24" xfId="0" applyFont="1" applyBorder="1"/>
    <xf numFmtId="0" fontId="5" fillId="0" borderId="0" xfId="0" applyFont="1"/>
    <xf numFmtId="0" fontId="5" fillId="0" borderId="26" xfId="0" applyFont="1" applyBorder="1"/>
    <xf numFmtId="14" fontId="5" fillId="0" borderId="27" xfId="0" applyNumberFormat="1" applyFont="1" applyBorder="1" applyAlignment="1">
      <alignment horizontal="left"/>
    </xf>
    <xf numFmtId="14" fontId="0" fillId="0" borderId="25" xfId="0" applyNumberFormat="1" applyBorder="1" applyAlignment="1">
      <alignment wrapText="1"/>
    </xf>
    <xf numFmtId="0" fontId="5" fillId="0" borderId="0" xfId="0" applyFont="1" applyAlignment="1">
      <alignment horizontal="center"/>
    </xf>
    <xf numFmtId="14" fontId="0" fillId="0" borderId="27" xfId="0" applyNumberFormat="1" applyBorder="1" applyAlignment="1">
      <alignment wrapText="1"/>
    </xf>
    <xf numFmtId="0" fontId="0" fillId="0" borderId="0" xfId="0" applyNumberFormat="1"/>
    <xf numFmtId="0" fontId="5" fillId="0" borderId="0" xfId="0" applyFont="1" applyBorder="1"/>
    <xf numFmtId="0" fontId="16" fillId="0" borderId="0" xfId="0" applyFont="1"/>
    <xf numFmtId="0" fontId="16" fillId="0" borderId="0" xfId="0" applyFont="1" applyBorder="1"/>
    <xf numFmtId="0" fontId="16" fillId="0" borderId="0" xfId="0" quotePrefix="1" applyFont="1" applyAlignment="1"/>
    <xf numFmtId="0" fontId="5" fillId="0" borderId="34" xfId="0" applyFont="1" applyBorder="1"/>
    <xf numFmtId="0" fontId="5" fillId="0" borderId="37" xfId="0" applyFont="1" applyBorder="1"/>
    <xf numFmtId="0" fontId="5" fillId="0" borderId="0" xfId="0" applyFont="1" applyAlignment="1"/>
    <xf numFmtId="0" fontId="5" fillId="0" borderId="0" xfId="0" applyFont="1" applyBorder="1" applyAlignment="1"/>
    <xf numFmtId="0" fontId="5" fillId="0" borderId="0" xfId="0" applyFont="1" applyBorder="1" applyAlignment="1">
      <alignment horizontal="center" vertical="center"/>
    </xf>
    <xf numFmtId="0" fontId="14" fillId="0" borderId="0" xfId="0" applyFont="1" applyAlignment="1">
      <alignment horizontal="center"/>
    </xf>
    <xf numFmtId="0" fontId="5" fillId="0" borderId="0" xfId="0" applyFont="1" applyBorder="1" applyAlignment="1">
      <alignment horizontal="left" vertical="center"/>
    </xf>
    <xf numFmtId="0" fontId="5" fillId="0" borderId="0" xfId="0" applyFont="1" applyBorder="1" applyAlignment="1">
      <alignment horizontal="left"/>
    </xf>
    <xf numFmtId="0" fontId="5" fillId="0" borderId="0" xfId="0" applyFont="1" applyBorder="1" applyAlignment="1">
      <alignment horizontal="left" wrapText="1"/>
    </xf>
    <xf numFmtId="0" fontId="16" fillId="0" borderId="0" xfId="0" applyFont="1" applyFill="1" applyBorder="1"/>
    <xf numFmtId="0" fontId="16" fillId="0" borderId="0" xfId="2" applyFont="1" applyFill="1" applyBorder="1" applyAlignment="1">
      <alignment horizontal="center" vertical="center"/>
    </xf>
    <xf numFmtId="0" fontId="5" fillId="0" borderId="0" xfId="0" applyFont="1" applyFill="1" applyBorder="1" applyAlignment="1">
      <alignment horizontal="left" vertical="center"/>
    </xf>
    <xf numFmtId="0" fontId="21" fillId="0" borderId="0" xfId="0" applyFont="1"/>
    <xf numFmtId="0" fontId="21" fillId="0" borderId="24" xfId="0" applyFont="1" applyBorder="1"/>
    <xf numFmtId="0" fontId="24" fillId="0" borderId="24" xfId="0" applyFont="1" applyBorder="1"/>
    <xf numFmtId="0" fontId="21" fillId="0" borderId="25" xfId="0" applyFont="1" applyBorder="1"/>
    <xf numFmtId="0" fontId="21" fillId="0" borderId="0" xfId="0" applyFont="1" applyBorder="1" applyAlignment="1">
      <alignment wrapText="1"/>
    </xf>
    <xf numFmtId="0" fontId="21" fillId="0" borderId="0" xfId="0" applyFont="1" applyBorder="1"/>
    <xf numFmtId="0" fontId="21" fillId="0" borderId="25" xfId="0" applyFont="1" applyFill="1" applyBorder="1"/>
    <xf numFmtId="0" fontId="21" fillId="0" borderId="0" xfId="0" applyFont="1" applyFill="1"/>
    <xf numFmtId="0" fontId="25" fillId="0" borderId="0" xfId="0" applyFont="1" applyBorder="1"/>
    <xf numFmtId="0" fontId="23" fillId="0" borderId="0" xfId="11" applyFont="1" applyAlignment="1" applyProtection="1">
      <protection locked="0"/>
    </xf>
    <xf numFmtId="0" fontId="5" fillId="0" borderId="57" xfId="0" applyFont="1" applyBorder="1"/>
    <xf numFmtId="0" fontId="15" fillId="0" borderId="58" xfId="0" applyFont="1" applyBorder="1" applyAlignment="1">
      <alignment horizontal="left"/>
    </xf>
    <xf numFmtId="0" fontId="0" fillId="0" borderId="59" xfId="0" applyNumberFormat="1" applyBorder="1"/>
    <xf numFmtId="0" fontId="15" fillId="0" borderId="60" xfId="0" applyFont="1" applyBorder="1" applyAlignment="1">
      <alignment horizontal="left"/>
    </xf>
    <xf numFmtId="0" fontId="5" fillId="0" borderId="59" xfId="0" applyFont="1" applyBorder="1"/>
    <xf numFmtId="0" fontId="5" fillId="0" borderId="60" xfId="0" applyNumberFormat="1" applyFont="1" applyBorder="1" applyAlignment="1">
      <alignment horizontal="left"/>
    </xf>
    <xf numFmtId="14" fontId="5" fillId="0" borderId="60" xfId="0" applyNumberFormat="1" applyFont="1" applyBorder="1" applyAlignment="1">
      <alignment horizontal="left"/>
    </xf>
    <xf numFmtId="0" fontId="5" fillId="0" borderId="61" xfId="0" applyFont="1" applyBorder="1"/>
    <xf numFmtId="14" fontId="5" fillId="0" borderId="62" xfId="0" applyNumberFormat="1" applyFont="1" applyBorder="1" applyAlignment="1">
      <alignment horizontal="left"/>
    </xf>
    <xf numFmtId="0" fontId="26" fillId="0" borderId="13" xfId="0" applyFont="1" applyBorder="1" applyAlignment="1" applyProtection="1">
      <alignment horizontal="center" vertical="center"/>
    </xf>
    <xf numFmtId="0" fontId="16" fillId="0" borderId="0" xfId="24" applyFont="1" applyBorder="1" applyAlignment="1">
      <alignment vertical="center"/>
    </xf>
    <xf numFmtId="0" fontId="3" fillId="17" borderId="32" xfId="24" applyFont="1" applyFill="1" applyBorder="1" applyAlignment="1" applyProtection="1">
      <alignment horizontal="center" vertical="center"/>
    </xf>
    <xf numFmtId="0" fontId="27" fillId="0" borderId="0" xfId="24" applyFont="1" applyBorder="1" applyAlignment="1">
      <alignment vertical="center"/>
    </xf>
    <xf numFmtId="166" fontId="5" fillId="18" borderId="32" xfId="18" applyNumberFormat="1" applyFont="1" applyFill="1" applyBorder="1" applyAlignment="1" applyProtection="1">
      <alignment horizontal="center" vertical="center"/>
    </xf>
    <xf numFmtId="0" fontId="5" fillId="0" borderId="0" xfId="0" applyFont="1" applyBorder="1" applyAlignment="1">
      <alignment vertical="center"/>
    </xf>
    <xf numFmtId="0" fontId="3" fillId="19" borderId="32" xfId="23" applyFont="1" applyFill="1" applyBorder="1" applyAlignment="1" applyProtection="1">
      <alignment horizontal="center" vertical="center"/>
    </xf>
    <xf numFmtId="0" fontId="28" fillId="20" borderId="63" xfId="0" applyFont="1" applyFill="1" applyBorder="1" applyAlignment="1" applyProtection="1">
      <alignment horizontal="center" vertical="center"/>
    </xf>
    <xf numFmtId="0" fontId="16" fillId="0" borderId="0" xfId="24" applyFont="1" applyAlignment="1">
      <alignment vertical="center"/>
    </xf>
    <xf numFmtId="0" fontId="5" fillId="0" borderId="31" xfId="0" applyFont="1" applyBorder="1" applyAlignment="1">
      <alignment vertical="center"/>
    </xf>
    <xf numFmtId="0" fontId="27" fillId="12" borderId="24" xfId="10" applyFont="1" applyFill="1" applyBorder="1" applyAlignment="1">
      <alignment horizontal="left" vertical="center"/>
    </xf>
    <xf numFmtId="0" fontId="27" fillId="12" borderId="64" xfId="10" applyFont="1" applyFill="1" applyBorder="1" applyAlignment="1">
      <alignment horizontal="left" vertical="center"/>
    </xf>
    <xf numFmtId="0" fontId="26" fillId="12" borderId="24" xfId="10" applyFont="1" applyFill="1" applyBorder="1" applyAlignment="1">
      <alignment horizontal="center" vertical="center"/>
    </xf>
    <xf numFmtId="0" fontId="26" fillId="12" borderId="64" xfId="10" applyFont="1" applyFill="1" applyBorder="1" applyAlignment="1">
      <alignment horizontal="center" vertical="center"/>
    </xf>
    <xf numFmtId="0" fontId="16" fillId="0" borderId="65" xfId="24" applyFont="1" applyFill="1" applyBorder="1" applyAlignment="1">
      <alignment vertical="center"/>
    </xf>
    <xf numFmtId="0" fontId="29" fillId="0" borderId="66" xfId="11" applyFont="1" applyBorder="1" applyAlignment="1" applyProtection="1">
      <alignment vertical="center"/>
      <protection locked="0"/>
    </xf>
    <xf numFmtId="0" fontId="16" fillId="0" borderId="67" xfId="24" applyFont="1" applyFill="1" applyBorder="1" applyAlignment="1">
      <alignment vertical="center"/>
    </xf>
    <xf numFmtId="0" fontId="29" fillId="0" borderId="68" xfId="11" applyFont="1" applyBorder="1" applyAlignment="1" applyProtection="1">
      <alignment vertical="center"/>
      <protection locked="0"/>
    </xf>
    <xf numFmtId="0" fontId="16" fillId="0" borderId="69" xfId="24" applyFont="1" applyFill="1" applyBorder="1" applyAlignment="1">
      <alignment vertical="center"/>
    </xf>
    <xf numFmtId="0" fontId="29" fillId="0" borderId="70" xfId="11" applyFont="1" applyBorder="1" applyAlignment="1" applyProtection="1">
      <alignment vertical="center"/>
      <protection locked="0"/>
    </xf>
    <xf numFmtId="0" fontId="5" fillId="0" borderId="71" xfId="0" applyFont="1" applyBorder="1"/>
    <xf numFmtId="0" fontId="5" fillId="0" borderId="72" xfId="0" applyFont="1" applyBorder="1"/>
    <xf numFmtId="0" fontId="16" fillId="0" borderId="72" xfId="0" applyFont="1" applyBorder="1"/>
    <xf numFmtId="0" fontId="16" fillId="0" borderId="73" xfId="0" applyFont="1" applyBorder="1"/>
    <xf numFmtId="0" fontId="5" fillId="0" borderId="74" xfId="0" applyFont="1" applyBorder="1"/>
    <xf numFmtId="0" fontId="5" fillId="0" borderId="75" xfId="0" applyFont="1" applyBorder="1"/>
    <xf numFmtId="0" fontId="16" fillId="0" borderId="75" xfId="0" applyFont="1" applyBorder="1"/>
    <xf numFmtId="0" fontId="16" fillId="0" borderId="76" xfId="0" applyFont="1" applyBorder="1"/>
    <xf numFmtId="0" fontId="16" fillId="4" borderId="0" xfId="0" applyFont="1" applyFill="1"/>
    <xf numFmtId="0" fontId="5" fillId="4" borderId="0" xfId="0" applyFont="1" applyFill="1"/>
    <xf numFmtId="0" fontId="0" fillId="4" borderId="0" xfId="0" applyFill="1"/>
    <xf numFmtId="0" fontId="5" fillId="0" borderId="78" xfId="0" applyFont="1" applyBorder="1"/>
    <xf numFmtId="0" fontId="5" fillId="0" borderId="79" xfId="0" applyFont="1" applyBorder="1"/>
    <xf numFmtId="0" fontId="16" fillId="0" borderId="78" xfId="0" applyFont="1" applyBorder="1" applyAlignment="1">
      <alignment vertical="center"/>
    </xf>
    <xf numFmtId="0" fontId="16" fillId="0" borderId="80" xfId="0" applyFont="1" applyBorder="1" applyAlignment="1">
      <alignment vertical="center"/>
    </xf>
    <xf numFmtId="0" fontId="16" fillId="0" borderId="80" xfId="0" applyFont="1" applyBorder="1"/>
    <xf numFmtId="0" fontId="16" fillId="0" borderId="80" xfId="0" applyFont="1" applyFill="1" applyBorder="1"/>
    <xf numFmtId="0" fontId="5" fillId="0" borderId="78" xfId="0" applyFont="1" applyBorder="1" applyAlignment="1">
      <alignment vertical="center"/>
    </xf>
    <xf numFmtId="0" fontId="5" fillId="0" borderId="80" xfId="0" applyFont="1" applyFill="1" applyBorder="1" applyAlignment="1">
      <alignment vertical="center"/>
    </xf>
    <xf numFmtId="0" fontId="5" fillId="0" borderId="80" xfId="0" applyFont="1" applyBorder="1" applyAlignment="1">
      <alignment vertical="center"/>
    </xf>
    <xf numFmtId="0" fontId="5" fillId="0" borderId="79" xfId="0" applyFont="1" applyBorder="1" applyAlignment="1">
      <alignment horizontal="left" vertical="center"/>
    </xf>
    <xf numFmtId="0" fontId="5" fillId="0" borderId="25" xfId="0" applyFont="1" applyBorder="1" applyAlignment="1">
      <alignment horizontal="left"/>
    </xf>
    <xf numFmtId="0" fontId="14" fillId="0" borderId="1" xfId="0" applyFont="1" applyBorder="1" applyAlignment="1">
      <alignment horizontal="center"/>
    </xf>
    <xf numFmtId="0" fontId="14" fillId="0" borderId="1" xfId="0" applyFont="1" applyBorder="1" applyAlignment="1">
      <alignment horizontal="center" vertical="center"/>
    </xf>
    <xf numFmtId="0" fontId="14" fillId="0" borderId="34" xfId="0" applyFont="1" applyBorder="1" applyAlignment="1">
      <alignment horizontal="center" vertical="center"/>
    </xf>
    <xf numFmtId="0" fontId="5" fillId="0" borderId="47" xfId="0" applyFont="1" applyBorder="1"/>
    <xf numFmtId="0" fontId="5" fillId="4" borderId="0" xfId="0" applyFont="1" applyFill="1" applyAlignment="1"/>
    <xf numFmtId="0" fontId="5" fillId="4" borderId="0" xfId="0" applyFont="1" applyFill="1" applyBorder="1" applyAlignment="1">
      <alignment horizontal="left"/>
    </xf>
    <xf numFmtId="0" fontId="19" fillId="0" borderId="24" xfId="0" applyFont="1" applyBorder="1"/>
    <xf numFmtId="0" fontId="16" fillId="0" borderId="79" xfId="0" applyFont="1" applyBorder="1" applyAlignment="1">
      <alignment vertical="center"/>
    </xf>
    <xf numFmtId="0" fontId="24" fillId="0" borderId="26" xfId="0" applyFont="1" applyBorder="1"/>
    <xf numFmtId="0" fontId="21" fillId="0" borderId="57" xfId="0" applyFont="1" applyBorder="1"/>
    <xf numFmtId="0" fontId="22" fillId="0" borderId="58" xfId="0" applyFont="1" applyBorder="1" applyAlignment="1">
      <alignment horizontal="left"/>
    </xf>
    <xf numFmtId="0" fontId="21" fillId="0" borderId="59" xfId="0" applyNumberFormat="1" applyFont="1" applyBorder="1"/>
    <xf numFmtId="0" fontId="22" fillId="0" borderId="60" xfId="0" applyFont="1" applyBorder="1" applyAlignment="1">
      <alignment horizontal="left"/>
    </xf>
    <xf numFmtId="0" fontId="21" fillId="0" borderId="59" xfId="0" applyFont="1" applyBorder="1"/>
    <xf numFmtId="0" fontId="21" fillId="0" borderId="60" xfId="0" applyNumberFormat="1" applyFont="1" applyBorder="1" applyAlignment="1">
      <alignment horizontal="left"/>
    </xf>
    <xf numFmtId="14" fontId="21" fillId="0" borderId="60" xfId="0" applyNumberFormat="1" applyFont="1" applyBorder="1" applyAlignment="1">
      <alignment horizontal="left"/>
    </xf>
    <xf numFmtId="0" fontId="21" fillId="0" borderId="61" xfId="0" applyFont="1" applyBorder="1"/>
    <xf numFmtId="14" fontId="21" fillId="0" borderId="62" xfId="0" applyNumberFormat="1" applyFont="1" applyBorder="1" applyAlignment="1">
      <alignment horizontal="left"/>
    </xf>
    <xf numFmtId="0" fontId="21" fillId="0" borderId="80" xfId="0" applyFont="1" applyBorder="1"/>
    <xf numFmtId="0" fontId="21" fillId="0" borderId="79" xfId="0" applyFont="1" applyBorder="1"/>
    <xf numFmtId="0" fontId="21" fillId="0" borderId="77" xfId="0" applyFont="1" applyBorder="1" applyAlignment="1">
      <alignment wrapText="1"/>
    </xf>
    <xf numFmtId="0" fontId="21" fillId="0" borderId="81" xfId="0" applyFont="1" applyBorder="1" applyAlignment="1">
      <alignment wrapText="1"/>
    </xf>
    <xf numFmtId="0" fontId="24" fillId="0" borderId="39" xfId="0" applyFont="1" applyBorder="1"/>
    <xf numFmtId="0" fontId="21" fillId="0" borderId="40" xfId="0" applyFont="1" applyBorder="1"/>
    <xf numFmtId="0" fontId="21" fillId="4" borderId="0" xfId="0" applyFont="1" applyFill="1"/>
    <xf numFmtId="0" fontId="14" fillId="0" borderId="34" xfId="0" applyFont="1" applyBorder="1" applyAlignment="1">
      <alignment horizontal="center"/>
    </xf>
    <xf numFmtId="0" fontId="0" fillId="4" borderId="0" xfId="0" applyNumberFormat="1" applyFill="1"/>
    <xf numFmtId="14" fontId="0" fillId="4" borderId="0" xfId="0" applyNumberFormat="1" applyFill="1"/>
    <xf numFmtId="0" fontId="5" fillId="0" borderId="87" xfId="0" applyFont="1" applyBorder="1"/>
    <xf numFmtId="0" fontId="15" fillId="0" borderId="88" xfId="0" applyFont="1" applyBorder="1" applyAlignment="1">
      <alignment horizontal="left"/>
    </xf>
    <xf numFmtId="0" fontId="16" fillId="18" borderId="47" xfId="2" applyFont="1" applyFill="1" applyBorder="1" applyAlignment="1" applyProtection="1">
      <alignment horizontal="center" vertical="center"/>
      <protection locked="0"/>
    </xf>
    <xf numFmtId="14" fontId="30" fillId="19" borderId="1" xfId="2" applyNumberFormat="1" applyFont="1" applyFill="1" applyBorder="1" applyProtection="1">
      <alignment horizontal="center" vertical="center"/>
    </xf>
    <xf numFmtId="0" fontId="5" fillId="18" borderId="47" xfId="0" applyFont="1" applyFill="1" applyBorder="1" applyAlignment="1" applyProtection="1">
      <alignment horizontal="right"/>
      <protection locked="0"/>
    </xf>
    <xf numFmtId="0" fontId="16" fillId="18" borderId="34" xfId="2" applyFont="1" applyFill="1" applyBorder="1" applyAlignment="1" applyProtection="1">
      <alignment horizontal="right" vertical="center"/>
      <protection locked="0"/>
    </xf>
    <xf numFmtId="0" fontId="3" fillId="19" borderId="37" xfId="2" applyFont="1" applyFill="1" applyBorder="1" applyAlignment="1">
      <alignment horizontal="right" vertical="center"/>
    </xf>
    <xf numFmtId="0" fontId="21" fillId="18" borderId="1" xfId="0" applyFont="1" applyFill="1" applyBorder="1" applyProtection="1">
      <protection locked="0"/>
    </xf>
    <xf numFmtId="0" fontId="31" fillId="19" borderId="1" xfId="0" applyFont="1" applyFill="1" applyBorder="1"/>
    <xf numFmtId="0" fontId="21" fillId="18" borderId="36" xfId="0" applyFont="1" applyFill="1" applyBorder="1" applyProtection="1">
      <protection locked="0"/>
    </xf>
    <xf numFmtId="166" fontId="5" fillId="0" borderId="32" xfId="18" applyNumberFormat="1" applyFont="1" applyFill="1" applyBorder="1" applyAlignment="1" applyProtection="1">
      <alignment horizontal="center" vertical="center"/>
    </xf>
    <xf numFmtId="0" fontId="16" fillId="18" borderId="34" xfId="2" applyFont="1" applyFill="1" applyBorder="1" applyAlignment="1" applyProtection="1">
      <alignment horizontal="center" vertical="center"/>
      <protection locked="0"/>
    </xf>
    <xf numFmtId="0" fontId="16" fillId="18" borderId="37" xfId="2" applyFont="1" applyFill="1" applyBorder="1" applyAlignment="1" applyProtection="1">
      <alignment horizontal="center" vertical="center"/>
      <protection locked="0"/>
    </xf>
    <xf numFmtId="0" fontId="14" fillId="0" borderId="20" xfId="0" applyFont="1" applyBorder="1" applyAlignment="1">
      <alignment horizontal="center"/>
    </xf>
    <xf numFmtId="0" fontId="14" fillId="0" borderId="0" xfId="0" applyFont="1"/>
    <xf numFmtId="0" fontId="19" fillId="0" borderId="0" xfId="0" applyFont="1"/>
    <xf numFmtId="0" fontId="5" fillId="0" borderId="59" xfId="0" applyNumberFormat="1" applyFont="1" applyBorder="1"/>
    <xf numFmtId="0" fontId="29" fillId="0" borderId="0" xfId="11" applyFont="1" applyAlignment="1" applyProtection="1">
      <protection locked="0"/>
    </xf>
    <xf numFmtId="0" fontId="5" fillId="0" borderId="78" xfId="0" applyFont="1" applyFill="1" applyBorder="1"/>
    <xf numFmtId="0" fontId="5" fillId="0" borderId="0" xfId="0" applyFont="1" applyFill="1" applyBorder="1"/>
    <xf numFmtId="0" fontId="5" fillId="2" borderId="1" xfId="0" applyFont="1" applyFill="1" applyBorder="1"/>
    <xf numFmtId="0" fontId="5" fillId="3" borderId="1" xfId="0" applyFont="1" applyFill="1" applyBorder="1"/>
    <xf numFmtId="0" fontId="5" fillId="18" borderId="11" xfId="0" applyFont="1" applyFill="1" applyBorder="1" applyAlignment="1" applyProtection="1">
      <alignment horizontal="center"/>
      <protection locked="0"/>
    </xf>
    <xf numFmtId="0" fontId="5" fillId="14" borderId="11" xfId="0" applyFont="1" applyFill="1" applyBorder="1" applyAlignment="1">
      <alignment horizontal="center"/>
    </xf>
    <xf numFmtId="0" fontId="5" fillId="0" borderId="71" xfId="0" applyFont="1" applyBorder="1" applyAlignment="1">
      <alignment horizontal="center" vertical="center"/>
    </xf>
    <xf numFmtId="0" fontId="5" fillId="0" borderId="80" xfId="0" applyFont="1" applyBorder="1"/>
    <xf numFmtId="0" fontId="5" fillId="18" borderId="1" xfId="0" applyFont="1" applyFill="1" applyBorder="1" applyAlignment="1" applyProtection="1">
      <alignment horizontal="center"/>
      <protection locked="0"/>
    </xf>
    <xf numFmtId="0" fontId="5" fillId="14" borderId="1" xfId="0" applyFont="1" applyFill="1" applyBorder="1" applyAlignment="1">
      <alignment horizontal="center"/>
    </xf>
    <xf numFmtId="0" fontId="5" fillId="0" borderId="72" xfId="0" applyFont="1" applyBorder="1" applyAlignment="1">
      <alignment horizontal="center" vertical="center"/>
    </xf>
    <xf numFmtId="0" fontId="5" fillId="18" borderId="36" xfId="0" applyFont="1" applyFill="1" applyBorder="1" applyAlignment="1" applyProtection="1">
      <alignment horizontal="center"/>
      <protection locked="0"/>
    </xf>
    <xf numFmtId="10" fontId="5" fillId="14" borderId="36" xfId="0" applyNumberFormat="1" applyFont="1" applyFill="1" applyBorder="1" applyAlignment="1">
      <alignment horizontal="center"/>
    </xf>
    <xf numFmtId="0" fontId="5" fillId="0" borderId="73" xfId="0" applyFont="1" applyBorder="1" applyAlignment="1">
      <alignment horizontal="center" vertical="center"/>
    </xf>
    <xf numFmtId="0" fontId="5" fillId="0" borderId="78" xfId="0" applyFont="1" applyBorder="1" applyAlignment="1">
      <alignment wrapText="1"/>
    </xf>
    <xf numFmtId="164" fontId="16" fillId="12" borderId="11" xfId="0" applyNumberFormat="1" applyFont="1" applyFill="1" applyBorder="1" applyAlignment="1">
      <alignment horizontal="center" wrapText="1"/>
    </xf>
    <xf numFmtId="0" fontId="5" fillId="0" borderId="80" xfId="0" applyFont="1" applyBorder="1" applyAlignment="1">
      <alignment wrapText="1"/>
    </xf>
    <xf numFmtId="164" fontId="16" fillId="12" borderId="1" xfId="0" applyNumberFormat="1" applyFont="1" applyFill="1" applyBorder="1" applyAlignment="1">
      <alignment horizontal="center" wrapText="1"/>
    </xf>
    <xf numFmtId="0" fontId="5" fillId="0" borderId="79" xfId="0" applyFont="1" applyBorder="1" applyAlignment="1">
      <alignment wrapText="1"/>
    </xf>
    <xf numFmtId="165" fontId="16" fillId="12" borderId="36" xfId="0" applyNumberFormat="1" applyFont="1" applyFill="1" applyBorder="1" applyAlignment="1">
      <alignment horizontal="center" wrapText="1"/>
    </xf>
    <xf numFmtId="0" fontId="16" fillId="12" borderId="11" xfId="0" applyFont="1" applyFill="1" applyBorder="1" applyAlignment="1">
      <alignment horizontal="center"/>
    </xf>
    <xf numFmtId="0" fontId="16" fillId="12" borderId="1" xfId="0" applyFont="1" applyFill="1" applyBorder="1" applyAlignment="1">
      <alignment horizontal="center"/>
    </xf>
    <xf numFmtId="0" fontId="3" fillId="19" borderId="36" xfId="0" applyFont="1" applyFill="1" applyBorder="1" applyAlignment="1">
      <alignment horizontal="center"/>
    </xf>
    <xf numFmtId="0" fontId="5" fillId="0" borderId="71" xfId="0" applyFont="1" applyBorder="1" applyAlignment="1">
      <alignment horizontal="center"/>
    </xf>
    <xf numFmtId="0" fontId="5" fillId="0" borderId="72" xfId="0" applyFont="1" applyBorder="1" applyAlignment="1">
      <alignment horizontal="center"/>
    </xf>
    <xf numFmtId="0" fontId="5" fillId="0" borderId="73" xfId="0" applyFont="1" applyBorder="1" applyAlignment="1">
      <alignment horizontal="center"/>
    </xf>
    <xf numFmtId="0" fontId="32" fillId="0" borderId="24" xfId="0" applyFont="1" applyBorder="1" applyAlignment="1"/>
    <xf numFmtId="0" fontId="5" fillId="0" borderId="25" xfId="0" applyFont="1" applyBorder="1" applyAlignment="1">
      <alignment horizontal="center"/>
    </xf>
    <xf numFmtId="0" fontId="5" fillId="0" borderId="73" xfId="0" applyFont="1" applyFill="1" applyBorder="1" applyAlignment="1">
      <alignment horizontal="center"/>
    </xf>
    <xf numFmtId="0" fontId="27" fillId="8" borderId="14" xfId="10" applyFont="1" applyBorder="1">
      <alignment horizontal="left" vertical="center"/>
    </xf>
    <xf numFmtId="0" fontId="27" fillId="8" borderId="16" xfId="10" applyFont="1" applyBorder="1">
      <alignment horizontal="left" vertical="center"/>
    </xf>
    <xf numFmtId="0" fontId="14" fillId="0" borderId="0" xfId="16" applyFont="1"/>
    <xf numFmtId="0" fontId="33" fillId="0" borderId="0" xfId="4" applyFont="1" applyAlignment="1">
      <alignment horizontal="left"/>
    </xf>
    <xf numFmtId="0" fontId="33" fillId="0" borderId="0" xfId="4" applyFont="1" applyAlignment="1">
      <alignment horizontal="centerContinuous"/>
    </xf>
    <xf numFmtId="0" fontId="33" fillId="0" borderId="0" xfId="4" applyFont="1"/>
    <xf numFmtId="0" fontId="33" fillId="0" borderId="0" xfId="4" applyFont="1" applyAlignment="1">
      <alignment wrapText="1"/>
    </xf>
    <xf numFmtId="0" fontId="16" fillId="18" borderId="47" xfId="2" applyFont="1" applyFill="1" applyBorder="1" applyProtection="1">
      <alignment horizontal="center" vertical="center"/>
      <protection locked="0"/>
    </xf>
    <xf numFmtId="0" fontId="14" fillId="0" borderId="55" xfId="17" applyFont="1" applyBorder="1">
      <alignment horizontal="center" vertical="center" wrapText="1"/>
    </xf>
    <xf numFmtId="0" fontId="14" fillId="0" borderId="20" xfId="17" applyFont="1" applyBorder="1">
      <alignment horizontal="center" vertical="center" wrapText="1"/>
    </xf>
    <xf numFmtId="0" fontId="14" fillId="0" borderId="21" xfId="17" applyFont="1" applyBorder="1">
      <alignment horizontal="center" vertical="center" wrapText="1"/>
    </xf>
    <xf numFmtId="0" fontId="16" fillId="18" borderId="37" xfId="2" applyFont="1" applyFill="1" applyBorder="1" applyProtection="1">
      <alignment horizontal="center" vertical="center"/>
      <protection locked="0"/>
    </xf>
    <xf numFmtId="0" fontId="5" fillId="0" borderId="46" xfId="0" applyFont="1" applyBorder="1"/>
    <xf numFmtId="1" fontId="34" fillId="19" borderId="11" xfId="3" quotePrefix="1" applyNumberFormat="1" applyFont="1" applyFill="1" applyBorder="1" applyAlignment="1"/>
    <xf numFmtId="0" fontId="5" fillId="0" borderId="33" xfId="0" applyFont="1" applyBorder="1"/>
    <xf numFmtId="1" fontId="34" fillId="19" borderId="1" xfId="3" quotePrefix="1" applyNumberFormat="1" applyFont="1" applyFill="1" applyBorder="1" applyAlignment="1"/>
    <xf numFmtId="164" fontId="34" fillId="19" borderId="1" xfId="3" quotePrefix="1" applyNumberFormat="1" applyFont="1" applyFill="1" applyBorder="1" applyAlignment="1"/>
    <xf numFmtId="14" fontId="16" fillId="18" borderId="47" xfId="2" applyNumberFormat="1" applyFont="1" applyFill="1" applyBorder="1" applyProtection="1">
      <alignment horizontal="center" vertical="center"/>
      <protection locked="0"/>
    </xf>
    <xf numFmtId="0" fontId="5" fillId="0" borderId="35" xfId="0" applyFont="1" applyBorder="1"/>
    <xf numFmtId="1" fontId="34" fillId="19" borderId="36" xfId="3" quotePrefix="1" applyNumberFormat="1" applyFont="1" applyFill="1" applyBorder="1" applyAlignment="1"/>
    <xf numFmtId="14" fontId="16" fillId="18" borderId="34" xfId="2" applyNumberFormat="1" applyFont="1" applyFill="1" applyBorder="1" applyProtection="1">
      <alignment horizontal="center" vertical="center"/>
      <protection locked="0"/>
    </xf>
    <xf numFmtId="0" fontId="35" fillId="0" borderId="0" xfId="0" applyFont="1"/>
    <xf numFmtId="0" fontId="36" fillId="0" borderId="0" xfId="3" quotePrefix="1" applyFont="1" applyFill="1" applyBorder="1" applyAlignment="1"/>
    <xf numFmtId="0" fontId="16" fillId="18" borderId="34" xfId="2" applyFont="1" applyFill="1" applyBorder="1" applyProtection="1">
      <alignment horizontal="center" vertical="center"/>
      <protection locked="0"/>
    </xf>
    <xf numFmtId="14" fontId="3" fillId="19" borderId="1" xfId="2" applyNumberFormat="1" applyFont="1" applyFill="1" applyBorder="1" applyProtection="1">
      <alignment horizontal="center" vertical="center"/>
    </xf>
    <xf numFmtId="0" fontId="3" fillId="19" borderId="34" xfId="2" applyFont="1" applyFill="1" applyBorder="1" applyProtection="1">
      <alignment horizontal="center" vertical="center"/>
    </xf>
    <xf numFmtId="14" fontId="3" fillId="19" borderId="36" xfId="2" applyNumberFormat="1" applyFont="1" applyFill="1" applyBorder="1" applyProtection="1">
      <alignment horizontal="center" vertical="center"/>
    </xf>
    <xf numFmtId="0" fontId="3" fillId="19" borderId="37" xfId="2" applyFont="1" applyFill="1" applyBorder="1" applyProtection="1">
      <alignment horizontal="center" vertical="center"/>
    </xf>
    <xf numFmtId="0" fontId="27" fillId="8" borderId="15" xfId="10" applyFont="1" applyBorder="1">
      <alignment horizontal="left" vertical="center"/>
    </xf>
    <xf numFmtId="0" fontId="16" fillId="18" borderId="44" xfId="2" applyFont="1" applyFill="1" applyBorder="1" applyAlignment="1" applyProtection="1">
      <alignment horizontal="center" vertical="center" wrapText="1"/>
      <protection locked="0"/>
    </xf>
    <xf numFmtId="0" fontId="5" fillId="18" borderId="11" xfId="0" applyFont="1" applyFill="1" applyBorder="1" applyAlignment="1" applyProtection="1">
      <alignment wrapText="1"/>
      <protection locked="0"/>
    </xf>
    <xf numFmtId="0" fontId="16" fillId="18" borderId="9" xfId="2" applyFont="1" applyFill="1" applyBorder="1" applyAlignment="1" applyProtection="1">
      <alignment horizontal="center" vertical="center" wrapText="1"/>
      <protection locked="0"/>
    </xf>
    <xf numFmtId="0" fontId="16" fillId="18" borderId="11" xfId="2" applyFont="1" applyFill="1" applyBorder="1" applyAlignment="1" applyProtection="1">
      <alignment horizontal="center" vertical="center" wrapText="1"/>
      <protection locked="0"/>
    </xf>
    <xf numFmtId="0" fontId="16" fillId="18" borderId="47" xfId="2" applyFont="1" applyFill="1" applyBorder="1" applyAlignment="1" applyProtection="1">
      <alignment horizontal="center" vertical="center" wrapText="1"/>
      <protection locked="0"/>
    </xf>
    <xf numFmtId="0" fontId="16" fillId="18" borderId="28" xfId="2" applyFont="1" applyFill="1" applyBorder="1" applyAlignment="1" applyProtection="1">
      <alignment horizontal="center" vertical="center" wrapText="1"/>
      <protection locked="0"/>
    </xf>
    <xf numFmtId="0" fontId="5" fillId="18" borderId="1" xfId="0" applyFont="1" applyFill="1" applyBorder="1" applyAlignment="1" applyProtection="1">
      <alignment wrapText="1"/>
      <protection locked="0"/>
    </xf>
    <xf numFmtId="0" fontId="16" fillId="18" borderId="19" xfId="2" applyFont="1" applyFill="1" applyBorder="1" applyAlignment="1" applyProtection="1">
      <alignment horizontal="center" vertical="center" wrapText="1"/>
      <protection locked="0"/>
    </xf>
    <xf numFmtId="0" fontId="16" fillId="18" borderId="1" xfId="2" applyFont="1" applyFill="1" applyBorder="1" applyAlignment="1" applyProtection="1">
      <alignment horizontal="center" vertical="center" wrapText="1"/>
      <protection locked="0"/>
    </xf>
    <xf numFmtId="0" fontId="16" fillId="18" borderId="34" xfId="2" applyFont="1" applyFill="1" applyBorder="1" applyAlignment="1" applyProtection="1">
      <alignment horizontal="center" vertical="center" wrapText="1"/>
      <protection locked="0"/>
    </xf>
    <xf numFmtId="0" fontId="16" fillId="18" borderId="54" xfId="2" applyFont="1" applyFill="1" applyBorder="1" applyAlignment="1" applyProtection="1">
      <alignment horizontal="center" vertical="center" wrapText="1"/>
      <protection locked="0"/>
    </xf>
    <xf numFmtId="0" fontId="5" fillId="18" borderId="36" xfId="0" applyFont="1" applyFill="1" applyBorder="1" applyAlignment="1" applyProtection="1">
      <alignment wrapText="1"/>
      <protection locked="0"/>
    </xf>
    <xf numFmtId="0" fontId="16" fillId="18" borderId="53" xfId="2" applyFont="1" applyFill="1" applyBorder="1" applyAlignment="1" applyProtection="1">
      <alignment horizontal="center" vertical="center" wrapText="1"/>
      <protection locked="0"/>
    </xf>
    <xf numFmtId="0" fontId="16" fillId="18" borderId="36" xfId="2" applyFont="1" applyFill="1" applyBorder="1" applyAlignment="1" applyProtection="1">
      <alignment horizontal="center" vertical="center" wrapText="1"/>
      <protection locked="0"/>
    </xf>
    <xf numFmtId="0" fontId="16" fillId="18" borderId="37" xfId="2" applyFont="1" applyFill="1" applyBorder="1" applyAlignment="1" applyProtection="1">
      <alignment horizontal="center" vertical="center" wrapText="1"/>
      <protection locked="0"/>
    </xf>
    <xf numFmtId="0" fontId="5" fillId="0" borderId="25" xfId="0" applyFont="1" applyBorder="1"/>
    <xf numFmtId="0" fontId="5" fillId="0" borderId="24" xfId="0" applyFont="1" applyBorder="1" applyAlignment="1"/>
    <xf numFmtId="0" fontId="5" fillId="0" borderId="25" xfId="0" applyFont="1" applyBorder="1" applyAlignment="1"/>
    <xf numFmtId="0" fontId="27" fillId="8" borderId="22" xfId="10" applyFont="1" applyBorder="1">
      <alignment horizontal="left" vertical="center"/>
    </xf>
    <xf numFmtId="0" fontId="27" fillId="8" borderId="30" xfId="10" applyFont="1" applyBorder="1">
      <alignment horizontal="left" vertical="center"/>
    </xf>
    <xf numFmtId="0" fontId="27" fillId="8" borderId="23" xfId="10" applyFont="1" applyBorder="1">
      <alignment horizontal="left" vertical="center"/>
    </xf>
    <xf numFmtId="0" fontId="0" fillId="0" borderId="0" xfId="0" applyFont="1"/>
    <xf numFmtId="0" fontId="0" fillId="4" borderId="0" xfId="0" applyFont="1" applyFill="1"/>
    <xf numFmtId="0" fontId="0" fillId="0" borderId="57" xfId="0" applyFont="1" applyBorder="1"/>
    <xf numFmtId="0" fontId="38" fillId="0" borderId="58" xfId="0" applyFont="1" applyBorder="1" applyAlignment="1">
      <alignment horizontal="left"/>
    </xf>
    <xf numFmtId="0" fontId="0" fillId="0" borderId="59" xfId="0" applyNumberFormat="1" applyFont="1" applyBorder="1"/>
    <xf numFmtId="0" fontId="38" fillId="0" borderId="60" xfId="0" applyFont="1" applyBorder="1" applyAlignment="1">
      <alignment horizontal="left"/>
    </xf>
    <xf numFmtId="0" fontId="9" fillId="0" borderId="0" xfId="11" applyFont="1" applyAlignment="1" applyProtection="1">
      <protection locked="0"/>
    </xf>
    <xf numFmtId="0" fontId="0" fillId="0" borderId="59" xfId="0" applyFont="1" applyBorder="1"/>
    <xf numFmtId="0" fontId="0" fillId="0" borderId="60" xfId="0" applyNumberFormat="1" applyFont="1" applyBorder="1" applyAlignment="1">
      <alignment horizontal="left"/>
    </xf>
    <xf numFmtId="14" fontId="0" fillId="0" borderId="60" xfId="0" applyNumberFormat="1" applyFont="1" applyBorder="1" applyAlignment="1">
      <alignment horizontal="left"/>
    </xf>
    <xf numFmtId="0" fontId="0" fillId="0" borderId="61" xfId="0" applyFont="1" applyBorder="1"/>
    <xf numFmtId="14" fontId="0" fillId="0" borderId="62" xfId="0" applyNumberFormat="1" applyFont="1" applyBorder="1" applyAlignment="1">
      <alignment horizontal="left"/>
    </xf>
    <xf numFmtId="0" fontId="0" fillId="0" borderId="0" xfId="0" applyFont="1" applyFill="1" applyBorder="1"/>
    <xf numFmtId="0" fontId="0" fillId="0" borderId="0" xfId="0" applyFont="1" applyBorder="1"/>
    <xf numFmtId="0" fontId="5" fillId="18" borderId="1" xfId="0" applyFont="1" applyFill="1" applyBorder="1" applyProtection="1">
      <protection locked="0"/>
    </xf>
    <xf numFmtId="0" fontId="5" fillId="0" borderId="24" xfId="0" quotePrefix="1" applyFont="1" applyBorder="1"/>
    <xf numFmtId="0" fontId="5" fillId="0" borderId="80" xfId="0" quotePrefix="1" applyFont="1" applyBorder="1"/>
    <xf numFmtId="0" fontId="5" fillId="18" borderId="34" xfId="0" applyFont="1" applyFill="1" applyBorder="1" applyAlignment="1" applyProtection="1">
      <alignment horizontal="center"/>
      <protection locked="0"/>
    </xf>
    <xf numFmtId="0" fontId="5" fillId="18" borderId="37" xfId="0" applyFont="1" applyFill="1" applyBorder="1" applyProtection="1">
      <protection locked="0"/>
    </xf>
    <xf numFmtId="0" fontId="14" fillId="0" borderId="24" xfId="0" applyFont="1" applyBorder="1"/>
    <xf numFmtId="0" fontId="14" fillId="0" borderId="0" xfId="0" applyFont="1" applyBorder="1" applyAlignment="1">
      <alignment horizontal="center"/>
    </xf>
    <xf numFmtId="0" fontId="5" fillId="0" borderId="80" xfId="0" applyFont="1" applyBorder="1" applyAlignment="1">
      <alignment horizontal="left"/>
    </xf>
    <xf numFmtId="0" fontId="5" fillId="0" borderId="0" xfId="0" applyFont="1" applyFill="1"/>
    <xf numFmtId="0" fontId="5" fillId="0" borderId="24" xfId="0" applyFont="1" applyBorder="1" applyAlignment="1">
      <alignment horizontal="left"/>
    </xf>
    <xf numFmtId="0" fontId="5" fillId="18" borderId="36" xfId="0" applyFont="1" applyFill="1" applyBorder="1" applyProtection="1">
      <protection locked="0"/>
    </xf>
    <xf numFmtId="0" fontId="5" fillId="0" borderId="27" xfId="0" applyFont="1" applyBorder="1"/>
    <xf numFmtId="0" fontId="5" fillId="0" borderId="0" xfId="0" quotePrefix="1" applyFont="1"/>
    <xf numFmtId="0" fontId="14" fillId="0" borderId="0" xfId="0" applyFont="1" applyBorder="1"/>
    <xf numFmtId="0" fontId="39" fillId="0" borderId="24" xfId="0" applyFont="1" applyFill="1" applyBorder="1"/>
    <xf numFmtId="0" fontId="5" fillId="0" borderId="80" xfId="0" applyFont="1" applyFill="1" applyBorder="1"/>
    <xf numFmtId="0" fontId="5" fillId="0" borderId="77" xfId="0" applyFont="1" applyBorder="1"/>
    <xf numFmtId="0" fontId="5" fillId="0" borderId="24" xfId="0" applyFont="1" applyFill="1" applyBorder="1"/>
    <xf numFmtId="0" fontId="39" fillId="0" borderId="24" xfId="0" applyFont="1" applyBorder="1"/>
    <xf numFmtId="0" fontId="40" fillId="0" borderId="59" xfId="0" applyFont="1" applyBorder="1"/>
    <xf numFmtId="0" fontId="19" fillId="0" borderId="77" xfId="0" applyFont="1" applyBorder="1"/>
    <xf numFmtId="0" fontId="3" fillId="19" borderId="1" xfId="0" applyFont="1" applyFill="1" applyBorder="1"/>
    <xf numFmtId="0" fontId="5" fillId="0" borderId="86" xfId="0" applyFont="1" applyBorder="1"/>
    <xf numFmtId="0" fontId="3" fillId="19" borderId="36" xfId="0" applyFont="1" applyFill="1" applyBorder="1"/>
    <xf numFmtId="0" fontId="5" fillId="0" borderId="31" xfId="0" applyFont="1" applyBorder="1"/>
    <xf numFmtId="0" fontId="14" fillId="0" borderId="21" xfId="0" applyFont="1" applyBorder="1" applyAlignment="1">
      <alignment horizontal="center"/>
    </xf>
    <xf numFmtId="0" fontId="3" fillId="19" borderId="11" xfId="0" applyFont="1" applyFill="1" applyBorder="1"/>
    <xf numFmtId="0" fontId="5" fillId="18" borderId="11" xfId="0" applyFont="1" applyFill="1" applyBorder="1" applyProtection="1">
      <protection locked="0"/>
    </xf>
    <xf numFmtId="0" fontId="5" fillId="16" borderId="28" xfId="0" applyFont="1" applyFill="1" applyBorder="1" applyAlignment="1">
      <alignment horizontal="left"/>
    </xf>
    <xf numFmtId="0" fontId="5" fillId="16" borderId="18" xfId="0" applyFont="1" applyFill="1" applyBorder="1" applyAlignment="1">
      <alignment horizontal="left"/>
    </xf>
    <xf numFmtId="0" fontId="5" fillId="16" borderId="18" xfId="0" applyFont="1" applyFill="1" applyBorder="1" applyAlignment="1"/>
    <xf numFmtId="0" fontId="5" fillId="0" borderId="34" xfId="0" applyFont="1" applyBorder="1" applyAlignment="1">
      <alignment horizontal="center"/>
    </xf>
    <xf numFmtId="0" fontId="0" fillId="0" borderId="24" xfId="0" applyFont="1" applyBorder="1" applyAlignment="1"/>
    <xf numFmtId="0" fontId="0" fillId="0" borderId="0" xfId="0" applyFont="1" applyBorder="1" applyAlignment="1"/>
    <xf numFmtId="0" fontId="0" fillId="0" borderId="25" xfId="0" applyFont="1" applyBorder="1" applyAlignment="1"/>
    <xf numFmtId="0" fontId="0" fillId="0" borderId="26" xfId="0" applyFont="1" applyBorder="1"/>
    <xf numFmtId="0" fontId="0" fillId="0" borderId="31" xfId="0" applyFont="1" applyBorder="1"/>
    <xf numFmtId="0" fontId="0" fillId="0" borderId="27" xfId="0" applyFont="1" applyBorder="1"/>
    <xf numFmtId="0" fontId="41" fillId="0" borderId="1" xfId="0" applyFont="1" applyBorder="1" applyAlignment="1">
      <alignment horizontal="center"/>
    </xf>
    <xf numFmtId="0" fontId="41" fillId="0" borderId="34" xfId="0" applyFont="1" applyBorder="1" applyAlignment="1">
      <alignment horizontal="center"/>
    </xf>
    <xf numFmtId="14" fontId="4" fillId="18" borderId="1" xfId="2" applyNumberFormat="1" applyFont="1" applyFill="1" applyBorder="1" applyProtection="1">
      <alignment horizontal="center" vertical="center"/>
      <protection locked="0"/>
    </xf>
    <xf numFmtId="14" fontId="4" fillId="18" borderId="36" xfId="2" applyNumberFormat="1" applyFont="1" applyFill="1" applyBorder="1" applyProtection="1">
      <alignment horizontal="center" vertical="center"/>
      <protection locked="0"/>
    </xf>
    <xf numFmtId="0" fontId="19" fillId="0" borderId="26" xfId="0" applyFont="1" applyBorder="1"/>
    <xf numFmtId="0" fontId="5" fillId="0" borderId="0" xfId="0" applyFont="1" applyBorder="1" applyAlignment="1">
      <alignment wrapText="1"/>
    </xf>
    <xf numFmtId="0" fontId="19" fillId="0" borderId="0" xfId="0" applyFont="1" applyBorder="1" applyAlignment="1">
      <alignment wrapText="1"/>
    </xf>
    <xf numFmtId="0" fontId="3" fillId="19" borderId="1" xfId="0" applyNumberFormat="1" applyFont="1" applyFill="1" applyBorder="1"/>
    <xf numFmtId="10" fontId="3" fillId="19" borderId="1" xfId="0" applyNumberFormat="1" applyFont="1" applyFill="1" applyBorder="1"/>
    <xf numFmtId="0" fontId="19" fillId="0" borderId="39" xfId="0" applyFont="1" applyBorder="1"/>
    <xf numFmtId="0" fontId="5" fillId="0" borderId="40" xfId="0" applyFont="1" applyBorder="1"/>
    <xf numFmtId="0" fontId="5" fillId="0" borderId="41" xfId="0" applyFont="1" applyBorder="1"/>
    <xf numFmtId="0" fontId="19" fillId="0" borderId="31" xfId="0" applyFont="1" applyBorder="1"/>
    <xf numFmtId="0" fontId="5" fillId="0" borderId="39" xfId="0" applyFont="1" applyBorder="1"/>
    <xf numFmtId="0" fontId="32" fillId="0" borderId="31" xfId="0" applyFont="1" applyBorder="1"/>
    <xf numFmtId="0" fontId="42" fillId="0" borderId="0" xfId="0" applyFont="1" applyBorder="1"/>
    <xf numFmtId="0" fontId="43" fillId="0" borderId="0" xfId="0" applyFont="1" applyBorder="1"/>
    <xf numFmtId="0" fontId="3" fillId="19" borderId="0" xfId="0" applyFont="1" applyFill="1" applyBorder="1"/>
    <xf numFmtId="0" fontId="3" fillId="19" borderId="40" xfId="0" applyFont="1" applyFill="1" applyBorder="1"/>
    <xf numFmtId="0" fontId="3" fillId="19" borderId="31" xfId="0" applyFont="1" applyFill="1" applyBorder="1"/>
    <xf numFmtId="0" fontId="3" fillId="19" borderId="41" xfId="0" applyFont="1" applyFill="1" applyBorder="1"/>
    <xf numFmtId="0" fontId="3" fillId="19" borderId="27" xfId="0" applyFont="1" applyFill="1" applyBorder="1"/>
    <xf numFmtId="0" fontId="5" fillId="0" borderId="14" xfId="0" applyFont="1" applyBorder="1"/>
    <xf numFmtId="0" fontId="5" fillId="0" borderId="15" xfId="0" applyFont="1" applyBorder="1"/>
    <xf numFmtId="0" fontId="3" fillId="19" borderId="16" xfId="0" applyFont="1" applyFill="1" applyBorder="1"/>
    <xf numFmtId="0" fontId="3" fillId="19" borderId="25" xfId="0" applyFont="1" applyFill="1" applyBorder="1"/>
    <xf numFmtId="0" fontId="14" fillId="0" borderId="55" xfId="0" applyFont="1" applyBorder="1" applyAlignment="1">
      <alignment horizontal="center"/>
    </xf>
    <xf numFmtId="0" fontId="14" fillId="0" borderId="16" xfId="0" applyFont="1" applyBorder="1" applyAlignment="1">
      <alignment horizontal="center"/>
    </xf>
    <xf numFmtId="0" fontId="14" fillId="0" borderId="93" xfId="0" applyFont="1" applyFill="1" applyBorder="1" applyAlignment="1">
      <alignment horizontal="center" vertical="center"/>
    </xf>
    <xf numFmtId="0" fontId="14" fillId="0" borderId="94" xfId="0" applyFont="1" applyFill="1" applyBorder="1" applyAlignment="1">
      <alignment horizontal="center" vertical="center"/>
    </xf>
    <xf numFmtId="0" fontId="14" fillId="0" borderId="95" xfId="0" applyFont="1" applyFill="1" applyBorder="1" applyAlignment="1">
      <alignment horizontal="center" vertical="center"/>
    </xf>
    <xf numFmtId="0" fontId="14" fillId="0" borderId="97" xfId="0" applyFont="1" applyFill="1" applyBorder="1" applyAlignment="1">
      <alignment horizontal="center" vertical="center"/>
    </xf>
    <xf numFmtId="0" fontId="14" fillId="0" borderId="94" xfId="0" applyFont="1" applyBorder="1" applyAlignment="1">
      <alignment horizontal="center" vertical="center"/>
    </xf>
    <xf numFmtId="0" fontId="8" fillId="8" borderId="14" xfId="10" applyFont="1" applyBorder="1" applyAlignment="1">
      <alignment horizontal="left" vertical="center"/>
    </xf>
    <xf numFmtId="0" fontId="8" fillId="8" borderId="15" xfId="10" applyFont="1" applyBorder="1" applyAlignment="1">
      <alignment horizontal="left" vertical="center"/>
    </xf>
    <xf numFmtId="0" fontId="8" fillId="8" borderId="16" xfId="10" applyFont="1" applyBorder="1" applyAlignment="1">
      <alignment horizontal="left" vertical="center"/>
    </xf>
    <xf numFmtId="0" fontId="14" fillId="0" borderId="45" xfId="0" applyFont="1" applyBorder="1" applyAlignment="1">
      <alignment horizontal="center"/>
    </xf>
    <xf numFmtId="0" fontId="14" fillId="0" borderId="22" xfId="0" applyFont="1" applyBorder="1" applyAlignment="1">
      <alignment horizontal="center"/>
    </xf>
    <xf numFmtId="0" fontId="14" fillId="0" borderId="23" xfId="0" applyFont="1" applyBorder="1" applyAlignment="1">
      <alignment horizontal="center"/>
    </xf>
    <xf numFmtId="0" fontId="5" fillId="0" borderId="25" xfId="0" applyFont="1" applyFill="1" applyBorder="1"/>
    <xf numFmtId="0" fontId="14" fillId="0" borderId="0" xfId="0" applyFont="1" applyFill="1" applyBorder="1" applyAlignment="1">
      <alignment horizontal="left"/>
    </xf>
    <xf numFmtId="0" fontId="21" fillId="0" borderId="0" xfId="0" applyFont="1" applyAlignment="1">
      <alignment wrapText="1"/>
    </xf>
    <xf numFmtId="0" fontId="21" fillId="0" borderId="27" xfId="0" applyFont="1" applyBorder="1" applyAlignment="1">
      <alignment wrapText="1"/>
    </xf>
    <xf numFmtId="0" fontId="21" fillId="0" borderId="40" xfId="0" applyFont="1" applyBorder="1" applyAlignment="1">
      <alignment wrapText="1"/>
    </xf>
    <xf numFmtId="0" fontId="21" fillId="0" borderId="82" xfId="0" quotePrefix="1" applyFont="1" applyBorder="1" applyAlignment="1">
      <alignment wrapText="1"/>
    </xf>
    <xf numFmtId="0" fontId="21" fillId="0" borderId="82" xfId="0" applyFont="1" applyBorder="1" applyAlignment="1">
      <alignment wrapText="1"/>
    </xf>
    <xf numFmtId="0" fontId="21" fillId="4" borderId="0" xfId="0" applyFont="1" applyFill="1" applyAlignment="1">
      <alignment wrapText="1"/>
    </xf>
    <xf numFmtId="0" fontId="21" fillId="0" borderId="59" xfId="0" applyFont="1" applyBorder="1" applyAlignment="1">
      <alignment horizontal="center" vertical="center"/>
    </xf>
    <xf numFmtId="0" fontId="21" fillId="0" borderId="24" xfId="0" applyFont="1" applyBorder="1" applyAlignment="1">
      <alignment horizontal="center"/>
    </xf>
    <xf numFmtId="0" fontId="21" fillId="0" borderId="24" xfId="0" applyFont="1" applyBorder="1" applyAlignment="1">
      <alignment horizontal="center" vertical="center"/>
    </xf>
    <xf numFmtId="0" fontId="24" fillId="0" borderId="59" xfId="0" applyFont="1" applyBorder="1" applyAlignment="1">
      <alignment horizontal="center"/>
    </xf>
    <xf numFmtId="0" fontId="21" fillId="0" borderId="39" xfId="0" applyFont="1" applyBorder="1"/>
    <xf numFmtId="0" fontId="21" fillId="0" borderId="0" xfId="0" quotePrefix="1" applyFont="1" applyBorder="1"/>
    <xf numFmtId="0" fontId="21" fillId="0" borderId="0" xfId="0" applyFont="1" applyFill="1" applyBorder="1"/>
    <xf numFmtId="0" fontId="24" fillId="0" borderId="0" xfId="0" applyFont="1" applyBorder="1"/>
    <xf numFmtId="0" fontId="21" fillId="0" borderId="26" xfId="0" applyFont="1" applyBorder="1"/>
    <xf numFmtId="0" fontId="21" fillId="0" borderId="31" xfId="0" applyFont="1" applyBorder="1"/>
    <xf numFmtId="0" fontId="21" fillId="0" borderId="31" xfId="0" applyFont="1" applyBorder="1" applyAlignment="1">
      <alignment wrapText="1"/>
    </xf>
    <xf numFmtId="0" fontId="21" fillId="0" borderId="40" xfId="0" applyFont="1" applyFill="1" applyBorder="1"/>
    <xf numFmtId="0" fontId="21" fillId="0" borderId="31" xfId="0" applyFont="1" applyFill="1" applyBorder="1"/>
    <xf numFmtId="0" fontId="21" fillId="0" borderId="41" xfId="0" applyFont="1" applyFill="1" applyBorder="1"/>
    <xf numFmtId="0" fontId="21" fillId="0" borderId="27" xfId="0" applyFont="1" applyFill="1" applyBorder="1"/>
    <xf numFmtId="0" fontId="5" fillId="4" borderId="0" xfId="0" applyFont="1" applyFill="1" applyAlignment="1">
      <alignment horizontal="center"/>
    </xf>
    <xf numFmtId="0" fontId="5" fillId="0" borderId="41" xfId="0" applyFont="1" applyFill="1" applyBorder="1"/>
    <xf numFmtId="0" fontId="5" fillId="0" borderId="25" xfId="0" quotePrefix="1" applyFont="1" applyFill="1" applyBorder="1"/>
    <xf numFmtId="0" fontId="5" fillId="0" borderId="27" xfId="0" applyFont="1" applyFill="1" applyBorder="1"/>
    <xf numFmtId="0" fontId="29" fillId="0" borderId="0" xfId="11" applyFont="1" applyAlignment="1" applyProtection="1">
      <alignment horizontal="center"/>
      <protection locked="0"/>
    </xf>
    <xf numFmtId="0" fontId="5" fillId="0" borderId="40" xfId="0" applyFont="1" applyBorder="1" applyAlignment="1">
      <alignment horizontal="center"/>
    </xf>
    <xf numFmtId="0" fontId="5" fillId="0" borderId="0" xfId="0" applyFont="1" applyBorder="1" applyAlignment="1">
      <alignment horizontal="center"/>
    </xf>
    <xf numFmtId="0" fontId="5" fillId="0" borderId="84" xfId="0" applyFont="1" applyBorder="1" applyAlignment="1">
      <alignment horizontal="center"/>
    </xf>
    <xf numFmtId="0" fontId="5" fillId="0" borderId="0" xfId="0" applyFont="1" applyFill="1" applyBorder="1" applyAlignment="1">
      <alignment horizontal="center"/>
    </xf>
    <xf numFmtId="0" fontId="5" fillId="0" borderId="84" xfId="0" applyFont="1" applyFill="1" applyBorder="1" applyAlignment="1">
      <alignment horizontal="center"/>
    </xf>
    <xf numFmtId="0" fontId="3" fillId="19" borderId="1" xfId="0" applyFont="1" applyFill="1" applyBorder="1" applyAlignment="1">
      <alignment horizontal="center"/>
    </xf>
    <xf numFmtId="0" fontId="5" fillId="0" borderId="56" xfId="0" applyFont="1" applyBorder="1" applyAlignment="1">
      <alignment horizontal="center" wrapText="1"/>
    </xf>
    <xf numFmtId="0" fontId="5" fillId="0" borderId="0" xfId="0" applyFont="1" applyBorder="1" applyAlignment="1">
      <alignment horizontal="center" wrapText="1"/>
    </xf>
    <xf numFmtId="0" fontId="14" fillId="0" borderId="0" xfId="0" applyFont="1" applyBorder="1" applyAlignment="1">
      <alignment horizontal="center" wrapText="1"/>
    </xf>
    <xf numFmtId="0" fontId="5" fillId="0" borderId="84" xfId="0" applyFont="1" applyBorder="1" applyAlignment="1">
      <alignment horizontal="center" wrapText="1"/>
    </xf>
    <xf numFmtId="0" fontId="5" fillId="0" borderId="85" xfId="0" applyFont="1" applyBorder="1" applyAlignment="1">
      <alignment horizontal="center" wrapText="1"/>
    </xf>
    <xf numFmtId="0" fontId="5" fillId="0" borderId="84" xfId="0" applyFont="1" applyFill="1" applyBorder="1" applyAlignment="1">
      <alignment horizontal="center" vertical="center"/>
    </xf>
    <xf numFmtId="0" fontId="5" fillId="0" borderId="56" xfId="0" applyFont="1" applyBorder="1" applyAlignment="1">
      <alignment horizontal="center" vertical="center" wrapText="1"/>
    </xf>
    <xf numFmtId="0" fontId="5" fillId="0" borderId="31" xfId="0" applyFont="1" applyBorder="1" applyAlignment="1">
      <alignment horizontal="center"/>
    </xf>
    <xf numFmtId="0" fontId="5" fillId="0" borderId="0" xfId="0" applyFont="1" applyAlignment="1">
      <alignment wrapText="1"/>
    </xf>
    <xf numFmtId="0" fontId="5" fillId="0" borderId="40" xfId="0" applyFont="1" applyBorder="1" applyAlignment="1">
      <alignment wrapText="1"/>
    </xf>
    <xf numFmtId="0" fontId="14" fillId="0" borderId="20" xfId="0" applyFont="1" applyBorder="1" applyAlignment="1">
      <alignment horizontal="center" wrapText="1"/>
    </xf>
    <xf numFmtId="0" fontId="5" fillId="0" borderId="11" xfId="0" applyFont="1" applyBorder="1" applyAlignment="1">
      <alignment horizontal="center" wrapText="1"/>
    </xf>
    <xf numFmtId="0" fontId="5" fillId="16" borderId="18" xfId="0" applyFont="1" applyFill="1" applyBorder="1" applyAlignment="1">
      <alignment horizontal="center" wrapText="1"/>
    </xf>
    <xf numFmtId="0" fontId="5" fillId="0" borderId="31" xfId="0" applyFont="1" applyBorder="1" applyAlignment="1">
      <alignment wrapText="1"/>
    </xf>
    <xf numFmtId="0" fontId="5" fillId="4" borderId="0" xfId="0" applyFont="1" applyFill="1" applyAlignment="1">
      <alignment wrapText="1"/>
    </xf>
    <xf numFmtId="0" fontId="5" fillId="0" borderId="0" xfId="0" applyFont="1" applyAlignment="1">
      <alignment vertical="center"/>
    </xf>
    <xf numFmtId="0" fontId="5" fillId="0" borderId="40" xfId="0" applyFont="1" applyBorder="1" applyAlignment="1">
      <alignment vertical="center"/>
    </xf>
    <xf numFmtId="0" fontId="14" fillId="0" borderId="21" xfId="0" applyFont="1" applyBorder="1" applyAlignment="1">
      <alignment horizontal="center" vertical="center"/>
    </xf>
    <xf numFmtId="0" fontId="5" fillId="0" borderId="47" xfId="0" applyFont="1" applyBorder="1" applyAlignment="1">
      <alignment horizontal="center" vertical="center"/>
    </xf>
    <xf numFmtId="0" fontId="5" fillId="16" borderId="29" xfId="0" applyFont="1" applyFill="1" applyBorder="1" applyAlignment="1">
      <alignment horizontal="center" vertical="center"/>
    </xf>
    <xf numFmtId="0" fontId="5" fillId="4" borderId="0" xfId="0" applyFont="1" applyFill="1" applyAlignment="1">
      <alignment vertical="center"/>
    </xf>
    <xf numFmtId="0" fontId="5" fillId="0" borderId="0" xfId="0" applyFont="1" applyFill="1" applyAlignment="1">
      <alignment wrapText="1"/>
    </xf>
    <xf numFmtId="0" fontId="5" fillId="0" borderId="0" xfId="0" applyFont="1" applyFill="1" applyAlignment="1">
      <alignment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14" fillId="0" borderId="45" xfId="0" applyFont="1" applyBorder="1" applyAlignment="1">
      <alignment horizontal="center" vertical="center"/>
    </xf>
    <xf numFmtId="0" fontId="14" fillId="0" borderId="46"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47" xfId="0" applyFont="1" applyFill="1" applyBorder="1" applyAlignment="1">
      <alignment horizontal="center" vertical="center" wrapText="1"/>
    </xf>
    <xf numFmtId="0" fontId="14" fillId="0" borderId="94" xfId="0" applyFont="1" applyBorder="1" applyAlignment="1">
      <alignment horizontal="center"/>
    </xf>
    <xf numFmtId="0" fontId="25" fillId="0" borderId="40" xfId="0" applyFont="1" applyBorder="1" applyAlignment="1">
      <alignment horizontal="center"/>
    </xf>
    <xf numFmtId="0" fontId="25" fillId="0" borderId="41" xfId="0" applyFont="1" applyBorder="1" applyAlignment="1">
      <alignment horizontal="center"/>
    </xf>
    <xf numFmtId="0" fontId="21" fillId="0" borderId="72" xfId="0" applyFont="1" applyBorder="1" applyAlignment="1">
      <alignment horizontal="center"/>
    </xf>
    <xf numFmtId="0" fontId="21" fillId="0" borderId="72" xfId="0" applyFont="1" applyBorder="1" applyAlignment="1">
      <alignment horizontal="center" vertical="center"/>
    </xf>
    <xf numFmtId="0" fontId="21" fillId="0" borderId="25" xfId="0" applyFont="1" applyBorder="1" applyAlignment="1">
      <alignment horizontal="center"/>
    </xf>
    <xf numFmtId="0" fontId="21" fillId="0" borderId="25" xfId="0" applyFont="1" applyFill="1" applyBorder="1" applyAlignment="1">
      <alignment horizontal="center"/>
    </xf>
    <xf numFmtId="0" fontId="21" fillId="0" borderId="72" xfId="0" applyFont="1" applyFill="1" applyBorder="1" applyAlignment="1">
      <alignment horizontal="center"/>
    </xf>
    <xf numFmtId="0" fontId="21" fillId="0" borderId="73" xfId="0" applyFont="1" applyFill="1" applyBorder="1" applyAlignment="1">
      <alignment horizontal="center"/>
    </xf>
    <xf numFmtId="0" fontId="25" fillId="0" borderId="41" xfId="0" applyFont="1" applyBorder="1" applyAlignment="1">
      <alignment horizontal="center" vertical="center"/>
    </xf>
    <xf numFmtId="0" fontId="21" fillId="0" borderId="25" xfId="0" applyFont="1" applyBorder="1" applyAlignment="1">
      <alignment horizontal="center" vertical="center"/>
    </xf>
    <xf numFmtId="0" fontId="21" fillId="0" borderId="73" xfId="0" applyFont="1" applyBorder="1" applyAlignment="1">
      <alignment horizontal="center" vertical="center"/>
    </xf>
    <xf numFmtId="0" fontId="3" fillId="19" borderId="47" xfId="0" applyFont="1" applyFill="1" applyBorder="1" applyAlignment="1">
      <alignment vertical="center"/>
    </xf>
    <xf numFmtId="0" fontId="3" fillId="19" borderId="34" xfId="0" applyFont="1" applyFill="1" applyBorder="1" applyAlignment="1">
      <alignment vertical="center"/>
    </xf>
    <xf numFmtId="0" fontId="3" fillId="19" borderId="37" xfId="0" applyFont="1" applyFill="1" applyBorder="1" applyAlignment="1">
      <alignment vertical="center"/>
    </xf>
    <xf numFmtId="0" fontId="5" fillId="0" borderId="98" xfId="0" applyFont="1" applyBorder="1" applyAlignment="1">
      <alignment horizontal="center" vertical="center"/>
    </xf>
    <xf numFmtId="0" fontId="5" fillId="0" borderId="99" xfId="0" applyFont="1" applyBorder="1" applyAlignment="1">
      <alignment horizontal="center" vertical="center"/>
    </xf>
    <xf numFmtId="0" fontId="5" fillId="0" borderId="100" xfId="0" applyFont="1" applyBorder="1" applyAlignment="1">
      <alignment horizontal="center" vertical="center"/>
    </xf>
    <xf numFmtId="0" fontId="5" fillId="0" borderId="106" xfId="0" applyFont="1" applyBorder="1" applyAlignment="1">
      <alignment horizontal="center" wrapText="1"/>
    </xf>
    <xf numFmtId="0" fontId="5" fillId="0" borderId="107" xfId="0" applyFont="1" applyBorder="1" applyAlignment="1">
      <alignment horizontal="center" vertical="center"/>
    </xf>
    <xf numFmtId="0" fontId="5" fillId="0" borderId="102"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109" xfId="0" applyFont="1" applyBorder="1" applyAlignment="1">
      <alignment horizontal="center" vertical="center" wrapText="1"/>
    </xf>
    <xf numFmtId="0" fontId="5" fillId="0" borderId="83" xfId="0" applyFont="1" applyBorder="1" applyAlignment="1">
      <alignment horizontal="center" wrapText="1"/>
    </xf>
    <xf numFmtId="0" fontId="5" fillId="0" borderId="101" xfId="0" applyFont="1" applyBorder="1" applyAlignment="1">
      <alignment horizontal="center" wrapText="1"/>
    </xf>
    <xf numFmtId="0" fontId="5" fillId="0" borderId="111" xfId="0" applyFont="1" applyBorder="1" applyAlignment="1">
      <alignment horizontal="center" vertical="center"/>
    </xf>
    <xf numFmtId="0" fontId="5" fillId="0" borderId="106" xfId="0" applyFont="1" applyBorder="1" applyAlignment="1">
      <alignment horizontal="center" vertical="center" wrapText="1"/>
    </xf>
    <xf numFmtId="0" fontId="5" fillId="0" borderId="83" xfId="0" applyFont="1" applyBorder="1" applyAlignment="1">
      <alignment horizontal="center" vertical="center" wrapText="1"/>
    </xf>
    <xf numFmtId="0" fontId="5" fillId="0" borderId="77" xfId="0" applyFont="1" applyFill="1" applyBorder="1" applyAlignment="1">
      <alignment horizontal="center" wrapText="1"/>
    </xf>
    <xf numFmtId="0" fontId="5" fillId="0" borderId="0" xfId="0" applyFont="1" applyFill="1" applyBorder="1" applyAlignment="1">
      <alignment horizontal="center" wrapText="1"/>
    </xf>
    <xf numFmtId="0" fontId="5" fillId="0" borderId="84" xfId="0" quotePrefix="1" applyFont="1" applyFill="1" applyBorder="1" applyAlignment="1">
      <alignment horizontal="center"/>
    </xf>
    <xf numFmtId="0" fontId="5" fillId="0" borderId="56" xfId="0" quotePrefix="1" applyFont="1" applyFill="1" applyBorder="1" applyAlignment="1">
      <alignment horizontal="center" wrapText="1"/>
    </xf>
    <xf numFmtId="0" fontId="19" fillId="0" borderId="24" xfId="0" applyFont="1" applyBorder="1" applyAlignment="1">
      <alignment wrapText="1"/>
    </xf>
    <xf numFmtId="0" fontId="5" fillId="0" borderId="98" xfId="0" applyFont="1" applyBorder="1" applyAlignment="1">
      <alignment horizontal="center"/>
    </xf>
    <xf numFmtId="0" fontId="5" fillId="0" borderId="99" xfId="0" quotePrefix="1" applyFont="1" applyBorder="1" applyAlignment="1">
      <alignment horizontal="center" vertical="center"/>
    </xf>
    <xf numFmtId="14" fontId="0" fillId="0" borderId="72" xfId="0" applyNumberFormat="1" applyBorder="1" applyAlignment="1">
      <alignment wrapText="1"/>
    </xf>
    <xf numFmtId="14" fontId="0" fillId="0" borderId="71" xfId="0" applyNumberFormat="1" applyBorder="1" applyAlignment="1">
      <alignment wrapText="1"/>
    </xf>
    <xf numFmtId="0" fontId="14" fillId="0" borderId="93" xfId="0" applyFont="1" applyBorder="1" applyAlignment="1">
      <alignment horizontal="center"/>
    </xf>
    <xf numFmtId="0" fontId="14" fillId="0" borderId="95" xfId="0" applyFont="1" applyBorder="1" applyAlignment="1">
      <alignment horizontal="center"/>
    </xf>
    <xf numFmtId="0" fontId="0" fillId="0" borderId="115" xfId="0" applyNumberFormat="1" applyBorder="1" applyAlignment="1">
      <alignment horizontal="center" wrapText="1"/>
    </xf>
    <xf numFmtId="0" fontId="0" fillId="0" borderId="57" xfId="0" applyNumberFormat="1" applyBorder="1" applyAlignment="1">
      <alignment horizontal="center" wrapText="1"/>
    </xf>
    <xf numFmtId="0" fontId="0" fillId="0" borderId="116" xfId="0" applyNumberFormat="1" applyBorder="1" applyAlignment="1">
      <alignment horizontal="center" wrapText="1"/>
    </xf>
    <xf numFmtId="0" fontId="0" fillId="0" borderId="59" xfId="0" applyNumberFormat="1" applyBorder="1" applyAlignment="1">
      <alignment horizontal="center" wrapText="1"/>
    </xf>
    <xf numFmtId="164" fontId="4" fillId="0" borderId="59" xfId="0" applyNumberFormat="1" applyFont="1" applyBorder="1" applyAlignment="1">
      <alignment horizontal="center" wrapText="1"/>
    </xf>
    <xf numFmtId="164" fontId="4" fillId="0" borderId="57" xfId="0" applyNumberFormat="1" applyFont="1" applyBorder="1" applyAlignment="1">
      <alignment horizontal="center" wrapText="1"/>
    </xf>
    <xf numFmtId="0" fontId="0" fillId="0" borderId="117" xfId="0" applyNumberFormat="1" applyBorder="1" applyAlignment="1">
      <alignment horizontal="center" wrapText="1"/>
    </xf>
    <xf numFmtId="0" fontId="15" fillId="0" borderId="72" xfId="0" applyFont="1" applyBorder="1" applyAlignment="1">
      <alignment horizontal="left"/>
    </xf>
    <xf numFmtId="0" fontId="5" fillId="0" borderId="72" xfId="0" applyNumberFormat="1" applyFont="1" applyBorder="1" applyAlignment="1">
      <alignment horizontal="left"/>
    </xf>
    <xf numFmtId="14" fontId="5" fillId="0" borderId="72" xfId="0" applyNumberFormat="1" applyFont="1" applyBorder="1" applyAlignment="1">
      <alignment horizontal="left"/>
    </xf>
    <xf numFmtId="0" fontId="5" fillId="0" borderId="117" xfId="0" applyFont="1" applyBorder="1"/>
    <xf numFmtId="0" fontId="5" fillId="0" borderId="71" xfId="0" applyNumberFormat="1" applyFont="1" applyBorder="1" applyAlignment="1">
      <alignment horizontal="left"/>
    </xf>
    <xf numFmtId="0" fontId="15" fillId="0" borderId="118" xfId="0" applyFont="1" applyBorder="1" applyAlignment="1">
      <alignment horizontal="left"/>
    </xf>
    <xf numFmtId="0" fontId="15" fillId="0" borderId="71" xfId="0" applyFont="1" applyBorder="1" applyAlignment="1">
      <alignment horizontal="left"/>
    </xf>
    <xf numFmtId="0" fontId="4" fillId="18" borderId="47" xfId="2" applyFont="1" applyFill="1" applyBorder="1" applyAlignment="1" applyProtection="1">
      <alignment horizontal="left" vertical="center"/>
      <protection locked="0"/>
    </xf>
    <xf numFmtId="0" fontId="4" fillId="18" borderId="34" xfId="2" applyFont="1" applyFill="1" applyBorder="1" applyAlignment="1" applyProtection="1">
      <alignment horizontal="left" vertical="center"/>
      <protection locked="0"/>
    </xf>
    <xf numFmtId="0" fontId="4" fillId="0" borderId="37" xfId="2" applyFont="1" applyFill="1" applyBorder="1" applyAlignment="1" applyProtection="1">
      <alignment horizontal="left" vertical="center"/>
    </xf>
    <xf numFmtId="0" fontId="5" fillId="0" borderId="10" xfId="0" applyFont="1" applyBorder="1"/>
    <xf numFmtId="0" fontId="5" fillId="0" borderId="12" xfId="0" applyFont="1" applyBorder="1"/>
    <xf numFmtId="0" fontId="5" fillId="0" borderId="11" xfId="0" applyFont="1" applyBorder="1"/>
    <xf numFmtId="0" fontId="37" fillId="12" borderId="0" xfId="0" applyFont="1" applyFill="1"/>
    <xf numFmtId="0" fontId="0" fillId="0" borderId="119" xfId="0" applyFont="1" applyBorder="1"/>
    <xf numFmtId="0" fontId="0" fillId="0" borderId="120" xfId="0" applyFont="1" applyBorder="1"/>
    <xf numFmtId="0" fontId="0" fillId="0" borderId="119" xfId="0" applyFont="1" applyBorder="1" applyAlignment="1">
      <alignment vertical="center" wrapText="1"/>
    </xf>
    <xf numFmtId="0" fontId="0" fillId="0" borderId="121" xfId="0" applyFont="1" applyBorder="1"/>
    <xf numFmtId="0" fontId="0" fillId="0" borderId="123" xfId="0" applyFont="1" applyBorder="1"/>
    <xf numFmtId="0" fontId="0" fillId="0" borderId="120" xfId="0" applyFont="1" applyBorder="1" applyAlignment="1">
      <alignment vertical="center" wrapText="1"/>
    </xf>
    <xf numFmtId="0" fontId="0" fillId="0" borderId="121" xfId="0" applyFont="1" applyBorder="1" applyAlignment="1">
      <alignment vertical="center" wrapText="1"/>
    </xf>
    <xf numFmtId="0" fontId="0" fillId="0" borderId="122" xfId="0" applyFont="1" applyBorder="1" applyAlignment="1">
      <alignment vertical="center" wrapText="1"/>
    </xf>
    <xf numFmtId="0" fontId="5" fillId="0" borderId="124" xfId="0" applyNumberFormat="1" applyFont="1" applyBorder="1"/>
    <xf numFmtId="0" fontId="0" fillId="0" borderId="127" xfId="0" applyFont="1" applyBorder="1" applyAlignment="1">
      <alignment vertical="center" wrapText="1"/>
    </xf>
    <xf numFmtId="0" fontId="0" fillId="0" borderId="127" xfId="0" applyFont="1" applyBorder="1"/>
    <xf numFmtId="0" fontId="0" fillId="0" borderId="131" xfId="0" applyFont="1" applyBorder="1"/>
    <xf numFmtId="0" fontId="0" fillId="0" borderId="132" xfId="0" applyFont="1" applyBorder="1" applyAlignment="1">
      <alignment vertical="center" wrapText="1"/>
    </xf>
    <xf numFmtId="0" fontId="32" fillId="0" borderId="131" xfId="0" applyFont="1" applyBorder="1" applyAlignment="1">
      <alignment horizontal="center"/>
    </xf>
    <xf numFmtId="0" fontId="0" fillId="0" borderId="132" xfId="0" applyFont="1" applyBorder="1"/>
    <xf numFmtId="0" fontId="0" fillId="0" borderId="131" xfId="0" applyFont="1" applyBorder="1" applyAlignment="1">
      <alignment horizontal="left" indent="3"/>
    </xf>
    <xf numFmtId="0" fontId="0" fillId="0" borderId="133" xfId="0" applyFont="1" applyBorder="1" applyAlignment="1">
      <alignment horizontal="left" indent="3"/>
    </xf>
    <xf numFmtId="0" fontId="0" fillId="0" borderId="134" xfId="0" applyFont="1" applyBorder="1"/>
    <xf numFmtId="0" fontId="0" fillId="0" borderId="135" xfId="0" applyFont="1" applyBorder="1"/>
    <xf numFmtId="0" fontId="29" fillId="0" borderId="14" xfId="11" applyFont="1" applyBorder="1" applyAlignment="1" applyProtection="1">
      <alignment horizontal="left"/>
      <protection locked="0"/>
    </xf>
    <xf numFmtId="0" fontId="29" fillId="0" borderId="16" xfId="11" applyFont="1" applyBorder="1" applyAlignment="1" applyProtection="1">
      <alignment horizontal="left"/>
      <protection locked="0"/>
    </xf>
    <xf numFmtId="0" fontId="16" fillId="21" borderId="39" xfId="10" applyFont="1" applyFill="1" applyBorder="1" applyAlignment="1">
      <alignment horizontal="left" vertical="center" wrapText="1"/>
    </xf>
    <xf numFmtId="0" fontId="16" fillId="21" borderId="41" xfId="10" applyFont="1" applyFill="1" applyBorder="1" applyAlignment="1">
      <alignment horizontal="left" vertical="center" wrapText="1"/>
    </xf>
    <xf numFmtId="0" fontId="16" fillId="21" borderId="24" xfId="10" applyFont="1" applyFill="1" applyBorder="1" applyAlignment="1">
      <alignment horizontal="left" vertical="center" wrapText="1"/>
    </xf>
    <xf numFmtId="0" fontId="16" fillId="21" borderId="25" xfId="10" applyFont="1" applyFill="1" applyBorder="1" applyAlignment="1">
      <alignment horizontal="left" vertical="center" wrapText="1"/>
    </xf>
    <xf numFmtId="0" fontId="16" fillId="21" borderId="26" xfId="10" applyFont="1" applyFill="1" applyBorder="1" applyAlignment="1">
      <alignment horizontal="left" vertical="center" wrapText="1"/>
    </xf>
    <xf numFmtId="0" fontId="16" fillId="21" borderId="27" xfId="10" applyFont="1" applyFill="1" applyBorder="1" applyAlignment="1">
      <alignment horizontal="left" vertical="center" wrapText="1"/>
    </xf>
    <xf numFmtId="0" fontId="16" fillId="21" borderId="39" xfId="10" applyFont="1" applyFill="1" applyBorder="1" applyAlignment="1" applyProtection="1">
      <alignment horizontal="left" vertical="center" wrapText="1"/>
    </xf>
    <xf numFmtId="0" fontId="16" fillId="21" borderId="41" xfId="10" applyFont="1" applyFill="1" applyBorder="1" applyAlignment="1" applyProtection="1">
      <alignment horizontal="left" vertical="center" wrapText="1"/>
    </xf>
    <xf numFmtId="0" fontId="16" fillId="21" borderId="26" xfId="10" applyFont="1" applyFill="1" applyBorder="1" applyAlignment="1" applyProtection="1">
      <alignment horizontal="left" vertical="center" wrapText="1"/>
    </xf>
    <xf numFmtId="0" fontId="16" fillId="21" borderId="27" xfId="10" applyFont="1" applyFill="1" applyBorder="1" applyAlignment="1" applyProtection="1">
      <alignment horizontal="left" vertical="center" wrapText="1"/>
    </xf>
    <xf numFmtId="0" fontId="27" fillId="8" borderId="14" xfId="10" applyFont="1" applyBorder="1" applyAlignment="1">
      <alignment horizontal="left" vertical="center"/>
    </xf>
    <xf numFmtId="0" fontId="27" fillId="8" borderId="16" xfId="10" applyFont="1" applyBorder="1" applyAlignment="1">
      <alignment horizontal="left" vertical="center"/>
    </xf>
    <xf numFmtId="0" fontId="20" fillId="8" borderId="14" xfId="10" applyFont="1" applyBorder="1" applyAlignment="1">
      <alignment horizontal="left" vertical="center"/>
    </xf>
    <xf numFmtId="0" fontId="20" fillId="8" borderId="16" xfId="10" applyFont="1" applyBorder="1" applyAlignment="1">
      <alignment horizontal="left" vertical="center"/>
    </xf>
    <xf numFmtId="0" fontId="27" fillId="8" borderId="14" xfId="1" applyFont="1" applyBorder="1" applyAlignment="1">
      <alignment horizontal="left" vertical="center"/>
    </xf>
    <xf numFmtId="0" fontId="27" fillId="8" borderId="16" xfId="1" applyFont="1" applyBorder="1" applyAlignment="1">
      <alignment horizontal="left" vertical="center"/>
    </xf>
    <xf numFmtId="0" fontId="16" fillId="0" borderId="80" xfId="0" applyFont="1" applyBorder="1" applyAlignment="1">
      <alignment horizontal="left" vertical="top" wrapText="1"/>
    </xf>
    <xf numFmtId="0" fontId="16" fillId="0" borderId="79" xfId="0" applyFont="1" applyBorder="1" applyAlignment="1">
      <alignment horizontal="left" vertical="top" wrapText="1"/>
    </xf>
    <xf numFmtId="0" fontId="16" fillId="18" borderId="34" xfId="2" applyFont="1" applyFill="1" applyBorder="1" applyAlignment="1" applyProtection="1">
      <alignment horizontal="center" vertical="center"/>
      <protection locked="0"/>
    </xf>
    <xf numFmtId="0" fontId="16" fillId="18" borderId="37" xfId="2" applyFont="1" applyFill="1" applyBorder="1" applyAlignment="1" applyProtection="1">
      <alignment horizontal="center" vertical="center"/>
      <protection locked="0"/>
    </xf>
    <xf numFmtId="0" fontId="27" fillId="8" borderId="15" xfId="1" applyFont="1" applyBorder="1" applyAlignment="1">
      <alignment horizontal="left" vertical="center"/>
    </xf>
    <xf numFmtId="0" fontId="5" fillId="0" borderId="80" xfId="0" applyFont="1" applyBorder="1" applyAlignment="1">
      <alignment horizontal="left"/>
    </xf>
    <xf numFmtId="0" fontId="5" fillId="0" borderId="90" xfId="0" applyFont="1" applyBorder="1" applyAlignment="1">
      <alignment horizontal="left"/>
    </xf>
    <xf numFmtId="0" fontId="5" fillId="0" borderId="79" xfId="0" applyFont="1" applyBorder="1" applyAlignment="1">
      <alignment horizontal="left"/>
    </xf>
    <xf numFmtId="0" fontId="5" fillId="0" borderId="92" xfId="0" applyFont="1" applyBorder="1" applyAlignment="1">
      <alignment horizontal="left"/>
    </xf>
    <xf numFmtId="0" fontId="27" fillId="22" borderId="93" xfId="10" applyFont="1" applyFill="1" applyBorder="1" applyAlignment="1" applyProtection="1">
      <alignment horizontal="left" vertical="top" wrapText="1"/>
    </xf>
    <xf numFmtId="0" fontId="27" fillId="22" borderId="94" xfId="10" applyFont="1" applyFill="1" applyBorder="1" applyAlignment="1" applyProtection="1">
      <alignment horizontal="left" vertical="top" wrapText="1"/>
    </xf>
    <xf numFmtId="0" fontId="27" fillId="22" borderId="95" xfId="10" applyFont="1" applyFill="1" applyBorder="1" applyAlignment="1" applyProtection="1">
      <alignment horizontal="left" vertical="top" wrapText="1"/>
    </xf>
    <xf numFmtId="0" fontId="27" fillId="22" borderId="33" xfId="10" applyFont="1" applyFill="1" applyBorder="1" applyAlignment="1" applyProtection="1">
      <alignment horizontal="left" vertical="top" wrapText="1"/>
    </xf>
    <xf numFmtId="0" fontId="27" fillId="22" borderId="1" xfId="10" applyFont="1" applyFill="1" applyBorder="1" applyAlignment="1" applyProtection="1">
      <alignment horizontal="left" vertical="top" wrapText="1"/>
    </xf>
    <xf numFmtId="0" fontId="27" fillId="22" borderId="34" xfId="10" applyFont="1" applyFill="1" applyBorder="1" applyAlignment="1" applyProtection="1">
      <alignment horizontal="left" vertical="top" wrapText="1"/>
    </xf>
    <xf numFmtId="0" fontId="14" fillId="0" borderId="28" xfId="0" applyFont="1" applyBorder="1" applyAlignment="1">
      <alignment horizontal="center" vertical="center"/>
    </xf>
    <xf numFmtId="0" fontId="14" fillId="0" borderId="19" xfId="0" applyFont="1" applyBorder="1" applyAlignment="1">
      <alignment horizontal="center" vertical="center"/>
    </xf>
    <xf numFmtId="0" fontId="5" fillId="0" borderId="91" xfId="0" applyFont="1" applyBorder="1" applyAlignment="1">
      <alignment horizontal="left"/>
    </xf>
    <xf numFmtId="0" fontId="5" fillId="0" borderId="89" xfId="0" applyFont="1" applyBorder="1" applyAlignment="1">
      <alignment horizontal="left"/>
    </xf>
    <xf numFmtId="0" fontId="27" fillId="8" borderId="15" xfId="10" applyFont="1" applyBorder="1" applyAlignment="1">
      <alignment horizontal="left" vertical="center"/>
    </xf>
    <xf numFmtId="0" fontId="5" fillId="18" borderId="33" xfId="0" applyFont="1" applyFill="1" applyBorder="1" applyAlignment="1" applyProtection="1">
      <alignment horizontal="left" wrapText="1"/>
      <protection locked="0"/>
    </xf>
    <xf numFmtId="0" fontId="5" fillId="18" borderId="1" xfId="0" applyFont="1" applyFill="1" applyBorder="1" applyAlignment="1" applyProtection="1">
      <alignment horizontal="left" wrapText="1"/>
      <protection locked="0"/>
    </xf>
    <xf numFmtId="0" fontId="5" fillId="18" borderId="34" xfId="0" applyFont="1" applyFill="1" applyBorder="1" applyAlignment="1" applyProtection="1">
      <alignment horizontal="left" wrapText="1"/>
      <protection locked="0"/>
    </xf>
    <xf numFmtId="0" fontId="5" fillId="18" borderId="42" xfId="0" applyFont="1" applyFill="1" applyBorder="1" applyAlignment="1" applyProtection="1">
      <alignment horizontal="left" wrapText="1"/>
      <protection locked="0"/>
    </xf>
    <xf numFmtId="0" fontId="5" fillId="18" borderId="3" xfId="0" applyFont="1" applyFill="1" applyBorder="1" applyAlignment="1" applyProtection="1">
      <alignment horizontal="left" wrapText="1"/>
      <protection locked="0"/>
    </xf>
    <xf numFmtId="0" fontId="5" fillId="18" borderId="43" xfId="0" applyFont="1" applyFill="1" applyBorder="1" applyAlignment="1" applyProtection="1">
      <alignment horizontal="left" wrapText="1"/>
      <protection locked="0"/>
    </xf>
    <xf numFmtId="0" fontId="5" fillId="18" borderId="24" xfId="0" applyFont="1" applyFill="1" applyBorder="1" applyAlignment="1" applyProtection="1">
      <alignment horizontal="left" wrapText="1"/>
      <protection locked="0"/>
    </xf>
    <xf numFmtId="0" fontId="5" fillId="18" borderId="0" xfId="0" applyFont="1" applyFill="1" applyBorder="1" applyAlignment="1" applyProtection="1">
      <alignment horizontal="left" wrapText="1"/>
      <protection locked="0"/>
    </xf>
    <xf numFmtId="0" fontId="5" fillId="18" borderId="25" xfId="0" applyFont="1" applyFill="1" applyBorder="1" applyAlignment="1" applyProtection="1">
      <alignment horizontal="left" wrapText="1"/>
      <protection locked="0"/>
    </xf>
    <xf numFmtId="0" fontId="5" fillId="18" borderId="26" xfId="0" applyFont="1" applyFill="1" applyBorder="1" applyAlignment="1" applyProtection="1">
      <alignment horizontal="left" wrapText="1"/>
      <protection locked="0"/>
    </xf>
    <xf numFmtId="0" fontId="5" fillId="18" borderId="31" xfId="0" applyFont="1" applyFill="1" applyBorder="1" applyAlignment="1" applyProtection="1">
      <alignment horizontal="left" wrapText="1"/>
      <protection locked="0"/>
    </xf>
    <xf numFmtId="0" fontId="5" fillId="18" borderId="27" xfId="0" applyFont="1" applyFill="1" applyBorder="1" applyAlignment="1" applyProtection="1">
      <alignment horizontal="left" wrapText="1"/>
      <protection locked="0"/>
    </xf>
    <xf numFmtId="0" fontId="5" fillId="18" borderId="44" xfId="0" applyFont="1" applyFill="1" applyBorder="1" applyAlignment="1" applyProtection="1">
      <alignment horizontal="left" wrapText="1"/>
      <protection locked="0"/>
    </xf>
    <xf numFmtId="0" fontId="5" fillId="18" borderId="8" xfId="0" applyFont="1" applyFill="1" applyBorder="1" applyAlignment="1" applyProtection="1">
      <alignment horizontal="left" wrapText="1"/>
      <protection locked="0"/>
    </xf>
    <xf numFmtId="0" fontId="5" fillId="18" borderId="45" xfId="0" applyFont="1" applyFill="1" applyBorder="1" applyAlignment="1" applyProtection="1">
      <alignment horizontal="left" wrapText="1"/>
      <protection locked="0"/>
    </xf>
    <xf numFmtId="0" fontId="37" fillId="12" borderId="48" xfId="0" applyFont="1" applyFill="1" applyBorder="1" applyAlignment="1">
      <alignment horizontal="center" vertical="center" wrapText="1"/>
    </xf>
    <xf numFmtId="0" fontId="37" fillId="12" borderId="50" xfId="0" applyFont="1" applyFill="1" applyBorder="1" applyAlignment="1">
      <alignment horizontal="center" vertical="center" wrapText="1"/>
    </xf>
    <xf numFmtId="0" fontId="37" fillId="12" borderId="46" xfId="0" applyFont="1" applyFill="1" applyBorder="1" applyAlignment="1">
      <alignment horizontal="center" vertical="center" wrapText="1"/>
    </xf>
    <xf numFmtId="0" fontId="5" fillId="18" borderId="49" xfId="18" applyFont="1" applyFill="1" applyBorder="1" applyAlignment="1" applyProtection="1">
      <alignment horizontal="left" vertical="top" wrapText="1"/>
      <protection locked="0"/>
    </xf>
    <xf numFmtId="0" fontId="5" fillId="18" borderId="40" xfId="18" applyFont="1" applyFill="1" applyBorder="1" applyAlignment="1" applyProtection="1">
      <alignment horizontal="left" vertical="top" wrapText="1"/>
      <protection locked="0"/>
    </xf>
    <xf numFmtId="0" fontId="5" fillId="18" borderId="41" xfId="18" applyFont="1" applyFill="1" applyBorder="1" applyAlignment="1" applyProtection="1">
      <alignment horizontal="left" vertical="top" wrapText="1"/>
      <protection locked="0"/>
    </xf>
    <xf numFmtId="0" fontId="5" fillId="18" borderId="5" xfId="18" applyFont="1" applyFill="1" applyBorder="1" applyAlignment="1" applyProtection="1">
      <alignment horizontal="left" vertical="top" wrapText="1"/>
      <protection locked="0"/>
    </xf>
    <xf numFmtId="0" fontId="5" fillId="18" borderId="0" xfId="18" applyFont="1" applyFill="1" applyBorder="1" applyAlignment="1" applyProtection="1">
      <alignment horizontal="left" vertical="top" wrapText="1"/>
      <protection locked="0"/>
    </xf>
    <xf numFmtId="0" fontId="5" fillId="18" borderId="25" xfId="18" applyFont="1" applyFill="1" applyBorder="1" applyAlignment="1" applyProtection="1">
      <alignment horizontal="left" vertical="top" wrapText="1"/>
      <protection locked="0"/>
    </xf>
    <xf numFmtId="0" fontId="5" fillId="18" borderId="7" xfId="18" applyFont="1" applyFill="1" applyBorder="1" applyAlignment="1" applyProtection="1">
      <alignment horizontal="left" vertical="top" wrapText="1"/>
      <protection locked="0"/>
    </xf>
    <xf numFmtId="0" fontId="5" fillId="18" borderId="8" xfId="18" applyFont="1" applyFill="1" applyBorder="1" applyAlignment="1" applyProtection="1">
      <alignment horizontal="left" vertical="top" wrapText="1"/>
      <protection locked="0"/>
    </xf>
    <xf numFmtId="0" fontId="5" fillId="18" borderId="45" xfId="18" applyFont="1" applyFill="1" applyBorder="1" applyAlignment="1" applyProtection="1">
      <alignment horizontal="left" vertical="top" wrapText="1"/>
      <protection locked="0"/>
    </xf>
    <xf numFmtId="0" fontId="37" fillId="12" borderId="38" xfId="0" applyFont="1" applyFill="1" applyBorder="1" applyAlignment="1">
      <alignment horizontal="center" vertical="center" wrapText="1"/>
    </xf>
    <xf numFmtId="0" fontId="5" fillId="18" borderId="2" xfId="18" applyFont="1" applyFill="1" applyBorder="1" applyAlignment="1" applyProtection="1">
      <alignment horizontal="left" vertical="top" wrapText="1"/>
      <protection locked="0"/>
    </xf>
    <xf numFmtId="0" fontId="5" fillId="18" borderId="3" xfId="18" applyFont="1" applyFill="1" applyBorder="1" applyAlignment="1" applyProtection="1">
      <alignment horizontal="left" vertical="top" wrapText="1"/>
      <protection locked="0"/>
    </xf>
    <xf numFmtId="0" fontId="5" fillId="18" borderId="43" xfId="18" applyFont="1" applyFill="1" applyBorder="1" applyAlignment="1" applyProtection="1">
      <alignment horizontal="left" vertical="top" wrapText="1"/>
      <protection locked="0"/>
    </xf>
    <xf numFmtId="0" fontId="37" fillId="12" borderId="51" xfId="0" applyFont="1" applyFill="1" applyBorder="1" applyAlignment="1">
      <alignment horizontal="center" vertical="center" wrapText="1"/>
    </xf>
    <xf numFmtId="0" fontId="5" fillId="18" borderId="52" xfId="18" applyFont="1" applyFill="1" applyBorder="1" applyAlignment="1" applyProtection="1">
      <alignment horizontal="left" vertical="top" wrapText="1"/>
      <protection locked="0"/>
    </xf>
    <xf numFmtId="0" fontId="5" fillId="18" borderId="31" xfId="18" applyFont="1" applyFill="1" applyBorder="1" applyAlignment="1" applyProtection="1">
      <alignment horizontal="left" vertical="top" wrapText="1"/>
      <protection locked="0"/>
    </xf>
    <xf numFmtId="0" fontId="5" fillId="18" borderId="27" xfId="18" applyFont="1" applyFill="1" applyBorder="1" applyAlignment="1" applyProtection="1">
      <alignment horizontal="left" vertical="top" wrapText="1"/>
      <protection locked="0"/>
    </xf>
    <xf numFmtId="0" fontId="8" fillId="8" borderId="14" xfId="10" applyFont="1" applyBorder="1" applyAlignment="1">
      <alignment horizontal="left" vertical="center"/>
    </xf>
    <xf numFmtId="0" fontId="8" fillId="8" borderId="16" xfId="10" applyFont="1" applyBorder="1" applyAlignment="1">
      <alignment horizontal="left" vertical="center"/>
    </xf>
    <xf numFmtId="0" fontId="0" fillId="18" borderId="39" xfId="0" applyFont="1" applyFill="1" applyBorder="1" applyAlignment="1" applyProtection="1">
      <alignment horizontal="center"/>
      <protection locked="0"/>
    </xf>
    <xf numFmtId="0" fontId="0" fillId="18" borderId="40" xfId="0" applyFont="1" applyFill="1" applyBorder="1" applyAlignment="1" applyProtection="1">
      <alignment horizontal="center"/>
      <protection locked="0"/>
    </xf>
    <xf numFmtId="0" fontId="0" fillId="18" borderId="41" xfId="0" applyFont="1" applyFill="1" applyBorder="1" applyAlignment="1" applyProtection="1">
      <alignment horizontal="center"/>
      <protection locked="0"/>
    </xf>
    <xf numFmtId="0" fontId="0" fillId="18" borderId="24" xfId="0" applyFont="1" applyFill="1" applyBorder="1" applyAlignment="1" applyProtection="1">
      <alignment horizontal="center"/>
      <protection locked="0"/>
    </xf>
    <xf numFmtId="0" fontId="0" fillId="18" borderId="0" xfId="0" applyFont="1" applyFill="1" applyBorder="1" applyAlignment="1" applyProtection="1">
      <alignment horizontal="center"/>
      <protection locked="0"/>
    </xf>
    <xf numFmtId="0" fontId="0" fillId="18" borderId="25" xfId="0" applyFont="1" applyFill="1" applyBorder="1" applyAlignment="1" applyProtection="1">
      <alignment horizontal="center"/>
      <protection locked="0"/>
    </xf>
    <xf numFmtId="0" fontId="0" fillId="18" borderId="26" xfId="0" applyFont="1" applyFill="1" applyBorder="1" applyAlignment="1" applyProtection="1">
      <alignment horizontal="center"/>
      <protection locked="0"/>
    </xf>
    <xf numFmtId="0" fontId="0" fillId="18" borderId="31" xfId="0" applyFont="1" applyFill="1" applyBorder="1" applyAlignment="1" applyProtection="1">
      <alignment horizontal="center"/>
      <protection locked="0"/>
    </xf>
    <xf numFmtId="0" fontId="0" fillId="18" borderId="27" xfId="0" applyFont="1" applyFill="1" applyBorder="1" applyAlignment="1" applyProtection="1">
      <alignment horizontal="center"/>
      <protection locked="0"/>
    </xf>
    <xf numFmtId="0" fontId="8" fillId="8" borderId="14" xfId="10" applyFont="1" applyBorder="1" applyAlignment="1">
      <alignment horizontal="left" vertical="center" wrapText="1"/>
    </xf>
    <xf numFmtId="0" fontId="8" fillId="8" borderId="15" xfId="10" applyFont="1" applyBorder="1" applyAlignment="1">
      <alignment horizontal="left" vertical="center" wrapText="1"/>
    </xf>
    <xf numFmtId="0" fontId="8" fillId="8" borderId="16" xfId="10" applyFont="1" applyBorder="1" applyAlignment="1">
      <alignment horizontal="left" vertical="center" wrapText="1"/>
    </xf>
    <xf numFmtId="0" fontId="8" fillId="8" borderId="14" xfId="1" applyFont="1" applyFill="1" applyBorder="1" applyAlignment="1">
      <alignment horizontal="left" vertical="center"/>
    </xf>
    <xf numFmtId="0" fontId="8" fillId="8" borderId="15" xfId="1" applyFont="1" applyFill="1" applyBorder="1" applyAlignment="1">
      <alignment horizontal="left" vertical="center"/>
    </xf>
    <xf numFmtId="0" fontId="8" fillId="8" borderId="16" xfId="1" applyFont="1" applyFill="1" applyBorder="1" applyAlignment="1">
      <alignment horizontal="left" vertical="center"/>
    </xf>
    <xf numFmtId="0" fontId="8" fillId="8" borderId="15" xfId="10" applyFont="1" applyBorder="1" applyAlignment="1">
      <alignment horizontal="left" vertical="center"/>
    </xf>
    <xf numFmtId="0" fontId="0" fillId="18" borderId="39" xfId="0" applyFont="1" applyFill="1" applyBorder="1" applyAlignment="1" applyProtection="1">
      <alignment horizontal="left" vertical="top"/>
      <protection locked="0"/>
    </xf>
    <xf numFmtId="0" fontId="0" fillId="18" borderId="40" xfId="0" applyFont="1" applyFill="1" applyBorder="1" applyAlignment="1" applyProtection="1">
      <alignment horizontal="left" vertical="top"/>
      <protection locked="0"/>
    </xf>
    <xf numFmtId="0" fontId="0" fillId="18" borderId="41" xfId="0" applyFont="1" applyFill="1" applyBorder="1" applyAlignment="1" applyProtection="1">
      <alignment horizontal="left" vertical="top"/>
      <protection locked="0"/>
    </xf>
    <xf numFmtId="0" fontId="0" fillId="18" borderId="24" xfId="0" applyFont="1" applyFill="1" applyBorder="1" applyAlignment="1" applyProtection="1">
      <alignment horizontal="left" vertical="top"/>
      <protection locked="0"/>
    </xf>
    <xf numFmtId="0" fontId="0" fillId="18" borderId="0" xfId="0" applyFont="1" applyFill="1" applyBorder="1" applyAlignment="1" applyProtection="1">
      <alignment horizontal="left" vertical="top"/>
      <protection locked="0"/>
    </xf>
    <xf numFmtId="0" fontId="0" fillId="18" borderId="25" xfId="0" applyFont="1" applyFill="1" applyBorder="1" applyAlignment="1" applyProtection="1">
      <alignment horizontal="left" vertical="top"/>
      <protection locked="0"/>
    </xf>
    <xf numFmtId="0" fontId="0" fillId="18" borderId="26" xfId="0" applyFont="1" applyFill="1" applyBorder="1" applyAlignment="1" applyProtection="1">
      <alignment horizontal="left" vertical="top"/>
      <protection locked="0"/>
    </xf>
    <xf numFmtId="0" fontId="0" fillId="18" borderId="31" xfId="0" applyFont="1" applyFill="1" applyBorder="1" applyAlignment="1" applyProtection="1">
      <alignment horizontal="left" vertical="top"/>
      <protection locked="0"/>
    </xf>
    <xf numFmtId="0" fontId="0" fillId="18" borderId="27" xfId="0" applyFont="1" applyFill="1" applyBorder="1" applyAlignment="1" applyProtection="1">
      <alignment horizontal="left" vertical="top"/>
      <protection locked="0"/>
    </xf>
    <xf numFmtId="0" fontId="27" fillId="8" borderId="125" xfId="10" applyFont="1" applyBorder="1" applyAlignment="1">
      <alignment horizontal="left" vertical="center"/>
    </xf>
    <xf numFmtId="0" fontId="27" fillId="8" borderId="126" xfId="10" applyFont="1" applyBorder="1" applyAlignment="1">
      <alignment horizontal="left" vertical="center"/>
    </xf>
    <xf numFmtId="0" fontId="5" fillId="18" borderId="35" xfId="0" applyFont="1" applyFill="1" applyBorder="1" applyAlignment="1" applyProtection="1">
      <alignment horizontal="left" wrapText="1"/>
      <protection locked="0"/>
    </xf>
    <xf numFmtId="0" fontId="5" fillId="18" borderId="36" xfId="0" applyFont="1" applyFill="1" applyBorder="1" applyAlignment="1" applyProtection="1">
      <alignment horizontal="left" wrapText="1"/>
      <protection locked="0"/>
    </xf>
    <xf numFmtId="0" fontId="5" fillId="18" borderId="37" xfId="0" applyFont="1" applyFill="1" applyBorder="1" applyAlignment="1" applyProtection="1">
      <alignment horizontal="left" wrapText="1"/>
      <protection locked="0"/>
    </xf>
    <xf numFmtId="0" fontId="5" fillId="18" borderId="1" xfId="0" applyFont="1" applyFill="1" applyBorder="1" applyAlignment="1" applyProtection="1">
      <alignment horizontal="left" vertical="top"/>
      <protection locked="0"/>
    </xf>
    <xf numFmtId="0" fontId="5" fillId="18" borderId="34" xfId="0" applyFont="1" applyFill="1" applyBorder="1" applyAlignment="1" applyProtection="1">
      <alignment horizontal="left" vertical="top"/>
      <protection locked="0"/>
    </xf>
    <xf numFmtId="0" fontId="5" fillId="0" borderId="17" xfId="0" applyFont="1" applyBorder="1" applyAlignment="1">
      <alignment horizontal="center"/>
    </xf>
    <xf numFmtId="0" fontId="5" fillId="0" borderId="19" xfId="0" applyFont="1" applyBorder="1" applyAlignment="1">
      <alignment horizontal="center"/>
    </xf>
    <xf numFmtId="0" fontId="5" fillId="0" borderId="29" xfId="0" applyFont="1" applyBorder="1" applyAlignment="1">
      <alignment horizontal="center"/>
    </xf>
    <xf numFmtId="0" fontId="14" fillId="16" borderId="14" xfId="0" applyFont="1" applyFill="1" applyBorder="1" applyAlignment="1" applyProtection="1">
      <alignment horizontal="left"/>
    </xf>
    <xf numFmtId="0" fontId="14" fillId="16" borderId="15" xfId="0" applyFont="1" applyFill="1" applyBorder="1" applyAlignment="1" applyProtection="1">
      <alignment horizontal="left"/>
    </xf>
    <xf numFmtId="0" fontId="14" fillId="16" borderId="16" xfId="0" applyFont="1" applyFill="1" applyBorder="1" applyAlignment="1" applyProtection="1">
      <alignment horizontal="left"/>
    </xf>
    <xf numFmtId="0" fontId="5" fillId="18" borderId="39" xfId="18" applyNumberFormat="1" applyFont="1" applyFill="1" applyBorder="1" applyAlignment="1" applyProtection="1">
      <alignment horizontal="left" vertical="top" wrapText="1"/>
      <protection locked="0"/>
    </xf>
    <xf numFmtId="0" fontId="5" fillId="18" borderId="40" xfId="18" applyNumberFormat="1" applyFont="1" applyFill="1" applyBorder="1" applyAlignment="1" applyProtection="1">
      <alignment horizontal="left" vertical="top" wrapText="1"/>
      <protection locked="0"/>
    </xf>
    <xf numFmtId="0" fontId="5" fillId="18" borderId="41" xfId="18" applyNumberFormat="1" applyFont="1" applyFill="1" applyBorder="1" applyAlignment="1" applyProtection="1">
      <alignment horizontal="left" vertical="top" wrapText="1"/>
      <protection locked="0"/>
    </xf>
    <xf numFmtId="0" fontId="5" fillId="18" borderId="24" xfId="18" applyNumberFormat="1" applyFont="1" applyFill="1" applyBorder="1" applyAlignment="1" applyProtection="1">
      <alignment horizontal="left" vertical="top" wrapText="1"/>
      <protection locked="0"/>
    </xf>
    <xf numFmtId="0" fontId="5" fillId="18" borderId="0" xfId="18" applyNumberFormat="1" applyFont="1" applyFill="1" applyBorder="1" applyAlignment="1" applyProtection="1">
      <alignment horizontal="left" vertical="top" wrapText="1"/>
      <protection locked="0"/>
    </xf>
    <xf numFmtId="0" fontId="5" fillId="18" borderId="25" xfId="18" applyNumberFormat="1" applyFont="1" applyFill="1" applyBorder="1" applyAlignment="1" applyProtection="1">
      <alignment horizontal="left" vertical="top" wrapText="1"/>
      <protection locked="0"/>
    </xf>
    <xf numFmtId="0" fontId="5" fillId="18" borderId="26" xfId="18" applyNumberFormat="1" applyFont="1" applyFill="1" applyBorder="1" applyAlignment="1" applyProtection="1">
      <alignment horizontal="left" vertical="top" wrapText="1"/>
      <protection locked="0"/>
    </xf>
    <xf numFmtId="0" fontId="5" fillId="18" borderId="31" xfId="18" applyNumberFormat="1" applyFont="1" applyFill="1" applyBorder="1" applyAlignment="1" applyProtection="1">
      <alignment horizontal="left" vertical="top" wrapText="1"/>
      <protection locked="0"/>
    </xf>
    <xf numFmtId="0" fontId="5" fillId="18" borderId="27" xfId="18" applyNumberFormat="1" applyFont="1" applyFill="1" applyBorder="1" applyAlignment="1" applyProtection="1">
      <alignment horizontal="left" vertical="top" wrapText="1"/>
      <protection locked="0"/>
    </xf>
    <xf numFmtId="0" fontId="32" fillId="0" borderId="55" xfId="0" applyFont="1" applyBorder="1" applyAlignment="1">
      <alignment horizontal="center" wrapText="1"/>
    </xf>
    <xf numFmtId="0" fontId="32" fillId="0" borderId="20" xfId="0" applyFont="1" applyBorder="1" applyAlignment="1">
      <alignment horizontal="center" wrapText="1"/>
    </xf>
    <xf numFmtId="0" fontId="32" fillId="0" borderId="21" xfId="0" applyFont="1" applyBorder="1" applyAlignment="1">
      <alignment horizontal="center" wrapText="1"/>
    </xf>
    <xf numFmtId="0" fontId="32" fillId="0" borderId="55" xfId="0" applyFont="1" applyBorder="1" applyAlignment="1">
      <alignment horizontal="center"/>
    </xf>
    <xf numFmtId="0" fontId="32" fillId="0" borderId="20" xfId="0" applyFont="1" applyBorder="1" applyAlignment="1">
      <alignment horizontal="center"/>
    </xf>
    <xf numFmtId="0" fontId="32" fillId="0" borderId="21" xfId="0" applyFont="1" applyBorder="1" applyAlignment="1">
      <alignment horizontal="center"/>
    </xf>
    <xf numFmtId="0" fontId="14" fillId="0" borderId="11" xfId="0" applyFont="1" applyBorder="1" applyAlignment="1">
      <alignment horizontal="center"/>
    </xf>
    <xf numFmtId="0" fontId="14" fillId="15" borderId="55" xfId="0" applyFont="1" applyFill="1" applyBorder="1" applyAlignment="1">
      <alignment horizontal="left"/>
    </xf>
    <xf numFmtId="0" fontId="14" fillId="15" borderId="20" xfId="0" applyFont="1" applyFill="1" applyBorder="1" applyAlignment="1">
      <alignment horizontal="left"/>
    </xf>
    <xf numFmtId="0" fontId="14" fillId="15" borderId="21" xfId="0" applyFont="1" applyFill="1" applyBorder="1" applyAlignment="1">
      <alignment horizontal="left"/>
    </xf>
    <xf numFmtId="0" fontId="14" fillId="0" borderId="47" xfId="0" applyFont="1" applyBorder="1" applyAlignment="1">
      <alignment horizontal="center" vertical="center"/>
    </xf>
    <xf numFmtId="0" fontId="14" fillId="0" borderId="34" xfId="0" applyFont="1" applyBorder="1" applyAlignment="1">
      <alignment horizontal="center" vertical="center"/>
    </xf>
    <xf numFmtId="0" fontId="14" fillId="0" borderId="46" xfId="0" applyFont="1" applyBorder="1" applyAlignment="1">
      <alignment horizontal="center" vertical="center"/>
    </xf>
    <xf numFmtId="0" fontId="14" fillId="0" borderId="33" xfId="0" applyFont="1" applyBorder="1" applyAlignment="1">
      <alignment horizontal="center" vertical="center"/>
    </xf>
    <xf numFmtId="0" fontId="14" fillId="0" borderId="11" xfId="0" applyFont="1" applyBorder="1" applyAlignment="1">
      <alignment horizontal="center" vertical="center"/>
    </xf>
    <xf numFmtId="0" fontId="14" fillId="0" borderId="1" xfId="0" applyFont="1" applyBorder="1" applyAlignment="1">
      <alignment horizontal="center" vertical="center"/>
    </xf>
    <xf numFmtId="0" fontId="20" fillId="8" borderId="15" xfId="10" applyFont="1" applyBorder="1" applyAlignment="1">
      <alignment horizontal="left" vertical="center"/>
    </xf>
    <xf numFmtId="0" fontId="5" fillId="0" borderId="75" xfId="0" applyFont="1" applyBorder="1" applyAlignment="1">
      <alignment horizontal="left" vertical="center"/>
    </xf>
    <xf numFmtId="0" fontId="5" fillId="0" borderId="109" xfId="0" applyFont="1" applyBorder="1" applyAlignment="1">
      <alignment horizontal="left" vertical="center"/>
    </xf>
    <xf numFmtId="0" fontId="14" fillId="0" borderId="20" xfId="0" applyFont="1" applyBorder="1" applyAlignment="1">
      <alignment horizontal="center"/>
    </xf>
    <xf numFmtId="0" fontId="5" fillId="0" borderId="106" xfId="0" applyFont="1" applyBorder="1" applyAlignment="1">
      <alignment horizontal="left" vertical="center"/>
    </xf>
    <xf numFmtId="0" fontId="5" fillId="16" borderId="1" xfId="0" applyFont="1" applyFill="1" applyBorder="1" applyAlignment="1">
      <alignment horizontal="left"/>
    </xf>
    <xf numFmtId="0" fontId="5" fillId="0" borderId="101" xfId="0" applyFont="1" applyBorder="1" applyAlignment="1">
      <alignment horizontal="left"/>
    </xf>
    <xf numFmtId="0" fontId="5" fillId="0" borderId="83" xfId="0" applyFont="1" applyBorder="1" applyAlignment="1">
      <alignment horizontal="left"/>
    </xf>
    <xf numFmtId="0" fontId="5" fillId="0" borderId="109" xfId="0" applyFont="1" applyBorder="1" applyAlignment="1">
      <alignment horizontal="left"/>
    </xf>
    <xf numFmtId="0" fontId="5" fillId="0" borderId="12" xfId="0" applyFont="1" applyBorder="1" applyAlignment="1">
      <alignment horizontal="left"/>
    </xf>
    <xf numFmtId="0" fontId="5" fillId="0" borderId="102" xfId="0" applyFont="1" applyBorder="1" applyAlignment="1">
      <alignment horizontal="left"/>
    </xf>
    <xf numFmtId="0" fontId="5" fillId="0" borderId="50" xfId="0" applyFont="1" applyBorder="1" applyAlignment="1">
      <alignment horizontal="left" vertical="center"/>
    </xf>
    <xf numFmtId="0" fontId="5" fillId="0" borderId="12" xfId="0" applyFont="1" applyBorder="1" applyAlignment="1">
      <alignment horizontal="left" vertical="center"/>
    </xf>
    <xf numFmtId="0" fontId="5" fillId="0" borderId="113" xfId="0" applyFont="1" applyBorder="1" applyAlignment="1">
      <alignment horizontal="left" vertical="center"/>
    </xf>
    <xf numFmtId="0" fontId="5" fillId="0" borderId="114" xfId="0" applyFont="1" applyBorder="1" applyAlignment="1">
      <alignment horizontal="left" vertical="center"/>
    </xf>
    <xf numFmtId="0" fontId="5" fillId="0" borderId="76" xfId="0" applyFont="1" applyBorder="1" applyAlignment="1">
      <alignment horizontal="left" vertical="center"/>
    </xf>
    <xf numFmtId="0" fontId="5" fillId="0" borderId="112" xfId="0" applyFont="1" applyBorder="1" applyAlignment="1">
      <alignment horizontal="left" vertical="center"/>
    </xf>
    <xf numFmtId="0" fontId="14" fillId="0" borderId="55" xfId="0" applyFont="1" applyBorder="1" applyAlignment="1">
      <alignment horizontal="center"/>
    </xf>
    <xf numFmtId="0" fontId="5" fillId="0" borderId="103" xfId="0" applyFont="1" applyBorder="1" applyAlignment="1">
      <alignment horizontal="left" vertical="center"/>
    </xf>
    <xf numFmtId="0" fontId="5" fillId="0" borderId="104" xfId="0" applyFont="1" applyBorder="1" applyAlignment="1">
      <alignment horizontal="left"/>
    </xf>
    <xf numFmtId="0" fontId="5" fillId="0" borderId="105" xfId="0" applyFont="1" applyBorder="1" applyAlignment="1">
      <alignment horizontal="left"/>
    </xf>
    <xf numFmtId="0" fontId="5" fillId="0" borderId="44" xfId="0" applyFont="1" applyBorder="1" applyAlignment="1">
      <alignment horizontal="left"/>
    </xf>
    <xf numFmtId="0" fontId="5" fillId="0" borderId="9" xfId="0" applyFont="1" applyBorder="1" applyAlignment="1">
      <alignment horizontal="left"/>
    </xf>
    <xf numFmtId="0" fontId="5" fillId="0" borderId="42" xfId="0" applyFont="1" applyBorder="1" applyAlignment="1">
      <alignment horizontal="left"/>
    </xf>
    <xf numFmtId="0" fontId="5" fillId="0" borderId="4" xfId="0" applyFont="1" applyBorder="1" applyAlignment="1">
      <alignment horizontal="left"/>
    </xf>
    <xf numFmtId="0" fontId="5" fillId="0" borderId="78" xfId="0" applyFont="1" applyBorder="1" applyAlignment="1">
      <alignment horizontal="left"/>
    </xf>
    <xf numFmtId="0" fontId="5" fillId="0" borderId="110" xfId="0" applyFont="1" applyBorder="1" applyAlignment="1">
      <alignment horizontal="left"/>
    </xf>
    <xf numFmtId="0" fontId="5" fillId="0" borderId="24" xfId="0" applyFont="1" applyBorder="1" applyAlignment="1">
      <alignment horizontal="left"/>
    </xf>
    <xf numFmtId="0" fontId="5" fillId="0" borderId="6" xfId="0" applyFont="1" applyBorder="1" applyAlignment="1">
      <alignment horizontal="left"/>
    </xf>
    <xf numFmtId="0" fontId="5" fillId="0" borderId="26" xfId="0" applyFont="1" applyBorder="1" applyAlignment="1">
      <alignment horizontal="left"/>
    </xf>
    <xf numFmtId="0" fontId="5" fillId="0" borderId="96" xfId="0" applyFont="1" applyBorder="1" applyAlignment="1">
      <alignment horizontal="left"/>
    </xf>
    <xf numFmtId="0" fontId="5" fillId="0" borderId="106" xfId="0" applyFont="1" applyBorder="1" applyAlignment="1">
      <alignment horizontal="left"/>
    </xf>
    <xf numFmtId="0" fontId="5" fillId="0" borderId="11" xfId="0" applyFont="1" applyBorder="1" applyAlignment="1">
      <alignment horizontal="left"/>
    </xf>
    <xf numFmtId="0" fontId="5" fillId="0" borderId="0" xfId="0" applyFont="1" applyBorder="1" applyAlignment="1">
      <alignment horizontal="center"/>
    </xf>
    <xf numFmtId="0" fontId="5" fillId="0" borderId="31" xfId="0" applyFont="1" applyBorder="1" applyAlignment="1">
      <alignment horizontal="center"/>
    </xf>
    <xf numFmtId="0" fontId="5" fillId="0" borderId="0" xfId="0" applyFont="1" applyFill="1" applyBorder="1" applyAlignment="1">
      <alignment horizontal="center"/>
    </xf>
    <xf numFmtId="0" fontId="5" fillId="4" borderId="0" xfId="0" applyFont="1" applyFill="1" applyBorder="1" applyAlignment="1">
      <alignment horizontal="center"/>
    </xf>
    <xf numFmtId="0" fontId="5" fillId="0" borderId="108" xfId="0" applyFont="1" applyBorder="1" applyAlignment="1">
      <alignment horizontal="left" vertical="center"/>
    </xf>
    <xf numFmtId="0" fontId="0" fillId="18" borderId="42" xfId="0" applyFont="1" applyFill="1" applyBorder="1" applyAlignment="1" applyProtection="1">
      <alignment horizontal="left" wrapText="1"/>
      <protection locked="0"/>
    </xf>
    <xf numFmtId="0" fontId="0" fillId="18" borderId="3" xfId="0" applyFont="1" applyFill="1" applyBorder="1" applyAlignment="1" applyProtection="1">
      <alignment horizontal="left" wrapText="1"/>
      <protection locked="0"/>
    </xf>
    <xf numFmtId="0" fontId="0" fillId="18" borderId="43" xfId="0" applyFont="1" applyFill="1" applyBorder="1" applyAlignment="1" applyProtection="1">
      <alignment horizontal="left" wrapText="1"/>
      <protection locked="0"/>
    </xf>
    <xf numFmtId="0" fontId="0" fillId="18" borderId="24" xfId="0" applyFont="1" applyFill="1" applyBorder="1" applyAlignment="1" applyProtection="1">
      <alignment horizontal="left" wrapText="1"/>
      <protection locked="0"/>
    </xf>
    <xf numFmtId="0" fontId="0" fillId="18" borderId="0" xfId="0" applyFont="1" applyFill="1" applyBorder="1" applyAlignment="1" applyProtection="1">
      <alignment horizontal="left" wrapText="1"/>
      <protection locked="0"/>
    </xf>
    <xf numFmtId="0" fontId="0" fillId="18" borderId="25" xfId="0" applyFont="1" applyFill="1" applyBorder="1" applyAlignment="1" applyProtection="1">
      <alignment horizontal="left" wrapText="1"/>
      <protection locked="0"/>
    </xf>
    <xf numFmtId="0" fontId="0" fillId="18" borderId="44" xfId="0" applyFont="1" applyFill="1" applyBorder="1" applyAlignment="1" applyProtection="1">
      <alignment horizontal="left" wrapText="1"/>
      <protection locked="0"/>
    </xf>
    <xf numFmtId="0" fontId="0" fillId="18" borderId="8" xfId="0" applyFont="1" applyFill="1" applyBorder="1" applyAlignment="1" applyProtection="1">
      <alignment horizontal="left" wrapText="1"/>
      <protection locked="0"/>
    </xf>
    <xf numFmtId="0" fontId="0" fillId="18" borderId="45" xfId="0" applyFont="1" applyFill="1" applyBorder="1" applyAlignment="1" applyProtection="1">
      <alignment horizontal="left" wrapText="1"/>
      <protection locked="0"/>
    </xf>
    <xf numFmtId="0" fontId="0" fillId="18" borderId="26" xfId="0" applyFont="1" applyFill="1" applyBorder="1" applyAlignment="1" applyProtection="1">
      <alignment horizontal="left" wrapText="1"/>
      <protection locked="0"/>
    </xf>
    <xf numFmtId="0" fontId="0" fillId="18" borderId="31" xfId="0" applyFont="1" applyFill="1" applyBorder="1" applyAlignment="1" applyProtection="1">
      <alignment horizontal="left" wrapText="1"/>
      <protection locked="0"/>
    </xf>
    <xf numFmtId="0" fontId="0" fillId="18" borderId="27" xfId="0" applyFont="1" applyFill="1" applyBorder="1" applyAlignment="1" applyProtection="1">
      <alignment horizontal="left" wrapText="1"/>
      <protection locked="0"/>
    </xf>
    <xf numFmtId="0" fontId="8" fillId="8" borderId="14" xfId="1" applyFont="1" applyBorder="1" applyAlignment="1">
      <alignment horizontal="left" vertical="center"/>
    </xf>
    <xf numFmtId="0" fontId="8" fillId="8" borderId="15" xfId="1" applyFont="1" applyBorder="1" applyAlignment="1">
      <alignment horizontal="left" vertical="center"/>
    </xf>
    <xf numFmtId="0" fontId="8" fillId="8" borderId="16" xfId="1" applyFont="1" applyBorder="1" applyAlignment="1">
      <alignment horizontal="left" vertical="center"/>
    </xf>
    <xf numFmtId="0" fontId="0" fillId="0" borderId="80" xfId="0" applyFont="1" applyBorder="1" applyAlignment="1">
      <alignment horizontal="left"/>
    </xf>
    <xf numFmtId="0" fontId="0" fillId="0" borderId="90" xfId="0" applyFont="1" applyBorder="1" applyAlignment="1">
      <alignment horizontal="left"/>
    </xf>
    <xf numFmtId="0" fontId="0" fillId="0" borderId="79" xfId="0" applyFont="1" applyBorder="1" applyAlignment="1">
      <alignment horizontal="left"/>
    </xf>
    <xf numFmtId="0" fontId="0" fillId="0" borderId="92" xfId="0" applyFont="1" applyBorder="1" applyAlignment="1">
      <alignment horizontal="left"/>
    </xf>
    <xf numFmtId="0" fontId="4" fillId="22" borderId="39" xfId="10" applyFont="1" applyFill="1" applyBorder="1" applyAlignment="1" applyProtection="1">
      <alignment horizontal="left" vertical="center" wrapText="1"/>
    </xf>
    <xf numFmtId="0" fontId="4" fillId="22" borderId="40" xfId="10" applyFont="1" applyFill="1" applyBorder="1" applyAlignment="1" applyProtection="1">
      <alignment horizontal="left" vertical="center" wrapText="1"/>
    </xf>
    <xf numFmtId="0" fontId="4" fillId="22" borderId="41" xfId="10" applyFont="1" applyFill="1" applyBorder="1" applyAlignment="1" applyProtection="1">
      <alignment horizontal="left" vertical="center" wrapText="1"/>
    </xf>
    <xf numFmtId="0" fontId="4" fillId="22" borderId="24" xfId="10" applyFont="1" applyFill="1" applyBorder="1" applyAlignment="1" applyProtection="1">
      <alignment horizontal="left" vertical="center" wrapText="1"/>
    </xf>
    <xf numFmtId="0" fontId="4" fillId="22" borderId="0" xfId="10" applyFont="1" applyFill="1" applyBorder="1" applyAlignment="1" applyProtection="1">
      <alignment horizontal="left" vertical="center" wrapText="1"/>
    </xf>
    <xf numFmtId="0" fontId="4" fillId="22" borderId="25" xfId="10" applyFont="1" applyFill="1" applyBorder="1" applyAlignment="1" applyProtection="1">
      <alignment horizontal="left" vertical="center" wrapText="1"/>
    </xf>
    <xf numFmtId="0" fontId="41" fillId="0" borderId="28" xfId="0" applyFont="1" applyBorder="1" applyAlignment="1">
      <alignment horizontal="center"/>
    </xf>
    <xf numFmtId="0" fontId="41" fillId="0" borderId="19" xfId="0" applyFont="1" applyBorder="1" applyAlignment="1">
      <alignment horizontal="center"/>
    </xf>
    <xf numFmtId="0" fontId="0" fillId="0" borderId="91" xfId="0" applyFont="1" applyBorder="1" applyAlignment="1">
      <alignment horizontal="left"/>
    </xf>
    <xf numFmtId="0" fontId="0" fillId="0" borderId="89" xfId="0" applyFont="1" applyBorder="1" applyAlignment="1">
      <alignment horizontal="left"/>
    </xf>
    <xf numFmtId="0" fontId="14" fillId="0" borderId="14" xfId="0" applyFont="1" applyBorder="1" applyAlignment="1">
      <alignment horizontal="center"/>
    </xf>
    <xf numFmtId="0" fontId="14" fillId="0" borderId="15" xfId="0" applyFont="1" applyBorder="1" applyAlignment="1">
      <alignment horizontal="center"/>
    </xf>
    <xf numFmtId="0" fontId="14" fillId="0" borderId="16" xfId="0" applyFont="1" applyBorder="1" applyAlignment="1">
      <alignment horizont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8" fillId="8" borderId="14" xfId="1" applyBorder="1" applyAlignment="1">
      <alignment horizontal="left" vertical="center"/>
    </xf>
    <xf numFmtId="0" fontId="8" fillId="8" borderId="16" xfId="1" applyBorder="1" applyAlignment="1">
      <alignment horizontal="left" vertical="center"/>
    </xf>
    <xf numFmtId="0" fontId="8" fillId="8" borderId="14" xfId="10" applyBorder="1" applyAlignment="1">
      <alignment horizontal="left" vertical="center"/>
    </xf>
    <xf numFmtId="0" fontId="8" fillId="8" borderId="16" xfId="10" applyBorder="1" applyAlignment="1">
      <alignment horizontal="left" vertical="center"/>
    </xf>
    <xf numFmtId="0" fontId="9" fillId="0" borderId="68" xfId="11" quotePrefix="1" applyBorder="1" applyAlignment="1" applyProtection="1">
      <alignment vertical="center"/>
      <protection locked="0"/>
    </xf>
    <xf numFmtId="0" fontId="44" fillId="0" borderId="128" xfId="0" applyFont="1" applyBorder="1"/>
    <xf numFmtId="0" fontId="0" fillId="0" borderId="129" xfId="0" applyFont="1" applyBorder="1"/>
    <xf numFmtId="0" fontId="0" fillId="0" borderId="130" xfId="0" applyFont="1" applyBorder="1"/>
    <xf numFmtId="0" fontId="5" fillId="0" borderId="131" xfId="0" applyFont="1" applyBorder="1"/>
  </cellXfs>
  <cellStyles count="25">
    <cellStyle name="40% - Accent1" xfId="18" builtinId="31"/>
    <cellStyle name="60% - Accent2" xfId="23" builtinId="36"/>
    <cellStyle name="Auto Populated Cells" xfId="5"/>
    <cellStyle name="Calculation 2" xfId="6"/>
    <cellStyle name="Conditional Cell" xfId="7"/>
    <cellStyle name="Explanatory Text" xfId="4" builtinId="53" customBuiltin="1"/>
    <cellStyle name="Explanatory Text 2" xfId="8"/>
    <cellStyle name="Explanatory Text 3" xfId="21"/>
    <cellStyle name="Fixed Values" xfId="9"/>
    <cellStyle name="Heading 4" xfId="1" builtinId="19" customBuiltin="1"/>
    <cellStyle name="Heading 4 2" xfId="10"/>
    <cellStyle name="Hyperlink" xfId="11" builtinId="8"/>
    <cellStyle name="Input" xfId="2" builtinId="20" customBuiltin="1"/>
    <cellStyle name="Input 2" xfId="12"/>
    <cellStyle name="Input 3" xfId="22"/>
    <cellStyle name="Normal" xfId="0" builtinId="0" customBuiltin="1"/>
    <cellStyle name="Normal 2" xfId="13"/>
    <cellStyle name="Normal 2 2" xfId="19"/>
    <cellStyle name="Normal 3" xfId="20"/>
    <cellStyle name="Normal 4" xfId="24"/>
    <cellStyle name="Output" xfId="3" builtinId="21" customBuiltin="1"/>
    <cellStyle name="Output 2" xfId="14"/>
    <cellStyle name="Revision Needed" xfId="15"/>
    <cellStyle name="Tab Header" xfId="16"/>
    <cellStyle name="Table Header" xfId="17"/>
  </cellStyles>
  <dxfs count="22">
    <dxf>
      <fill>
        <patternFill patternType="lightUp">
          <fgColor auto="1"/>
        </patternFill>
      </fill>
    </dxf>
    <dxf>
      <fill>
        <patternFill patternType="lightDown"/>
      </fill>
    </dxf>
    <dxf>
      <fill>
        <patternFill patternType="lightUp">
          <fgColor auto="1"/>
        </patternFill>
      </fill>
    </dxf>
    <dxf>
      <fill>
        <patternFill>
          <fgColor rgb="FFFF0000"/>
          <bgColor rgb="FFFF0000"/>
        </patternFill>
      </fill>
    </dxf>
    <dxf>
      <fill>
        <patternFill>
          <fgColor rgb="FF92D050"/>
          <bgColor rgb="FF92D050"/>
        </patternFill>
      </fill>
    </dxf>
    <dxf>
      <fill>
        <patternFill>
          <fgColor rgb="FFFF0000"/>
          <bgColor rgb="FFFF0000"/>
        </patternFill>
      </fill>
    </dxf>
    <dxf>
      <fill>
        <patternFill>
          <fgColor rgb="FF92D050"/>
          <bgColor rgb="FF92D050"/>
        </patternFill>
      </fill>
    </dxf>
    <dxf>
      <fill>
        <patternFill>
          <fgColor rgb="FFFF0000"/>
          <bgColor rgb="FFFF0000"/>
        </patternFill>
      </fill>
    </dxf>
    <dxf>
      <fill>
        <patternFill>
          <fgColor rgb="FF92D050"/>
          <bgColor rgb="FF92D050"/>
        </patternFill>
      </fill>
    </dxf>
    <dxf>
      <fill>
        <patternFill>
          <fgColor rgb="FFFF0000"/>
          <bgColor rgb="FFFF0000"/>
        </patternFill>
      </fill>
    </dxf>
    <dxf>
      <fill>
        <patternFill>
          <fgColor rgb="FF92D050"/>
          <bgColor rgb="FF92D050"/>
        </patternFill>
      </fill>
    </dxf>
    <dxf>
      <fill>
        <patternFill patternType="solid">
          <fgColor rgb="FFFF0000"/>
          <bgColor rgb="FFFF0000"/>
        </patternFill>
      </fill>
    </dxf>
    <dxf>
      <fill>
        <patternFill>
          <fgColor rgb="FF92D050"/>
          <bgColor rgb="FF92D050"/>
        </patternFill>
      </fill>
    </dxf>
    <dxf>
      <fill>
        <patternFill>
          <fgColor rgb="FFFF0000"/>
          <bgColor rgb="FFFF0000"/>
        </patternFill>
      </fill>
    </dxf>
    <dxf>
      <fill>
        <patternFill patternType="solid">
          <fgColor rgb="FF92D050"/>
          <bgColor rgb="FF92D050"/>
        </patternFill>
      </fill>
    </dxf>
    <dxf>
      <fill>
        <patternFill>
          <fgColor rgb="FFFF0000"/>
          <bgColor rgb="FFFF0000"/>
        </patternFill>
      </fill>
    </dxf>
    <dxf>
      <fill>
        <patternFill>
          <fgColor rgb="FF92D050"/>
          <bgColor rgb="FF92D050"/>
        </patternFill>
      </fill>
    </dxf>
    <dxf>
      <fill>
        <patternFill>
          <fgColor rgb="FFFF0000"/>
          <bgColor rgb="FFFF0000"/>
        </patternFill>
      </fill>
    </dxf>
    <dxf>
      <fill>
        <patternFill>
          <fgColor rgb="FF92D050"/>
          <bgColor rgb="FF92D050"/>
        </patternFill>
      </fill>
    </dxf>
    <dxf>
      <fill>
        <patternFill patternType="lightDown"/>
      </fill>
    </dxf>
    <dxf>
      <fill>
        <patternFill patternType="lightUp">
          <fgColor auto="1"/>
        </patternFill>
      </fill>
    </dxf>
    <dxf>
      <fill>
        <patternFill patternType="lightUp">
          <fgColor auto="1"/>
        </patternFill>
      </fill>
    </dxf>
  </dxfs>
  <tableStyles count="0" defaultTableStyle="TableStyleMedium9" defaultPivotStyle="PivotStyleLight16"/>
  <colors>
    <mruColors>
      <color rgb="FF99CCFF"/>
      <color rgb="FF0000FF"/>
      <color rgb="FF8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152400</xdr:colOff>
      <xdr:row>17</xdr:row>
      <xdr:rowOff>109765</xdr:rowOff>
    </xdr:from>
    <xdr:to>
      <xdr:col>15</xdr:col>
      <xdr:colOff>195463</xdr:colOff>
      <xdr:row>18</xdr:row>
      <xdr:rowOff>1271814</xdr:rowOff>
    </xdr:to>
    <xdr:pic>
      <xdr:nvPicPr>
        <xdr:cNvPr id="2" name="Picture 1" descr="Section 621 Equation 1 Roomside Capacity.JPG"/>
        <xdr:cNvPicPr>
          <a:picLocks noChangeAspect="1"/>
        </xdr:cNvPicPr>
      </xdr:nvPicPr>
      <xdr:blipFill>
        <a:blip xmlns:r="http://schemas.openxmlformats.org/officeDocument/2006/relationships" r:embed="rId1" cstate="print"/>
        <a:srcRect l="2925"/>
        <a:stretch>
          <a:fillRect/>
        </a:stretch>
      </xdr:blipFill>
      <xdr:spPr>
        <a:xfrm>
          <a:off x="11036300" y="3856265"/>
          <a:ext cx="5719963" cy="1847849"/>
        </a:xfrm>
        <a:prstGeom prst="rect">
          <a:avLst/>
        </a:prstGeom>
      </xdr:spPr>
    </xdr:pic>
    <xdr:clientData/>
  </xdr:twoCellAnchor>
  <xdr:twoCellAnchor editAs="oneCell">
    <xdr:from>
      <xdr:col>6</xdr:col>
      <xdr:colOff>243528</xdr:colOff>
      <xdr:row>38</xdr:row>
      <xdr:rowOff>217718</xdr:rowOff>
    </xdr:from>
    <xdr:to>
      <xdr:col>15</xdr:col>
      <xdr:colOff>75526</xdr:colOff>
      <xdr:row>41</xdr:row>
      <xdr:rowOff>217719</xdr:rowOff>
    </xdr:to>
    <xdr:pic>
      <xdr:nvPicPr>
        <xdr:cNvPr id="3" name="Picture 2" descr="Section 622 Equation 1 Outside Capacity.JPG"/>
        <xdr:cNvPicPr>
          <a:picLocks noChangeAspect="1"/>
        </xdr:cNvPicPr>
      </xdr:nvPicPr>
      <xdr:blipFill>
        <a:blip xmlns:r="http://schemas.openxmlformats.org/officeDocument/2006/relationships" r:embed="rId2" cstate="print"/>
        <a:stretch>
          <a:fillRect/>
        </a:stretch>
      </xdr:blipFill>
      <xdr:spPr>
        <a:xfrm>
          <a:off x="11127428" y="11838218"/>
          <a:ext cx="5508898" cy="9398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ecfr.gpoaccess.gov/cgi/t/text/text-idx?c=ecfr&amp;sid=93257cbbd4fd06e2486dac8cbfdc627c&amp;rgn=div9&amp;view=text&amp;node=10:3.0.1.4.18.2.9.6.14&amp;idno=10" TargetMode="External"/><Relationship Id="rId1" Type="http://schemas.openxmlformats.org/officeDocument/2006/relationships/hyperlink" Target="http://ecfr.gpoaccess.gov/cgi/t/text/text-idx?c=ecfr&amp;sid=611a83bc9563ede6d02806979317fd73&amp;rgn=div9&amp;view=text&amp;node=10:3.0.1.4.17.2.9.6.13&amp;idno=10"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70"/>
  <sheetViews>
    <sheetView showGridLines="0" tabSelected="1" topLeftCell="A31" zoomScale="80" zoomScaleNormal="80" workbookViewId="0">
      <selection activeCell="C57" sqref="C57"/>
    </sheetView>
  </sheetViews>
  <sheetFormatPr defaultRowHeight="16.5" x14ac:dyDescent="0.3"/>
  <cols>
    <col min="1" max="1" width="3.375" style="11" customWidth="1"/>
    <col min="2" max="2" width="36.25" style="11" customWidth="1"/>
    <col min="3" max="3" width="101.375" style="11" customWidth="1"/>
    <col min="4" max="4" width="3.875" style="11" customWidth="1"/>
    <col min="5" max="5" width="2.625" style="11" customWidth="1"/>
    <col min="6" max="6" width="22.5" style="11" customWidth="1"/>
    <col min="7" max="16384" width="9" style="11"/>
  </cols>
  <sheetData>
    <row r="1" spans="2:6" ht="17.25" thickBot="1" x14ac:dyDescent="0.35">
      <c r="E1" s="73"/>
    </row>
    <row r="2" spans="2:6" ht="18" thickBot="1" x14ac:dyDescent="0.35">
      <c r="B2" s="459" t="str">
        <f>'Version Control'!$B$2</f>
        <v>Title Block</v>
      </c>
      <c r="C2" s="460"/>
      <c r="E2" s="73"/>
    </row>
    <row r="3" spans="2:6" s="3" customFormat="1" x14ac:dyDescent="0.3">
      <c r="B3" s="115" t="str">
        <f>'Version Control'!$B$3</f>
        <v>File Name:</v>
      </c>
      <c r="C3" s="116" t="str">
        <f ca="1">'Version Control'!$C$3</f>
        <v>Room_Air_Conditioner_v1.6.xlsx</v>
      </c>
      <c r="E3" s="74"/>
    </row>
    <row r="4" spans="2:6" s="3" customFormat="1" x14ac:dyDescent="0.3">
      <c r="B4" s="131" t="str">
        <f>'Version Control'!$B$4</f>
        <v>Tab Name:</v>
      </c>
      <c r="C4" s="39" t="str">
        <f ca="1">MID(CELL("filename",B1), FIND("]", CELL("filename", B1))+ 1, 255)</f>
        <v xml:space="preserve">Instructions </v>
      </c>
      <c r="E4" s="74"/>
    </row>
    <row r="5" spans="2:6" s="3" customFormat="1" x14ac:dyDescent="0.3">
      <c r="B5" s="40" t="str">
        <f>'Version Control'!$B$5</f>
        <v>Version Number:</v>
      </c>
      <c r="C5" s="41">
        <f>'Version Control'!$C$5</f>
        <v>1.6</v>
      </c>
      <c r="E5" s="74"/>
    </row>
    <row r="6" spans="2:6" s="3" customFormat="1" ht="17.25" thickBot="1" x14ac:dyDescent="0.35">
      <c r="B6" s="43" t="str">
        <f>'Version Control'!$B$6</f>
        <v xml:space="preserve">Latest Revision Date: </v>
      </c>
      <c r="C6" s="44">
        <f>'Version Control'!$C$6</f>
        <v>41192</v>
      </c>
      <c r="E6" s="74"/>
    </row>
    <row r="7" spans="2:6" x14ac:dyDescent="0.3">
      <c r="E7" s="74"/>
      <c r="F7" s="3"/>
    </row>
    <row r="8" spans="2:6" ht="17.25" thickBot="1" x14ac:dyDescent="0.35">
      <c r="E8" s="73"/>
      <c r="F8" s="3"/>
    </row>
    <row r="9" spans="2:6" ht="18" thickBot="1" x14ac:dyDescent="0.35">
      <c r="B9" s="459" t="s">
        <v>280</v>
      </c>
      <c r="C9" s="460"/>
      <c r="E9" s="74"/>
      <c r="F9" s="3"/>
    </row>
    <row r="10" spans="2:6" ht="17.25" thickBot="1" x14ac:dyDescent="0.35">
      <c r="B10" s="447" t="s">
        <v>299</v>
      </c>
      <c r="C10" s="448"/>
      <c r="E10" s="74"/>
      <c r="F10" s="3"/>
    </row>
    <row r="11" spans="2:6" ht="17.25" thickBot="1" x14ac:dyDescent="0.35">
      <c r="E11" s="74"/>
      <c r="F11" s="3"/>
    </row>
    <row r="12" spans="2:6" ht="18" thickBot="1" x14ac:dyDescent="0.35">
      <c r="B12" s="459" t="s">
        <v>12</v>
      </c>
      <c r="C12" s="460"/>
      <c r="E12" s="74"/>
      <c r="F12" s="3"/>
    </row>
    <row r="13" spans="2:6" ht="18" thickBot="1" x14ac:dyDescent="0.4">
      <c r="B13" s="290" t="s">
        <v>281</v>
      </c>
      <c r="C13" s="291" t="s">
        <v>282</v>
      </c>
      <c r="E13" s="74"/>
      <c r="F13" s="3"/>
    </row>
    <row r="14" spans="2:6" x14ac:dyDescent="0.3">
      <c r="B14" s="69" t="s">
        <v>318</v>
      </c>
      <c r="C14" s="65" t="s">
        <v>438</v>
      </c>
      <c r="D14" s="3"/>
      <c r="E14" s="74"/>
      <c r="F14" s="3"/>
    </row>
    <row r="15" spans="2:6" x14ac:dyDescent="0.3">
      <c r="B15" s="70" t="s">
        <v>283</v>
      </c>
      <c r="C15" s="66" t="s">
        <v>439</v>
      </c>
      <c r="D15" s="3"/>
      <c r="E15" s="74"/>
      <c r="F15" s="3"/>
    </row>
    <row r="16" spans="2:6" x14ac:dyDescent="0.3">
      <c r="B16" s="70" t="s">
        <v>303</v>
      </c>
      <c r="C16" s="66" t="s">
        <v>440</v>
      </c>
      <c r="D16" s="3"/>
      <c r="E16" s="74"/>
      <c r="F16" s="3"/>
    </row>
    <row r="17" spans="2:7" x14ac:dyDescent="0.3">
      <c r="B17" s="71" t="s">
        <v>13</v>
      </c>
      <c r="C17" s="67" t="s">
        <v>441</v>
      </c>
      <c r="D17" s="3"/>
      <c r="E17" s="74"/>
      <c r="F17" s="3"/>
    </row>
    <row r="18" spans="2:7" x14ac:dyDescent="0.3">
      <c r="B18" s="71" t="s">
        <v>456</v>
      </c>
      <c r="C18" s="67" t="s">
        <v>460</v>
      </c>
      <c r="D18" s="3"/>
      <c r="E18" s="74"/>
      <c r="F18" s="3"/>
    </row>
    <row r="19" spans="2:7" x14ac:dyDescent="0.3">
      <c r="B19" s="71" t="s">
        <v>1</v>
      </c>
      <c r="C19" s="67" t="s">
        <v>442</v>
      </c>
      <c r="D19" s="3"/>
      <c r="E19" s="74"/>
      <c r="F19" s="3"/>
    </row>
    <row r="20" spans="2:7" x14ac:dyDescent="0.3">
      <c r="B20" s="71" t="s">
        <v>92</v>
      </c>
      <c r="C20" s="67" t="s">
        <v>443</v>
      </c>
      <c r="D20" s="3"/>
      <c r="E20" s="74"/>
      <c r="F20" s="3"/>
    </row>
    <row r="21" spans="2:7" x14ac:dyDescent="0.3">
      <c r="B21" s="70" t="s">
        <v>377</v>
      </c>
      <c r="C21" s="66" t="s">
        <v>453</v>
      </c>
      <c r="D21" s="3"/>
      <c r="E21" s="74"/>
      <c r="F21" s="3"/>
    </row>
    <row r="22" spans="2:7" x14ac:dyDescent="0.3">
      <c r="B22" s="70" t="s">
        <v>321</v>
      </c>
      <c r="C22" s="66" t="s">
        <v>444</v>
      </c>
      <c r="D22" s="3"/>
      <c r="E22" s="74"/>
      <c r="F22" s="3"/>
    </row>
    <row r="23" spans="2:7" x14ac:dyDescent="0.3">
      <c r="B23" s="70" t="s">
        <v>151</v>
      </c>
      <c r="C23" s="66" t="s">
        <v>445</v>
      </c>
      <c r="D23" s="3"/>
      <c r="E23" s="74"/>
      <c r="F23" s="3"/>
    </row>
    <row r="24" spans="2:7" x14ac:dyDescent="0.3">
      <c r="B24" s="70" t="s">
        <v>261</v>
      </c>
      <c r="C24" s="66" t="s">
        <v>446</v>
      </c>
      <c r="D24" s="3"/>
      <c r="E24" s="74"/>
      <c r="F24" s="3"/>
    </row>
    <row r="25" spans="2:7" x14ac:dyDescent="0.3">
      <c r="B25" s="70" t="s">
        <v>91</v>
      </c>
      <c r="C25" s="66" t="s">
        <v>447</v>
      </c>
      <c r="D25" s="3"/>
      <c r="E25" s="74"/>
      <c r="F25" s="3"/>
    </row>
    <row r="26" spans="2:7" x14ac:dyDescent="0.3">
      <c r="B26" s="70" t="s">
        <v>302</v>
      </c>
      <c r="C26" s="66" t="s">
        <v>448</v>
      </c>
      <c r="D26" s="3"/>
      <c r="E26" s="74"/>
      <c r="F26" s="3"/>
    </row>
    <row r="27" spans="2:7" x14ac:dyDescent="0.3">
      <c r="B27" s="70" t="s">
        <v>85</v>
      </c>
      <c r="C27" s="66" t="s">
        <v>449</v>
      </c>
      <c r="D27" s="3"/>
      <c r="E27" s="74"/>
      <c r="F27" s="3"/>
    </row>
    <row r="28" spans="2:7" x14ac:dyDescent="0.3">
      <c r="B28" s="70" t="s">
        <v>204</v>
      </c>
      <c r="C28" s="66" t="s">
        <v>450</v>
      </c>
      <c r="D28" s="3"/>
      <c r="E28" s="74"/>
      <c r="F28" s="3"/>
    </row>
    <row r="29" spans="2:7" x14ac:dyDescent="0.3">
      <c r="B29" s="70" t="s">
        <v>304</v>
      </c>
      <c r="C29" s="66" t="s">
        <v>451</v>
      </c>
      <c r="D29" s="3"/>
      <c r="E29" s="74"/>
      <c r="F29" s="3"/>
    </row>
    <row r="30" spans="2:7" ht="17.25" thickBot="1" x14ac:dyDescent="0.35">
      <c r="B30" s="72" t="s">
        <v>305</v>
      </c>
      <c r="C30" s="68" t="s">
        <v>452</v>
      </c>
      <c r="E30" s="73"/>
      <c r="F30" s="3"/>
    </row>
    <row r="31" spans="2:7" ht="17.25" thickBot="1" x14ac:dyDescent="0.35">
      <c r="D31" s="3"/>
      <c r="E31" s="74"/>
      <c r="F31" s="3"/>
      <c r="G31" s="12"/>
    </row>
    <row r="32" spans="2:7" ht="21.75" thickBot="1" x14ac:dyDescent="0.35">
      <c r="B32" s="45" t="s">
        <v>405</v>
      </c>
      <c r="C32" s="46"/>
      <c r="D32" s="3"/>
      <c r="E32" s="74"/>
      <c r="F32" s="3"/>
      <c r="G32" s="12"/>
    </row>
    <row r="33" spans="2:7" ht="17.25" x14ac:dyDescent="0.3">
      <c r="B33" s="47" t="s">
        <v>406</v>
      </c>
      <c r="C33" s="48"/>
      <c r="D33" s="3"/>
      <c r="E33" s="74"/>
      <c r="F33" s="3"/>
      <c r="G33" s="12"/>
    </row>
    <row r="34" spans="2:7" x14ac:dyDescent="0.3">
      <c r="B34" s="125" t="s">
        <v>454</v>
      </c>
      <c r="C34" s="50"/>
      <c r="D34" s="3"/>
      <c r="E34" s="74"/>
      <c r="F34" s="3"/>
      <c r="G34" s="12"/>
    </row>
    <row r="35" spans="2:7" x14ac:dyDescent="0.3">
      <c r="B35" s="49" t="s">
        <v>319</v>
      </c>
      <c r="C35" s="50"/>
      <c r="D35" s="3"/>
      <c r="E35" s="74"/>
      <c r="F35" s="3"/>
      <c r="G35" s="12"/>
    </row>
    <row r="36" spans="2:7" x14ac:dyDescent="0.3">
      <c r="B36" s="51" t="s">
        <v>320</v>
      </c>
      <c r="C36" s="50"/>
      <c r="D36" s="3"/>
      <c r="E36" s="74"/>
      <c r="F36" s="3"/>
      <c r="G36" s="12"/>
    </row>
    <row r="37" spans="2:7" ht="21.75" thickBot="1" x14ac:dyDescent="0.35">
      <c r="B37" s="52" t="s">
        <v>407</v>
      </c>
      <c r="C37" s="50"/>
      <c r="D37" s="3"/>
      <c r="E37" s="74"/>
      <c r="F37" s="3"/>
      <c r="G37" s="12"/>
    </row>
    <row r="38" spans="2:7" ht="17.25" thickBot="1" x14ac:dyDescent="0.35">
      <c r="B38" s="53"/>
      <c r="C38" s="54"/>
      <c r="D38" s="3"/>
      <c r="E38" s="74"/>
      <c r="F38" s="3"/>
      <c r="G38" s="12"/>
    </row>
    <row r="39" spans="2:7" ht="18.75" thickBot="1" x14ac:dyDescent="0.35">
      <c r="B39" s="461" t="s">
        <v>284</v>
      </c>
      <c r="C39" s="462"/>
      <c r="D39" s="3"/>
      <c r="E39" s="74"/>
      <c r="F39" s="3"/>
      <c r="G39" s="12"/>
    </row>
    <row r="40" spans="2:7" x14ac:dyDescent="0.3">
      <c r="B40" s="449" t="s">
        <v>408</v>
      </c>
      <c r="C40" s="450"/>
      <c r="D40" s="3"/>
      <c r="E40" s="74"/>
      <c r="F40" s="3"/>
      <c r="G40" s="12"/>
    </row>
    <row r="41" spans="2:7" x14ac:dyDescent="0.3">
      <c r="B41" s="451"/>
      <c r="C41" s="452"/>
      <c r="D41" s="3"/>
      <c r="E41" s="74"/>
      <c r="F41" s="3"/>
      <c r="G41" s="12"/>
    </row>
    <row r="42" spans="2:7" ht="17.25" thickBot="1" x14ac:dyDescent="0.35">
      <c r="B42" s="453"/>
      <c r="C42" s="454"/>
      <c r="D42" s="3"/>
      <c r="E42" s="74"/>
      <c r="F42" s="3"/>
      <c r="G42" s="12"/>
    </row>
    <row r="43" spans="2:7" x14ac:dyDescent="0.3">
      <c r="B43" s="455" t="s">
        <v>409</v>
      </c>
      <c r="C43" s="456"/>
      <c r="D43" s="3"/>
      <c r="E43" s="74"/>
      <c r="F43" s="3"/>
      <c r="G43" s="12"/>
    </row>
    <row r="44" spans="2:7" ht="17.25" customHeight="1" thickBot="1" x14ac:dyDescent="0.35">
      <c r="B44" s="457"/>
      <c r="C44" s="458"/>
      <c r="D44" s="3"/>
      <c r="E44" s="74"/>
      <c r="F44" s="3"/>
      <c r="G44" s="12"/>
    </row>
    <row r="45" spans="2:7" ht="17.25" x14ac:dyDescent="0.3">
      <c r="B45" s="55"/>
      <c r="C45" s="56"/>
      <c r="D45" s="3"/>
      <c r="E45" s="74"/>
      <c r="F45" s="3"/>
      <c r="G45" s="12"/>
    </row>
    <row r="46" spans="2:7" ht="21" x14ac:dyDescent="0.3">
      <c r="B46" s="57" t="s">
        <v>410</v>
      </c>
      <c r="C46" s="58" t="s">
        <v>411</v>
      </c>
      <c r="D46" s="3"/>
      <c r="E46" s="74"/>
      <c r="F46" s="3"/>
      <c r="G46" s="12"/>
    </row>
    <row r="47" spans="2:7" ht="18" thickBot="1" x14ac:dyDescent="0.35">
      <c r="B47" s="55"/>
      <c r="C47" s="56"/>
      <c r="D47" s="3"/>
      <c r="E47" s="74"/>
      <c r="F47" s="3"/>
      <c r="G47" s="12"/>
    </row>
    <row r="48" spans="2:7" x14ac:dyDescent="0.3">
      <c r="B48" s="59" t="s">
        <v>2</v>
      </c>
      <c r="C48" s="60" t="s">
        <v>283</v>
      </c>
      <c r="D48" s="3"/>
      <c r="E48" s="74"/>
      <c r="F48" s="3"/>
      <c r="G48" s="12"/>
    </row>
    <row r="49" spans="1:7" x14ac:dyDescent="0.3">
      <c r="B49" s="61" t="s">
        <v>3</v>
      </c>
      <c r="C49" s="62" t="s">
        <v>303</v>
      </c>
      <c r="D49" s="3"/>
      <c r="E49" s="74"/>
      <c r="F49" s="3"/>
      <c r="G49" s="12"/>
    </row>
    <row r="50" spans="1:7" x14ac:dyDescent="0.3">
      <c r="B50" s="61" t="s">
        <v>4</v>
      </c>
      <c r="C50" s="62" t="s">
        <v>412</v>
      </c>
      <c r="D50" s="3"/>
      <c r="E50" s="74"/>
      <c r="F50" s="3"/>
      <c r="G50" s="12"/>
    </row>
    <row r="51" spans="1:7" x14ac:dyDescent="0.3">
      <c r="B51" s="61" t="s">
        <v>464</v>
      </c>
      <c r="C51" s="668" t="s">
        <v>465</v>
      </c>
      <c r="D51" s="3"/>
      <c r="E51" s="74"/>
      <c r="F51" s="3"/>
      <c r="G51" s="12"/>
    </row>
    <row r="52" spans="1:7" x14ac:dyDescent="0.3">
      <c r="B52" s="61" t="s">
        <v>5</v>
      </c>
      <c r="C52" s="62" t="s">
        <v>1</v>
      </c>
      <c r="D52" s="3"/>
      <c r="E52" s="74"/>
      <c r="F52" s="3"/>
      <c r="G52" s="12"/>
    </row>
    <row r="53" spans="1:7" x14ac:dyDescent="0.3">
      <c r="B53" s="61" t="s">
        <v>6</v>
      </c>
      <c r="C53" s="62" t="s">
        <v>92</v>
      </c>
      <c r="D53" s="3"/>
      <c r="E53" s="74"/>
      <c r="F53" s="3"/>
      <c r="G53" s="12"/>
    </row>
    <row r="54" spans="1:7" x14ac:dyDescent="0.3">
      <c r="B54" s="61" t="s">
        <v>62</v>
      </c>
      <c r="C54" s="62" t="s">
        <v>377</v>
      </c>
      <c r="D54" s="3"/>
      <c r="E54" s="74"/>
      <c r="F54" s="3"/>
      <c r="G54" s="12"/>
    </row>
    <row r="55" spans="1:7" x14ac:dyDescent="0.3">
      <c r="B55" s="61" t="s">
        <v>77</v>
      </c>
      <c r="C55" s="62" t="s">
        <v>321</v>
      </c>
      <c r="D55" s="3"/>
      <c r="E55" s="74"/>
      <c r="F55" s="3"/>
      <c r="G55" s="12"/>
    </row>
    <row r="56" spans="1:7" x14ac:dyDescent="0.3">
      <c r="B56" s="61" t="s">
        <v>79</v>
      </c>
      <c r="C56" s="62" t="s">
        <v>151</v>
      </c>
      <c r="D56" s="3"/>
      <c r="E56" s="74"/>
      <c r="F56" s="3"/>
      <c r="G56" s="12"/>
    </row>
    <row r="57" spans="1:7" x14ac:dyDescent="0.3">
      <c r="B57" s="61" t="s">
        <v>90</v>
      </c>
      <c r="C57" s="62" t="s">
        <v>414</v>
      </c>
      <c r="D57" s="3"/>
      <c r="E57" s="74"/>
      <c r="F57" s="3"/>
      <c r="G57" s="12"/>
    </row>
    <row r="58" spans="1:7" x14ac:dyDescent="0.3">
      <c r="B58" s="61" t="s">
        <v>129</v>
      </c>
      <c r="C58" s="62" t="s">
        <v>91</v>
      </c>
      <c r="D58" s="3"/>
      <c r="E58" s="74"/>
      <c r="F58" s="3"/>
      <c r="G58" s="12"/>
    </row>
    <row r="59" spans="1:7" ht="17.25" thickBot="1" x14ac:dyDescent="0.35">
      <c r="B59" s="63" t="s">
        <v>201</v>
      </c>
      <c r="C59" s="64" t="s">
        <v>413</v>
      </c>
      <c r="D59" s="3"/>
      <c r="E59" s="74"/>
      <c r="F59" s="3"/>
      <c r="G59" s="12"/>
    </row>
    <row r="60" spans="1:7" x14ac:dyDescent="0.3">
      <c r="D60" s="3"/>
      <c r="E60" s="74"/>
      <c r="F60" s="3"/>
      <c r="G60" s="12"/>
    </row>
    <row r="61" spans="1:7" x14ac:dyDescent="0.3">
      <c r="A61" s="73"/>
      <c r="B61" s="73"/>
      <c r="C61" s="73"/>
      <c r="D61" s="74"/>
      <c r="E61" s="74"/>
      <c r="F61" s="3"/>
      <c r="G61" s="12"/>
    </row>
    <row r="62" spans="1:7" x14ac:dyDescent="0.3">
      <c r="D62" s="3"/>
      <c r="E62" s="3"/>
      <c r="F62" s="3"/>
      <c r="G62" s="12"/>
    </row>
    <row r="63" spans="1:7" x14ac:dyDescent="0.3">
      <c r="B63" s="23"/>
      <c r="C63" s="10"/>
      <c r="D63" s="12"/>
    </row>
    <row r="65" spans="2:6" x14ac:dyDescent="0.3">
      <c r="C65" s="12"/>
    </row>
    <row r="66" spans="2:6" x14ac:dyDescent="0.3">
      <c r="C66" s="10"/>
      <c r="E66" s="12"/>
      <c r="F66" s="12"/>
    </row>
    <row r="67" spans="2:6" x14ac:dyDescent="0.3">
      <c r="C67" s="10"/>
      <c r="E67" s="12"/>
      <c r="F67" s="12"/>
    </row>
    <row r="68" spans="2:6" x14ac:dyDescent="0.3">
      <c r="B68" s="10"/>
      <c r="C68" s="12"/>
      <c r="E68" s="12"/>
      <c r="F68" s="12"/>
    </row>
    <row r="69" spans="2:6" x14ac:dyDescent="0.3">
      <c r="B69" s="10"/>
      <c r="C69" s="12"/>
    </row>
    <row r="70" spans="2:6" x14ac:dyDescent="0.3">
      <c r="B70" s="10"/>
      <c r="C70" s="12"/>
    </row>
  </sheetData>
  <sheetProtection selectLockedCells="1"/>
  <mergeCells count="7">
    <mergeCell ref="B10:C10"/>
    <mergeCell ref="B40:C42"/>
    <mergeCell ref="B43:C44"/>
    <mergeCell ref="B2:C2"/>
    <mergeCell ref="B9:C9"/>
    <mergeCell ref="B12:C12"/>
    <mergeCell ref="B39:C39"/>
  </mergeCells>
  <hyperlinks>
    <hyperlink ref="B10" r:id="rId1"/>
    <hyperlink ref="C59" location="'Report Sign-Off Block'!A1" display="Fill in Input Cells on &quot;Report Sign-off Block&quot; tab"/>
    <hyperlink ref="C49" location="'Setup &amp; Instrumentation'!A1" display="Fill in Input Cells on &quot;Setup &amp; Instrumentation&quot; tab"/>
    <hyperlink ref="C48" location="'General Info &amp; Test Results'!A1" display="Fill in Input Cells on &quot;General Info &amp; Test Results&quot; tab"/>
    <hyperlink ref="C54" location="'Test Conditions Variations'!A1" display="Test Conditions Variations"/>
    <hyperlink ref="C52" location="Settings!A1" display="Settings"/>
    <hyperlink ref="C50" location="Photos!A1" display="Fill in Input Cells on &quot;Photos&quot; tab, if applicable"/>
    <hyperlink ref="C53" location="'Recorded Data'!A1" display="Recorded Data"/>
    <hyperlink ref="C55" location="'Capacity Test'!A1" display="Capacity Test"/>
    <hyperlink ref="C56" location="'Standby Power Test'!A1" display="Standby Power Test"/>
    <hyperlink ref="C57" location="'Uncertainty Data'!A1" display="Uncertainty Data"/>
    <hyperlink ref="C58" location="'General Test Comments'!A1" display="General Test Comments"/>
    <hyperlink ref="B10:C10" r:id="rId2" display="10 CFR 430 Subpart B Appendix F:  Uniform Test Method for Measuring the Energy Consumption of Room Air Conditioners [76 FR 1035, Jan. 6, 2011]"/>
    <hyperlink ref="C51" location="'Photo Adding'!A1" display="Photo Adding, if applicable (for Excel 2003 users only)"/>
  </hyperlinks>
  <pageMargins left="0.7" right="0.7" top="0.75" bottom="0.75" header="0.3" footer="0.3"/>
  <pageSetup orientation="portrait" horizontalDpi="200" verticalDpi="20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70C0"/>
  </sheetPr>
  <dimension ref="A1:K56"/>
  <sheetViews>
    <sheetView showGridLines="0" zoomScale="80" zoomScaleNormal="80" workbookViewId="0">
      <selection activeCell="D22" sqref="D22"/>
    </sheetView>
  </sheetViews>
  <sheetFormatPr defaultRowHeight="16.5" x14ac:dyDescent="0.3"/>
  <cols>
    <col min="1" max="1" width="5.25" style="3" customWidth="1"/>
    <col min="2" max="2" width="22" style="3" customWidth="1"/>
    <col min="3" max="3" width="47" style="3" customWidth="1"/>
    <col min="4" max="4" width="29.625" style="3" customWidth="1"/>
    <col min="5" max="5" width="25.375" style="7" customWidth="1"/>
    <col min="6" max="6" width="25.25" style="7" customWidth="1"/>
    <col min="7" max="7" width="21.5" style="3" customWidth="1"/>
    <col min="8" max="8" width="9.75" style="3" customWidth="1"/>
    <col min="9" max="9" width="4.5" style="234" customWidth="1"/>
    <col min="10" max="10" width="4" style="3" customWidth="1"/>
    <col min="11" max="11" width="3.625" style="3" customWidth="1"/>
    <col min="12" max="16384" width="9" style="3"/>
  </cols>
  <sheetData>
    <row r="1" spans="2:11" ht="17.25" thickBot="1" x14ac:dyDescent="0.35">
      <c r="K1" s="74"/>
    </row>
    <row r="2" spans="2:11" ht="18" thickBot="1" x14ac:dyDescent="0.35">
      <c r="B2" s="459" t="str">
        <f>'Version Control'!$B$2</f>
        <v>Title Block</v>
      </c>
      <c r="C2" s="460"/>
      <c r="K2" s="74"/>
    </row>
    <row r="3" spans="2:11" x14ac:dyDescent="0.3">
      <c r="B3" s="36" t="str">
        <f>'Version Control'!$B$3</f>
        <v>File Name:</v>
      </c>
      <c r="C3" s="37" t="str">
        <f ca="1">'Version Control'!$C$3</f>
        <v>Room_Air_Conditioner_v1.6.xlsx</v>
      </c>
      <c r="E3" s="330" t="s">
        <v>402</v>
      </c>
      <c r="K3" s="74"/>
    </row>
    <row r="4" spans="2:11" x14ac:dyDescent="0.3">
      <c r="B4" s="131" t="str">
        <f>'Version Control'!$B$4</f>
        <v>Tab Name:</v>
      </c>
      <c r="C4" s="39" t="str">
        <f ca="1">MID(CELL("filename",A1), FIND("]", CELL("filename", A1))+ 1, 255)</f>
        <v>Standby Power Test</v>
      </c>
      <c r="K4" s="74"/>
    </row>
    <row r="5" spans="2:11" x14ac:dyDescent="0.3">
      <c r="B5" s="40" t="str">
        <f>'Version Control'!$B$5</f>
        <v>Version Number:</v>
      </c>
      <c r="C5" s="41">
        <f>'Version Control'!$C$5</f>
        <v>1.6</v>
      </c>
      <c r="K5" s="74"/>
    </row>
    <row r="6" spans="2:11" x14ac:dyDescent="0.3">
      <c r="B6" s="40" t="str">
        <f>'Version Control'!$B$6</f>
        <v xml:space="preserve">Latest Revision Date: </v>
      </c>
      <c r="C6" s="42">
        <f>'Version Control'!$C$6</f>
        <v>41192</v>
      </c>
      <c r="K6" s="74"/>
    </row>
    <row r="7" spans="2:11" ht="17.25" thickBot="1" x14ac:dyDescent="0.35">
      <c r="B7" s="43" t="str">
        <f>'Version Control'!$B$7</f>
        <v xml:space="preserve">Test Completion Date: </v>
      </c>
      <c r="C7" s="44" t="str">
        <f>'Version Control'!$C$7</f>
        <v>[MM/DD/YYYY]</v>
      </c>
      <c r="K7" s="74"/>
    </row>
    <row r="8" spans="2:11" x14ac:dyDescent="0.3">
      <c r="K8" s="74"/>
    </row>
    <row r="9" spans="2:11" ht="17.25" thickBot="1" x14ac:dyDescent="0.35">
      <c r="K9" s="74"/>
    </row>
    <row r="10" spans="2:11" ht="18" thickBot="1" x14ac:dyDescent="0.35">
      <c r="B10" s="459" t="s">
        <v>457</v>
      </c>
      <c r="C10" s="484"/>
      <c r="D10" s="484"/>
      <c r="E10" s="484"/>
      <c r="F10" s="484"/>
      <c r="G10" s="484"/>
      <c r="H10" s="484"/>
      <c r="I10" s="460"/>
      <c r="K10" s="74"/>
    </row>
    <row r="11" spans="2:11" ht="17.25" thickBot="1" x14ac:dyDescent="0.35">
      <c r="B11" s="277"/>
      <c r="C11" s="274"/>
      <c r="D11" s="274"/>
      <c r="E11" s="331"/>
      <c r="F11" s="331"/>
      <c r="G11" s="274"/>
      <c r="H11" s="274"/>
      <c r="I11" s="327"/>
      <c r="K11" s="74"/>
    </row>
    <row r="12" spans="2:11" ht="18" thickBot="1" x14ac:dyDescent="0.35">
      <c r="B12" s="2"/>
      <c r="C12" s="459" t="s">
        <v>200</v>
      </c>
      <c r="D12" s="484"/>
      <c r="E12" s="484"/>
      <c r="F12" s="484"/>
      <c r="G12" s="484"/>
      <c r="H12" s="460"/>
      <c r="I12" s="303"/>
      <c r="K12" s="74"/>
    </row>
    <row r="13" spans="2:11" ht="17.25" x14ac:dyDescent="0.35">
      <c r="B13" s="2"/>
      <c r="C13" s="93" t="s">
        <v>152</v>
      </c>
      <c r="D13" s="10"/>
      <c r="E13" s="332"/>
      <c r="F13" s="332"/>
      <c r="G13" s="10"/>
      <c r="H13" s="206"/>
      <c r="I13" s="328"/>
      <c r="J13" s="238"/>
      <c r="K13" s="74"/>
    </row>
    <row r="14" spans="2:11" x14ac:dyDescent="0.3">
      <c r="B14" s="2"/>
      <c r="C14" s="2"/>
      <c r="D14" s="10"/>
      <c r="E14" s="332"/>
      <c r="F14" s="332"/>
      <c r="G14" s="10"/>
      <c r="H14" s="206"/>
      <c r="I14" s="303"/>
      <c r="K14" s="74"/>
    </row>
    <row r="15" spans="2:11" ht="17.25" x14ac:dyDescent="0.35">
      <c r="B15" s="2"/>
      <c r="C15" s="231" t="s">
        <v>161</v>
      </c>
      <c r="D15" s="239" t="s">
        <v>36</v>
      </c>
      <c r="E15" s="232" t="s">
        <v>167</v>
      </c>
      <c r="F15" s="232" t="s">
        <v>156</v>
      </c>
      <c r="G15" s="10"/>
      <c r="H15" s="206"/>
      <c r="I15" s="303"/>
      <c r="K15" s="74"/>
    </row>
    <row r="16" spans="2:11" x14ac:dyDescent="0.3">
      <c r="B16" s="2"/>
      <c r="C16" s="140" t="s">
        <v>153</v>
      </c>
      <c r="D16" s="226"/>
      <c r="E16" s="333" t="s">
        <v>423</v>
      </c>
      <c r="F16" s="337" t="s">
        <v>10</v>
      </c>
      <c r="G16" s="10"/>
      <c r="H16" s="206"/>
      <c r="I16" s="303"/>
      <c r="K16" s="74"/>
    </row>
    <row r="17" spans="2:11" ht="33" x14ac:dyDescent="0.3">
      <c r="B17" s="2"/>
      <c r="C17" s="140" t="s">
        <v>155</v>
      </c>
      <c r="D17" s="226"/>
      <c r="E17" s="333" t="s">
        <v>422</v>
      </c>
      <c r="F17" s="337" t="s">
        <v>168</v>
      </c>
      <c r="G17" s="10"/>
      <c r="H17" s="206"/>
      <c r="I17" s="303"/>
      <c r="K17" s="74"/>
    </row>
    <row r="18" spans="2:11" x14ac:dyDescent="0.3">
      <c r="B18" s="2"/>
      <c r="C18" s="140" t="s">
        <v>157</v>
      </c>
      <c r="D18" s="226"/>
      <c r="E18" s="398" t="s">
        <v>197</v>
      </c>
      <c r="F18" s="337" t="s">
        <v>10</v>
      </c>
      <c r="G18" s="10"/>
      <c r="H18" s="206"/>
      <c r="I18" s="303"/>
      <c r="K18" s="74"/>
    </row>
    <row r="19" spans="2:11" x14ac:dyDescent="0.3">
      <c r="B19" s="2"/>
      <c r="C19" s="2"/>
      <c r="D19" s="10"/>
      <c r="E19" s="332"/>
      <c r="F19" s="338"/>
      <c r="G19" s="10"/>
      <c r="H19" s="206"/>
      <c r="I19" s="303"/>
      <c r="K19" s="74"/>
    </row>
    <row r="20" spans="2:11" ht="17.25" x14ac:dyDescent="0.35">
      <c r="B20" s="2"/>
      <c r="C20" s="231" t="s">
        <v>162</v>
      </c>
      <c r="D20" s="10"/>
      <c r="E20" s="332"/>
      <c r="F20" s="338"/>
      <c r="G20" s="10"/>
      <c r="H20" s="206"/>
      <c r="I20" s="303"/>
      <c r="K20" s="74"/>
    </row>
    <row r="21" spans="2:11" x14ac:dyDescent="0.3">
      <c r="B21" s="2"/>
      <c r="C21" s="140" t="s">
        <v>125</v>
      </c>
      <c r="D21" s="226"/>
      <c r="E21" s="333" t="s">
        <v>19</v>
      </c>
      <c r="F21" s="337" t="s">
        <v>159</v>
      </c>
      <c r="G21" s="10"/>
      <c r="H21" s="206"/>
      <c r="I21" s="303"/>
      <c r="K21" s="74"/>
    </row>
    <row r="22" spans="2:11" x14ac:dyDescent="0.3">
      <c r="B22" s="2"/>
      <c r="C22" s="140" t="s">
        <v>158</v>
      </c>
      <c r="D22" s="226"/>
      <c r="E22" s="333" t="s">
        <v>52</v>
      </c>
      <c r="F22" s="337" t="s">
        <v>159</v>
      </c>
      <c r="G22" s="10"/>
      <c r="H22" s="206"/>
      <c r="I22" s="303"/>
      <c r="K22" s="74"/>
    </row>
    <row r="23" spans="2:11" x14ac:dyDescent="0.3">
      <c r="B23" s="2"/>
      <c r="C23" s="2"/>
      <c r="D23" s="10"/>
      <c r="E23" s="332"/>
      <c r="F23" s="338"/>
      <c r="G23" s="10"/>
      <c r="H23" s="206"/>
      <c r="I23" s="303"/>
      <c r="K23" s="74"/>
    </row>
    <row r="24" spans="2:11" ht="17.25" x14ac:dyDescent="0.35">
      <c r="B24" s="2"/>
      <c r="C24" s="231" t="s">
        <v>163</v>
      </c>
      <c r="D24" s="10"/>
      <c r="E24" s="332"/>
      <c r="F24" s="338"/>
      <c r="G24" s="10"/>
      <c r="H24" s="206"/>
      <c r="I24" s="303"/>
      <c r="K24" s="74"/>
    </row>
    <row r="25" spans="2:11" x14ac:dyDescent="0.3">
      <c r="B25" s="2"/>
      <c r="C25" s="140" t="s">
        <v>160</v>
      </c>
      <c r="D25" s="226"/>
      <c r="E25" s="333" t="s">
        <v>165</v>
      </c>
      <c r="F25" s="337" t="s">
        <v>166</v>
      </c>
      <c r="G25" s="10"/>
      <c r="H25" s="206"/>
      <c r="I25" s="303"/>
      <c r="K25" s="74"/>
    </row>
    <row r="26" spans="2:11" x14ac:dyDescent="0.3">
      <c r="B26" s="2"/>
      <c r="C26" s="140" t="s">
        <v>164</v>
      </c>
      <c r="D26" s="226"/>
      <c r="E26" s="333" t="s">
        <v>54</v>
      </c>
      <c r="F26" s="337" t="s">
        <v>166</v>
      </c>
      <c r="G26" s="10"/>
      <c r="H26" s="206"/>
      <c r="I26" s="303"/>
      <c r="K26" s="74"/>
    </row>
    <row r="27" spans="2:11" x14ac:dyDescent="0.3">
      <c r="B27" s="2"/>
      <c r="C27" s="2"/>
      <c r="D27" s="10"/>
      <c r="E27" s="332"/>
      <c r="F27" s="338"/>
      <c r="G27" s="10"/>
      <c r="H27" s="206"/>
      <c r="I27" s="303"/>
      <c r="K27" s="74"/>
    </row>
    <row r="28" spans="2:11" ht="17.25" x14ac:dyDescent="0.35">
      <c r="B28" s="2"/>
      <c r="C28" s="231" t="s">
        <v>171</v>
      </c>
      <c r="D28" s="10"/>
      <c r="E28" s="332"/>
      <c r="F28" s="338"/>
      <c r="G28" s="10"/>
      <c r="H28" s="206"/>
      <c r="I28" s="303"/>
      <c r="K28" s="74"/>
    </row>
    <row r="29" spans="2:11" ht="17.25" x14ac:dyDescent="0.35">
      <c r="B29" s="2"/>
      <c r="C29" s="240" t="s">
        <v>172</v>
      </c>
      <c r="D29" s="134"/>
      <c r="E29" s="334"/>
      <c r="F29" s="338"/>
      <c r="G29" s="10"/>
      <c r="H29" s="206"/>
      <c r="I29" s="303"/>
      <c r="K29" s="74"/>
    </row>
    <row r="30" spans="2:11" x14ac:dyDescent="0.3">
      <c r="B30" s="2"/>
      <c r="C30" s="140" t="s">
        <v>169</v>
      </c>
      <c r="D30" s="226"/>
      <c r="E30" s="398" t="s">
        <v>197</v>
      </c>
      <c r="F30" s="399" t="s">
        <v>197</v>
      </c>
      <c r="G30" s="10"/>
      <c r="H30" s="206"/>
      <c r="I30" s="303"/>
      <c r="K30" s="74"/>
    </row>
    <row r="31" spans="2:11" x14ac:dyDescent="0.3">
      <c r="B31" s="2"/>
      <c r="C31" s="140" t="s">
        <v>199</v>
      </c>
      <c r="D31" s="226"/>
      <c r="E31" s="398" t="s">
        <v>197</v>
      </c>
      <c r="F31" s="399" t="s">
        <v>197</v>
      </c>
      <c r="G31" s="10"/>
      <c r="H31" s="206"/>
      <c r="I31" s="303"/>
      <c r="K31" s="74"/>
    </row>
    <row r="32" spans="2:11" ht="33" x14ac:dyDescent="0.3">
      <c r="B32" s="2"/>
      <c r="C32" s="241" t="s">
        <v>174</v>
      </c>
      <c r="D32" s="226"/>
      <c r="E32" s="398" t="s">
        <v>197</v>
      </c>
      <c r="F32" s="396" t="s">
        <v>175</v>
      </c>
      <c r="G32" s="226"/>
      <c r="H32" s="206" t="s">
        <v>393</v>
      </c>
      <c r="I32" s="303"/>
      <c r="K32" s="74"/>
    </row>
    <row r="33" spans="2:11" x14ac:dyDescent="0.3">
      <c r="B33" s="2"/>
      <c r="C33" s="140" t="s">
        <v>176</v>
      </c>
      <c r="D33" s="226"/>
      <c r="E33" s="335" t="s">
        <v>32</v>
      </c>
      <c r="F33" s="399" t="s">
        <v>197</v>
      </c>
      <c r="G33" s="10"/>
      <c r="H33" s="206"/>
      <c r="I33" s="303"/>
      <c r="K33" s="74"/>
    </row>
    <row r="34" spans="2:11" x14ac:dyDescent="0.3">
      <c r="B34" s="2"/>
      <c r="C34" s="243"/>
      <c r="D34" s="134"/>
      <c r="E34" s="334"/>
      <c r="F34" s="397"/>
      <c r="G34" s="10"/>
      <c r="H34" s="206"/>
      <c r="I34" s="303"/>
      <c r="K34" s="74"/>
    </row>
    <row r="35" spans="2:11" ht="17.25" x14ac:dyDescent="0.35">
      <c r="B35" s="2"/>
      <c r="C35" s="244" t="s">
        <v>173</v>
      </c>
      <c r="D35" s="134"/>
      <c r="E35" s="334"/>
      <c r="F35" s="397"/>
      <c r="G35" s="10"/>
      <c r="H35" s="206"/>
      <c r="I35" s="303"/>
      <c r="K35" s="74"/>
    </row>
    <row r="36" spans="2:11" x14ac:dyDescent="0.3">
      <c r="B36" s="2"/>
      <c r="C36" s="140" t="s">
        <v>170</v>
      </c>
      <c r="D36" s="226"/>
      <c r="E36" s="398" t="s">
        <v>197</v>
      </c>
      <c r="F36" s="399" t="s">
        <v>197</v>
      </c>
      <c r="G36" s="10"/>
      <c r="H36" s="206"/>
      <c r="I36" s="303"/>
      <c r="K36" s="74"/>
    </row>
    <row r="37" spans="2:11" x14ac:dyDescent="0.3">
      <c r="B37" s="2"/>
      <c r="C37" s="140" t="s">
        <v>199</v>
      </c>
      <c r="D37" s="226"/>
      <c r="E37" s="398" t="s">
        <v>197</v>
      </c>
      <c r="F37" s="399" t="s">
        <v>197</v>
      </c>
      <c r="G37" s="10"/>
      <c r="H37" s="206"/>
      <c r="I37" s="303"/>
      <c r="K37" s="74"/>
    </row>
    <row r="38" spans="2:11" ht="33" x14ac:dyDescent="0.3">
      <c r="B38" s="2"/>
      <c r="C38" s="241" t="s">
        <v>174</v>
      </c>
      <c r="D38" s="226"/>
      <c r="E38" s="398" t="s">
        <v>197</v>
      </c>
      <c r="F38" s="396" t="s">
        <v>175</v>
      </c>
      <c r="G38" s="226"/>
      <c r="H38" s="206" t="s">
        <v>393</v>
      </c>
      <c r="I38" s="303"/>
      <c r="K38" s="74"/>
    </row>
    <row r="39" spans="2:11" x14ac:dyDescent="0.3">
      <c r="B39" s="2"/>
      <c r="C39" s="140" t="s">
        <v>177</v>
      </c>
      <c r="D39" s="226"/>
      <c r="E39" s="335" t="s">
        <v>32</v>
      </c>
      <c r="F39" s="399" t="s">
        <v>197</v>
      </c>
      <c r="G39" s="10"/>
      <c r="H39" s="206"/>
      <c r="I39" s="303"/>
      <c r="K39" s="74"/>
    </row>
    <row r="40" spans="2:11" x14ac:dyDescent="0.3">
      <c r="B40" s="2"/>
      <c r="C40" s="243"/>
      <c r="D40" s="134"/>
      <c r="E40" s="334"/>
      <c r="F40" s="338"/>
      <c r="G40" s="10"/>
      <c r="H40" s="206"/>
      <c r="I40" s="303"/>
      <c r="K40" s="74"/>
    </row>
    <row r="41" spans="2:11" ht="17.25" x14ac:dyDescent="0.35">
      <c r="B41" s="2"/>
      <c r="C41" s="240" t="s">
        <v>194</v>
      </c>
      <c r="D41" s="134"/>
      <c r="E41" s="334"/>
      <c r="F41" s="338"/>
      <c r="G41" s="10"/>
      <c r="H41" s="206"/>
      <c r="I41" s="303"/>
      <c r="K41" s="74"/>
    </row>
    <row r="42" spans="2:11" ht="33" x14ac:dyDescent="0.3">
      <c r="B42" s="2"/>
      <c r="C42" s="140" t="s">
        <v>251</v>
      </c>
      <c r="D42" s="226"/>
      <c r="E42" s="342" t="s">
        <v>191</v>
      </c>
      <c r="F42" s="343" t="s">
        <v>192</v>
      </c>
      <c r="G42" s="10"/>
      <c r="H42" s="206"/>
      <c r="I42" s="303"/>
      <c r="K42" s="74"/>
    </row>
    <row r="43" spans="2:11" ht="33" x14ac:dyDescent="0.3">
      <c r="B43" s="2"/>
      <c r="C43" s="140" t="s">
        <v>195</v>
      </c>
      <c r="D43" s="226"/>
      <c r="E43" s="342" t="s">
        <v>191</v>
      </c>
      <c r="F43" s="343" t="s">
        <v>192</v>
      </c>
      <c r="G43" s="10"/>
      <c r="H43" s="206"/>
      <c r="I43" s="303"/>
      <c r="K43" s="74"/>
    </row>
    <row r="44" spans="2:11" x14ac:dyDescent="0.3">
      <c r="B44" s="2"/>
      <c r="C44" s="243"/>
      <c r="D44" s="134"/>
      <c r="E44" s="334"/>
      <c r="F44" s="338"/>
      <c r="G44" s="10"/>
      <c r="H44" s="206"/>
      <c r="I44" s="303"/>
      <c r="K44" s="74"/>
    </row>
    <row r="45" spans="2:11" ht="17.25" x14ac:dyDescent="0.35">
      <c r="B45" s="2"/>
      <c r="C45" s="231" t="s">
        <v>178</v>
      </c>
      <c r="D45" s="10"/>
      <c r="E45" s="232" t="s">
        <v>36</v>
      </c>
      <c r="F45" s="339" t="s">
        <v>154</v>
      </c>
      <c r="G45" s="10"/>
      <c r="H45" s="206"/>
      <c r="I45" s="303"/>
      <c r="K45" s="74"/>
    </row>
    <row r="46" spans="2:11" ht="22.5" x14ac:dyDescent="0.4">
      <c r="B46" s="2"/>
      <c r="C46" s="245" t="s">
        <v>179</v>
      </c>
      <c r="D46" s="246" t="s">
        <v>193</v>
      </c>
      <c r="E46" s="336">
        <f>((E49*E52)+(E50*E53))*E51</f>
        <v>0</v>
      </c>
      <c r="F46" s="340" t="s">
        <v>196</v>
      </c>
      <c r="G46" s="10"/>
      <c r="H46" s="206"/>
      <c r="I46" s="303"/>
      <c r="K46" s="74"/>
    </row>
    <row r="47" spans="2:11" x14ac:dyDescent="0.3">
      <c r="B47" s="2"/>
      <c r="C47" s="2"/>
      <c r="D47" s="10"/>
      <c r="E47" s="332"/>
      <c r="F47" s="338"/>
      <c r="G47" s="10"/>
      <c r="H47" s="206"/>
      <c r="I47" s="303"/>
      <c r="K47" s="74"/>
    </row>
    <row r="48" spans="2:11" ht="17.25" x14ac:dyDescent="0.35">
      <c r="B48" s="2"/>
      <c r="C48" s="244" t="s">
        <v>181</v>
      </c>
      <c r="D48" s="10"/>
      <c r="E48" s="332"/>
      <c r="F48" s="338"/>
      <c r="G48" s="10"/>
      <c r="H48" s="206"/>
      <c r="I48" s="303"/>
      <c r="K48" s="74"/>
    </row>
    <row r="49" spans="1:11" x14ac:dyDescent="0.3">
      <c r="B49" s="2"/>
      <c r="C49" s="40" t="s">
        <v>182</v>
      </c>
      <c r="D49" s="242" t="s">
        <v>183</v>
      </c>
      <c r="E49" s="336">
        <f>D33</f>
        <v>0</v>
      </c>
      <c r="F49" s="340" t="s">
        <v>32</v>
      </c>
      <c r="G49" s="10"/>
      <c r="H49" s="206"/>
      <c r="I49" s="303"/>
      <c r="K49" s="74"/>
    </row>
    <row r="50" spans="1:11" x14ac:dyDescent="0.3">
      <c r="B50" s="2"/>
      <c r="C50" s="40" t="s">
        <v>184</v>
      </c>
      <c r="D50" s="242" t="s">
        <v>185</v>
      </c>
      <c r="E50" s="336">
        <f>D39</f>
        <v>0</v>
      </c>
      <c r="F50" s="340" t="s">
        <v>32</v>
      </c>
      <c r="G50" s="10"/>
      <c r="H50" s="206"/>
      <c r="I50" s="303"/>
      <c r="K50" s="74"/>
    </row>
    <row r="51" spans="1:11" x14ac:dyDescent="0.3">
      <c r="B51" s="2"/>
      <c r="C51" s="40" t="s">
        <v>186</v>
      </c>
      <c r="D51" s="242" t="s">
        <v>180</v>
      </c>
      <c r="E51" s="336">
        <v>1E-3</v>
      </c>
      <c r="F51" s="340" t="s">
        <v>197</v>
      </c>
      <c r="G51" s="10"/>
      <c r="H51" s="206"/>
      <c r="I51" s="303"/>
      <c r="K51" s="74"/>
    </row>
    <row r="52" spans="1:11" x14ac:dyDescent="0.3">
      <c r="B52" s="2"/>
      <c r="C52" s="40" t="s">
        <v>187</v>
      </c>
      <c r="D52" s="242" t="s">
        <v>189</v>
      </c>
      <c r="E52" s="336">
        <f>D42</f>
        <v>0</v>
      </c>
      <c r="F52" s="340" t="s">
        <v>191</v>
      </c>
      <c r="G52" s="10"/>
      <c r="H52" s="206"/>
      <c r="I52" s="303"/>
      <c r="K52" s="74"/>
    </row>
    <row r="53" spans="1:11" ht="17.25" thickBot="1" x14ac:dyDescent="0.35">
      <c r="B53" s="2"/>
      <c r="C53" s="43" t="s">
        <v>188</v>
      </c>
      <c r="D53" s="248" t="s">
        <v>190</v>
      </c>
      <c r="E53" s="155">
        <f>D43</f>
        <v>0</v>
      </c>
      <c r="F53" s="341" t="s">
        <v>191</v>
      </c>
      <c r="G53" s="250"/>
      <c r="H53" s="237"/>
      <c r="I53" s="303"/>
      <c r="K53" s="74"/>
    </row>
    <row r="54" spans="1:11" ht="17.25" thickBot="1" x14ac:dyDescent="0.35">
      <c r="B54" s="4"/>
      <c r="C54" s="250"/>
      <c r="D54" s="250"/>
      <c r="E54" s="344"/>
      <c r="F54" s="344"/>
      <c r="G54" s="250"/>
      <c r="H54" s="250"/>
      <c r="I54" s="329"/>
      <c r="K54" s="74"/>
    </row>
    <row r="55" spans="1:11" x14ac:dyDescent="0.3">
      <c r="K55" s="74"/>
    </row>
    <row r="56" spans="1:11" x14ac:dyDescent="0.3">
      <c r="A56" s="74"/>
      <c r="B56" s="74"/>
      <c r="C56" s="74"/>
      <c r="D56" s="74"/>
      <c r="E56" s="326"/>
      <c r="F56" s="326"/>
      <c r="G56" s="74"/>
      <c r="H56" s="74"/>
      <c r="I56" s="74"/>
      <c r="J56" s="74"/>
      <c r="K56" s="74"/>
    </row>
  </sheetData>
  <sheetProtection password="CC25" sheet="1" objects="1" scenarios="1" selectLockedCells="1"/>
  <mergeCells count="3">
    <mergeCell ref="B10:I10"/>
    <mergeCell ref="C12:H12"/>
    <mergeCell ref="B2:C2"/>
  </mergeCells>
  <conditionalFormatting sqref="B10 C12:C53 D13:H53">
    <cfRule type="expression" dxfId="2" priority="2" stopIfTrue="1">
      <formula>AND(Standby_Y_N="No")</formula>
    </cfRule>
  </conditionalFormatting>
  <dataValidations count="3">
    <dataValidation type="list" showInputMessage="1" showErrorMessage="1" sqref="G32 G38">
      <formula1>A_B</formula1>
    </dataValidation>
    <dataValidation type="list" showInputMessage="1" showErrorMessage="1" sqref="D42:D43">
      <formula1>Annual_Hours</formula1>
    </dataValidation>
    <dataValidation type="list" showInputMessage="1" showErrorMessage="1" sqref="D38 D36 D32 D30 D18 D16">
      <formula1>Yes_No</formula1>
    </dataValidation>
  </dataValidations>
  <hyperlinks>
    <hyperlink ref="E3" location="'Instructions '!C34" display="Back to Instructions tab"/>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0070C0"/>
  </sheetPr>
  <dimension ref="A1:M39"/>
  <sheetViews>
    <sheetView showGridLines="0" zoomScale="80" zoomScaleNormal="80" workbookViewId="0">
      <selection activeCell="I15" sqref="I15"/>
    </sheetView>
  </sheetViews>
  <sheetFormatPr defaultRowHeight="16.5" x14ac:dyDescent="0.3"/>
  <cols>
    <col min="1" max="1" width="9" style="3"/>
    <col min="2" max="2" width="23" style="3" customWidth="1"/>
    <col min="3" max="3" width="35.625" style="3" customWidth="1"/>
    <col min="4" max="4" width="9" style="3"/>
    <col min="5" max="5" width="13.375" style="3" customWidth="1"/>
    <col min="6" max="6" width="39.375" style="3" customWidth="1"/>
    <col min="7" max="7" width="20.125" style="345" customWidth="1"/>
    <col min="8" max="8" width="15" style="3" customWidth="1"/>
    <col min="9" max="9" width="13.25" style="3" customWidth="1"/>
    <col min="10" max="10" width="10.375" style="352" customWidth="1"/>
    <col min="11" max="11" width="3.875" style="234" customWidth="1"/>
    <col min="12" max="12" width="9" style="3"/>
    <col min="13" max="13" width="4" style="3" customWidth="1"/>
    <col min="14" max="16384" width="9" style="3"/>
  </cols>
  <sheetData>
    <row r="1" spans="2:13" ht="17.25" thickBot="1" x14ac:dyDescent="0.35">
      <c r="M1" s="74"/>
    </row>
    <row r="2" spans="2:13" ht="18" thickBot="1" x14ac:dyDescent="0.35">
      <c r="B2" s="459" t="str">
        <f>'Version Control'!$B$2</f>
        <v>Title Block</v>
      </c>
      <c r="C2" s="460"/>
      <c r="M2" s="74"/>
    </row>
    <row r="3" spans="2:13" x14ac:dyDescent="0.3">
      <c r="B3" s="36" t="str">
        <f>'Version Control'!$B$3</f>
        <v>File Name:</v>
      </c>
      <c r="C3" s="37" t="str">
        <f ca="1">'Version Control'!$C$3</f>
        <v>Room_Air_Conditioner_v1.6.xlsx</v>
      </c>
      <c r="M3" s="74"/>
    </row>
    <row r="4" spans="2:13" x14ac:dyDescent="0.3">
      <c r="B4" s="131" t="str">
        <f>'Version Control'!$B$4</f>
        <v>Tab Name:</v>
      </c>
      <c r="C4" s="39" t="str">
        <f ca="1">MID(CELL("filename",A1), FIND("]", CELL("filename", A1))+ 1, 255)</f>
        <v>Uncertainty Data</v>
      </c>
      <c r="E4" s="132" t="s">
        <v>402</v>
      </c>
      <c r="M4" s="74"/>
    </row>
    <row r="5" spans="2:13" x14ac:dyDescent="0.3">
      <c r="B5" s="40" t="str">
        <f>'Version Control'!$B$5</f>
        <v>Version Number:</v>
      </c>
      <c r="C5" s="41">
        <f>'Version Control'!$C$5</f>
        <v>1.6</v>
      </c>
      <c r="M5" s="74"/>
    </row>
    <row r="6" spans="2:13" x14ac:dyDescent="0.3">
      <c r="B6" s="40" t="str">
        <f>'Version Control'!$B$6</f>
        <v xml:space="preserve">Latest Revision Date: </v>
      </c>
      <c r="C6" s="42">
        <f>'Version Control'!$C$6</f>
        <v>41192</v>
      </c>
      <c r="M6" s="74"/>
    </row>
    <row r="7" spans="2:13" ht="17.25" thickBot="1" x14ac:dyDescent="0.35">
      <c r="B7" s="43" t="str">
        <f>'Version Control'!$B$7</f>
        <v xml:space="preserve">Test Completion Date: </v>
      </c>
      <c r="C7" s="44" t="str">
        <f>'Version Control'!$C$7</f>
        <v>[MM/DD/YYYY]</v>
      </c>
      <c r="M7" s="74"/>
    </row>
    <row r="8" spans="2:13" x14ac:dyDescent="0.3">
      <c r="M8" s="74"/>
    </row>
    <row r="9" spans="2:13" ht="17.25" thickBot="1" x14ac:dyDescent="0.35">
      <c r="M9" s="74"/>
    </row>
    <row r="10" spans="2:13" ht="18" thickBot="1" x14ac:dyDescent="0.35">
      <c r="B10" s="459" t="s">
        <v>457</v>
      </c>
      <c r="C10" s="484"/>
      <c r="D10" s="484"/>
      <c r="E10" s="484"/>
      <c r="F10" s="484"/>
      <c r="G10" s="484"/>
      <c r="H10" s="484"/>
      <c r="I10" s="484"/>
      <c r="J10" s="484"/>
      <c r="K10" s="460"/>
      <c r="M10" s="74"/>
    </row>
    <row r="11" spans="2:13" ht="17.25" thickBot="1" x14ac:dyDescent="0.35">
      <c r="B11" s="277"/>
      <c r="C11" s="274"/>
      <c r="D11" s="274"/>
      <c r="E11" s="274"/>
      <c r="F11" s="274"/>
      <c r="G11" s="346"/>
      <c r="H11" s="274"/>
      <c r="I11" s="274"/>
      <c r="J11" s="353"/>
      <c r="K11" s="327"/>
      <c r="M11" s="74"/>
    </row>
    <row r="12" spans="2:13" ht="18" thickBot="1" x14ac:dyDescent="0.35">
      <c r="B12" s="2"/>
      <c r="C12" s="459" t="s">
        <v>261</v>
      </c>
      <c r="D12" s="484"/>
      <c r="E12" s="484"/>
      <c r="F12" s="484"/>
      <c r="G12" s="484"/>
      <c r="H12" s="484"/>
      <c r="I12" s="484"/>
      <c r="J12" s="460"/>
      <c r="K12" s="303"/>
      <c r="M12" s="74"/>
    </row>
    <row r="13" spans="2:13" ht="18" thickBot="1" x14ac:dyDescent="0.4">
      <c r="B13" s="2"/>
      <c r="C13" s="602" t="s">
        <v>281</v>
      </c>
      <c r="D13" s="588"/>
      <c r="E13" s="588" t="s">
        <v>394</v>
      </c>
      <c r="F13" s="588"/>
      <c r="G13" s="347" t="s">
        <v>202</v>
      </c>
      <c r="H13" s="128" t="s">
        <v>36</v>
      </c>
      <c r="I13" s="128" t="s">
        <v>164</v>
      </c>
      <c r="J13" s="354" t="s">
        <v>154</v>
      </c>
      <c r="K13" s="303"/>
      <c r="M13" s="74"/>
    </row>
    <row r="14" spans="2:13" x14ac:dyDescent="0.3">
      <c r="B14" s="2"/>
      <c r="C14" s="604" t="s">
        <v>92</v>
      </c>
      <c r="D14" s="605"/>
      <c r="E14" s="616" t="s">
        <v>51</v>
      </c>
      <c r="F14" s="616"/>
      <c r="G14" s="384" t="s">
        <v>72</v>
      </c>
      <c r="H14" s="252">
        <f>'Recorded Data'!D29</f>
        <v>0</v>
      </c>
      <c r="I14" s="253"/>
      <c r="J14" s="385" t="s">
        <v>32</v>
      </c>
      <c r="K14" s="303"/>
      <c r="M14" s="74"/>
    </row>
    <row r="15" spans="2:13" ht="33" x14ac:dyDescent="0.3">
      <c r="B15" s="2"/>
      <c r="C15" s="606" t="s">
        <v>92</v>
      </c>
      <c r="D15" s="607"/>
      <c r="E15" s="617" t="s">
        <v>395</v>
      </c>
      <c r="F15" s="617"/>
      <c r="G15" s="348" t="s">
        <v>230</v>
      </c>
      <c r="H15" s="247">
        <f>'Recorded Data'!D34</f>
        <v>0</v>
      </c>
      <c r="I15" s="226"/>
      <c r="J15" s="355" t="s">
        <v>67</v>
      </c>
      <c r="K15" s="303"/>
      <c r="M15" s="74"/>
    </row>
    <row r="16" spans="2:13" x14ac:dyDescent="0.3">
      <c r="B16" s="2"/>
      <c r="C16" s="254"/>
      <c r="D16" s="255"/>
      <c r="E16" s="590"/>
      <c r="F16" s="590"/>
      <c r="G16" s="349"/>
      <c r="H16" s="256"/>
      <c r="I16" s="256"/>
      <c r="J16" s="356"/>
      <c r="K16" s="303"/>
      <c r="M16" s="74"/>
    </row>
    <row r="17" spans="2:13" x14ac:dyDescent="0.3">
      <c r="B17" s="2"/>
      <c r="C17" s="608" t="s">
        <v>397</v>
      </c>
      <c r="D17" s="609"/>
      <c r="E17" s="591" t="s">
        <v>396</v>
      </c>
      <c r="F17" s="591"/>
      <c r="G17" s="388" t="s">
        <v>26</v>
      </c>
      <c r="H17" s="247">
        <f>'Capacity Test'!E17</f>
        <v>0</v>
      </c>
      <c r="I17" s="226"/>
      <c r="J17" s="381" t="s">
        <v>32</v>
      </c>
      <c r="K17" s="303"/>
      <c r="M17" s="74"/>
    </row>
    <row r="18" spans="2:13" x14ac:dyDescent="0.3">
      <c r="B18" s="2"/>
      <c r="C18" s="470" t="s">
        <v>397</v>
      </c>
      <c r="D18" s="471"/>
      <c r="E18" s="593" t="s">
        <v>396</v>
      </c>
      <c r="F18" s="593"/>
      <c r="G18" s="387" t="s">
        <v>27</v>
      </c>
      <c r="H18" s="247">
        <f>'Capacity Test'!E18</f>
        <v>0</v>
      </c>
      <c r="I18" s="226"/>
      <c r="J18" s="382" t="s">
        <v>33</v>
      </c>
      <c r="K18" s="303"/>
      <c r="M18" s="74"/>
    </row>
    <row r="19" spans="2:13" x14ac:dyDescent="0.3">
      <c r="B19" s="2"/>
      <c r="C19" s="610" t="s">
        <v>397</v>
      </c>
      <c r="D19" s="611"/>
      <c r="E19" s="594" t="s">
        <v>396</v>
      </c>
      <c r="F19" s="594"/>
      <c r="G19" s="390" t="s">
        <v>28</v>
      </c>
      <c r="H19" s="247">
        <f>'Capacity Test'!E19</f>
        <v>0</v>
      </c>
      <c r="I19" s="226"/>
      <c r="J19" s="382" t="s">
        <v>33</v>
      </c>
      <c r="K19" s="303"/>
      <c r="M19" s="74"/>
    </row>
    <row r="20" spans="2:13" x14ac:dyDescent="0.3">
      <c r="B20" s="2"/>
      <c r="C20" s="612" t="s">
        <v>397</v>
      </c>
      <c r="D20" s="613"/>
      <c r="E20" s="593" t="s">
        <v>396</v>
      </c>
      <c r="F20" s="593"/>
      <c r="G20" s="389" t="s">
        <v>29</v>
      </c>
      <c r="H20" s="247">
        <f>'Capacity Test'!E20</f>
        <v>0</v>
      </c>
      <c r="I20" s="226"/>
      <c r="J20" s="382" t="s">
        <v>34</v>
      </c>
      <c r="K20" s="303"/>
      <c r="M20" s="74"/>
    </row>
    <row r="21" spans="2:13" x14ac:dyDescent="0.3">
      <c r="B21" s="2"/>
      <c r="C21" s="470" t="s">
        <v>397</v>
      </c>
      <c r="D21" s="471"/>
      <c r="E21" s="593" t="s">
        <v>396</v>
      </c>
      <c r="F21" s="593"/>
      <c r="G21" s="387" t="s">
        <v>30</v>
      </c>
      <c r="H21" s="247">
        <f>'Capacity Test'!E21</f>
        <v>0</v>
      </c>
      <c r="I21" s="226"/>
      <c r="J21" s="382" t="s">
        <v>35</v>
      </c>
      <c r="K21" s="303"/>
      <c r="M21" s="74"/>
    </row>
    <row r="22" spans="2:13" x14ac:dyDescent="0.3">
      <c r="B22" s="2"/>
      <c r="C22" s="606" t="s">
        <v>397</v>
      </c>
      <c r="D22" s="607"/>
      <c r="E22" s="595" t="s">
        <v>396</v>
      </c>
      <c r="F22" s="595"/>
      <c r="G22" s="386" t="s">
        <v>31</v>
      </c>
      <c r="H22" s="247">
        <f>'Capacity Test'!E22</f>
        <v>0</v>
      </c>
      <c r="I22" s="226"/>
      <c r="J22" s="355" t="s">
        <v>35</v>
      </c>
      <c r="K22" s="303"/>
      <c r="M22" s="74"/>
    </row>
    <row r="23" spans="2:13" x14ac:dyDescent="0.3">
      <c r="B23" s="2"/>
      <c r="C23" s="254"/>
      <c r="D23" s="255"/>
      <c r="E23" s="590"/>
      <c r="F23" s="590"/>
      <c r="G23" s="349"/>
      <c r="H23" s="256"/>
      <c r="I23" s="256"/>
      <c r="J23" s="356"/>
      <c r="K23" s="303"/>
      <c r="M23" s="74"/>
    </row>
    <row r="24" spans="2:13" ht="33" x14ac:dyDescent="0.3">
      <c r="B24" s="2"/>
      <c r="C24" s="482" t="s">
        <v>151</v>
      </c>
      <c r="D24" s="483"/>
      <c r="E24" s="591" t="s">
        <v>172</v>
      </c>
      <c r="F24" s="591"/>
      <c r="G24" s="392" t="s">
        <v>176</v>
      </c>
      <c r="H24" s="247">
        <f>'Standby Power Test'!D33</f>
        <v>0</v>
      </c>
      <c r="I24" s="226"/>
      <c r="J24" s="381" t="s">
        <v>32</v>
      </c>
      <c r="K24" s="303"/>
      <c r="M24" s="74"/>
    </row>
    <row r="25" spans="2:13" ht="33.75" thickBot="1" x14ac:dyDescent="0.35">
      <c r="B25" s="2"/>
      <c r="C25" s="614" t="s">
        <v>151</v>
      </c>
      <c r="D25" s="615"/>
      <c r="E25" s="592" t="s">
        <v>173</v>
      </c>
      <c r="F25" s="592"/>
      <c r="G25" s="391" t="s">
        <v>177</v>
      </c>
      <c r="H25" s="249">
        <f>'Standby Power Test'!D39</f>
        <v>0</v>
      </c>
      <c r="I25" s="236"/>
      <c r="J25" s="393" t="s">
        <v>32</v>
      </c>
      <c r="K25" s="303"/>
      <c r="M25" s="74"/>
    </row>
    <row r="26" spans="2:13" ht="17.25" thickBot="1" x14ac:dyDescent="0.35">
      <c r="B26" s="2"/>
      <c r="C26" s="10"/>
      <c r="D26" s="10"/>
      <c r="E26" s="10"/>
      <c r="F26" s="10"/>
      <c r="G26" s="269"/>
      <c r="H26" s="10"/>
      <c r="I26" s="10"/>
      <c r="J26" s="50"/>
      <c r="K26" s="303"/>
      <c r="M26" s="74"/>
    </row>
    <row r="27" spans="2:13" ht="18" thickBot="1" x14ac:dyDescent="0.35">
      <c r="B27" s="2"/>
      <c r="C27" s="459" t="s">
        <v>224</v>
      </c>
      <c r="D27" s="484"/>
      <c r="E27" s="484"/>
      <c r="F27" s="484"/>
      <c r="G27" s="484"/>
      <c r="H27" s="460"/>
      <c r="I27" s="10"/>
      <c r="J27" s="50"/>
      <c r="K27" s="303"/>
      <c r="M27" s="74"/>
    </row>
    <row r="28" spans="2:13" ht="18" thickBot="1" x14ac:dyDescent="0.4">
      <c r="B28" s="2"/>
      <c r="C28" s="602" t="s">
        <v>281</v>
      </c>
      <c r="D28" s="588"/>
      <c r="E28" s="588" t="s">
        <v>394</v>
      </c>
      <c r="F28" s="588"/>
      <c r="G28" s="347" t="s">
        <v>202</v>
      </c>
      <c r="H28" s="251" t="s">
        <v>36</v>
      </c>
      <c r="I28" s="10"/>
      <c r="J28" s="50"/>
      <c r="K28" s="303"/>
      <c r="M28" s="74"/>
    </row>
    <row r="29" spans="2:13" ht="33" x14ac:dyDescent="0.3">
      <c r="B29" s="2"/>
      <c r="C29" s="603" t="s">
        <v>397</v>
      </c>
      <c r="D29" s="589"/>
      <c r="E29" s="589" t="s">
        <v>396</v>
      </c>
      <c r="F29" s="589"/>
      <c r="G29" s="394" t="s">
        <v>225</v>
      </c>
      <c r="H29" s="378">
        <f>'Capacity Test'!E24</f>
        <v>0</v>
      </c>
      <c r="I29" s="10"/>
      <c r="J29" s="50"/>
      <c r="K29" s="303"/>
      <c r="M29" s="74"/>
    </row>
    <row r="30" spans="2:13" ht="33" x14ac:dyDescent="0.3">
      <c r="B30" s="2"/>
      <c r="C30" s="586" t="s">
        <v>226</v>
      </c>
      <c r="D30" s="587"/>
      <c r="E30" s="622" t="s">
        <v>226</v>
      </c>
      <c r="F30" s="622"/>
      <c r="G30" s="390" t="s">
        <v>227</v>
      </c>
      <c r="H30" s="379">
        <v>29.92</v>
      </c>
      <c r="I30" s="10"/>
      <c r="J30" s="50"/>
      <c r="K30" s="303"/>
      <c r="M30" s="74"/>
    </row>
    <row r="31" spans="2:13" ht="33" x14ac:dyDescent="0.3">
      <c r="B31" s="2"/>
      <c r="C31" s="596" t="s">
        <v>85</v>
      </c>
      <c r="D31" s="597"/>
      <c r="E31" s="622" t="s">
        <v>197</v>
      </c>
      <c r="F31" s="622"/>
      <c r="G31" s="390" t="s">
        <v>247</v>
      </c>
      <c r="H31" s="379">
        <f>'EER Calculation'!E29</f>
        <v>0</v>
      </c>
      <c r="I31" s="10"/>
      <c r="J31" s="50"/>
      <c r="K31" s="303"/>
      <c r="M31" s="74"/>
    </row>
    <row r="32" spans="2:13" ht="33" x14ac:dyDescent="0.3">
      <c r="B32" s="2"/>
      <c r="C32" s="598" t="s">
        <v>151</v>
      </c>
      <c r="D32" s="599"/>
      <c r="E32" s="622" t="s">
        <v>194</v>
      </c>
      <c r="F32" s="622"/>
      <c r="G32" s="387" t="s">
        <v>251</v>
      </c>
      <c r="H32" s="379">
        <f>'Standby Power Test'!E52</f>
        <v>0</v>
      </c>
      <c r="I32" s="10"/>
      <c r="J32" s="50"/>
      <c r="K32" s="303"/>
      <c r="M32" s="74"/>
    </row>
    <row r="33" spans="1:13" ht="33" x14ac:dyDescent="0.3">
      <c r="B33" s="2"/>
      <c r="C33" s="598" t="s">
        <v>151</v>
      </c>
      <c r="D33" s="599"/>
      <c r="E33" s="597" t="s">
        <v>194</v>
      </c>
      <c r="F33" s="597"/>
      <c r="G33" s="390" t="s">
        <v>195</v>
      </c>
      <c r="H33" s="379">
        <f>'Standby Power Test'!E53</f>
        <v>0</v>
      </c>
      <c r="I33" s="10"/>
      <c r="J33" s="50"/>
      <c r="K33" s="303"/>
      <c r="M33" s="74"/>
    </row>
    <row r="34" spans="1:13" ht="17.25" thickBot="1" x14ac:dyDescent="0.35">
      <c r="B34" s="2"/>
      <c r="C34" s="600" t="s">
        <v>151</v>
      </c>
      <c r="D34" s="601"/>
      <c r="E34" s="601" t="s">
        <v>226</v>
      </c>
      <c r="F34" s="601"/>
      <c r="G34" s="395" t="s">
        <v>252</v>
      </c>
      <c r="H34" s="380">
        <f>'Standby Power Test'!E51</f>
        <v>1E-3</v>
      </c>
      <c r="I34" s="10"/>
      <c r="J34" s="50"/>
      <c r="K34" s="303"/>
      <c r="M34" s="74"/>
    </row>
    <row r="35" spans="1:13" ht="17.25" thickBot="1" x14ac:dyDescent="0.35">
      <c r="B35" s="4"/>
      <c r="C35" s="619"/>
      <c r="D35" s="619"/>
      <c r="E35" s="619"/>
      <c r="F35" s="619"/>
      <c r="G35" s="350"/>
      <c r="H35" s="250"/>
      <c r="I35" s="250"/>
      <c r="J35" s="54"/>
      <c r="K35" s="329"/>
      <c r="M35" s="74"/>
    </row>
    <row r="36" spans="1:13" s="234" customFormat="1" x14ac:dyDescent="0.3">
      <c r="B36" s="620"/>
      <c r="C36" s="620"/>
      <c r="D36" s="620"/>
      <c r="E36" s="620"/>
      <c r="G36" s="358"/>
      <c r="J36" s="359"/>
      <c r="M36" s="74"/>
    </row>
    <row r="37" spans="1:13" x14ac:dyDescent="0.3">
      <c r="A37" s="74"/>
      <c r="B37" s="621"/>
      <c r="C37" s="621"/>
      <c r="D37" s="621"/>
      <c r="E37" s="621"/>
      <c r="F37" s="74"/>
      <c r="G37" s="351"/>
      <c r="H37" s="74"/>
      <c r="I37" s="74"/>
      <c r="J37" s="357"/>
      <c r="K37" s="74"/>
      <c r="L37" s="74"/>
      <c r="M37" s="74"/>
    </row>
    <row r="38" spans="1:13" x14ac:dyDescent="0.3">
      <c r="B38" s="618"/>
      <c r="C38" s="618"/>
      <c r="D38" s="618"/>
      <c r="E38" s="618"/>
    </row>
    <row r="39" spans="1:13" x14ac:dyDescent="0.3">
      <c r="B39" s="618"/>
      <c r="C39" s="618"/>
      <c r="D39" s="618"/>
      <c r="E39" s="618"/>
    </row>
  </sheetData>
  <sheetProtection password="CC25" sheet="1" objects="1" scenarios="1" selectLockedCells="1"/>
  <mergeCells count="47">
    <mergeCell ref="E14:F14"/>
    <mergeCell ref="E15:F15"/>
    <mergeCell ref="E16:F16"/>
    <mergeCell ref="E17:F17"/>
    <mergeCell ref="B39:E39"/>
    <mergeCell ref="C35:F35"/>
    <mergeCell ref="B36:E36"/>
    <mergeCell ref="B37:E37"/>
    <mergeCell ref="B38:E38"/>
    <mergeCell ref="E30:F30"/>
    <mergeCell ref="E31:F31"/>
    <mergeCell ref="E32:F32"/>
    <mergeCell ref="E33:F33"/>
    <mergeCell ref="E34:F34"/>
    <mergeCell ref="C22:D22"/>
    <mergeCell ref="C24:D24"/>
    <mergeCell ref="C31:D31"/>
    <mergeCell ref="C32:D32"/>
    <mergeCell ref="C33:D33"/>
    <mergeCell ref="C34:D34"/>
    <mergeCell ref="C13:D13"/>
    <mergeCell ref="C28:D28"/>
    <mergeCell ref="C29:D29"/>
    <mergeCell ref="C14:D14"/>
    <mergeCell ref="C15:D15"/>
    <mergeCell ref="C17:D17"/>
    <mergeCell ref="C18:D18"/>
    <mergeCell ref="C19:D19"/>
    <mergeCell ref="C20:D20"/>
    <mergeCell ref="C21:D21"/>
    <mergeCell ref="C25:D25"/>
    <mergeCell ref="B10:K10"/>
    <mergeCell ref="B2:C2"/>
    <mergeCell ref="C12:J12"/>
    <mergeCell ref="C27:H27"/>
    <mergeCell ref="C30:D30"/>
    <mergeCell ref="E13:F13"/>
    <mergeCell ref="E28:F28"/>
    <mergeCell ref="E29:F29"/>
    <mergeCell ref="E23:F23"/>
    <mergeCell ref="E24:F24"/>
    <mergeCell ref="E25:F25"/>
    <mergeCell ref="E18:F18"/>
    <mergeCell ref="E19:F19"/>
    <mergeCell ref="E20:F20"/>
    <mergeCell ref="E21:F21"/>
    <mergeCell ref="E22:F22"/>
  </mergeCells>
  <conditionalFormatting sqref="B10 B12:C35 K12:M35 I13:J35 D13:H26 D28:H35">
    <cfRule type="expression" dxfId="1" priority="2" stopIfTrue="1">
      <formula>AND(Uncertainty_Y_N="No")</formula>
    </cfRule>
  </conditionalFormatting>
  <hyperlinks>
    <hyperlink ref="E4" location="'Instructions '!C34" display="Back to Instructions tab"/>
  </hyperlink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0070C0"/>
  </sheetPr>
  <dimension ref="A1:L45"/>
  <sheetViews>
    <sheetView showGridLines="0" zoomScale="85" zoomScaleNormal="85" workbookViewId="0">
      <selection activeCell="E3" sqref="E3"/>
    </sheetView>
  </sheetViews>
  <sheetFormatPr defaultRowHeight="16.5" x14ac:dyDescent="0.3"/>
  <cols>
    <col min="1" max="1" width="3.875" style="212" customWidth="1"/>
    <col min="2" max="2" width="21.5" style="212" customWidth="1"/>
    <col min="3" max="3" width="36" style="212" customWidth="1"/>
    <col min="4" max="10" width="9" style="212"/>
    <col min="11" max="11" width="3.25" style="212" customWidth="1"/>
    <col min="12" max="12" width="3.125" style="212" customWidth="1"/>
    <col min="13" max="16384" width="9" style="212"/>
  </cols>
  <sheetData>
    <row r="1" spans="2:12" ht="17.25" thickBot="1" x14ac:dyDescent="0.35">
      <c r="L1" s="213"/>
    </row>
    <row r="2" spans="2:12" ht="18" thickBot="1" x14ac:dyDescent="0.35">
      <c r="B2" s="520" t="str">
        <f>'Version Control'!$B$2</f>
        <v>Title Block</v>
      </c>
      <c r="C2" s="521"/>
      <c r="L2" s="213"/>
    </row>
    <row r="3" spans="2:12" x14ac:dyDescent="0.3">
      <c r="B3" s="214" t="str">
        <f>'Version Control'!$B$3</f>
        <v>File Name:</v>
      </c>
      <c r="C3" s="215" t="str">
        <f ca="1">'Version Control'!$C$3</f>
        <v>Room_Air_Conditioner_v1.6.xlsx</v>
      </c>
      <c r="E3" s="218" t="s">
        <v>402</v>
      </c>
      <c r="L3" s="213"/>
    </row>
    <row r="4" spans="2:12" x14ac:dyDescent="0.3">
      <c r="B4" s="216" t="str">
        <f>'Version Control'!$B$4</f>
        <v>Tab Name:</v>
      </c>
      <c r="C4" s="217" t="str">
        <f ca="1">MID(CELL("filename",A1), FIND("]", CELL("filename", A1))+ 1, 255)</f>
        <v>General Test Comments</v>
      </c>
      <c r="L4" s="213"/>
    </row>
    <row r="5" spans="2:12" x14ac:dyDescent="0.3">
      <c r="B5" s="219" t="str">
        <f>'Version Control'!$B$5</f>
        <v>Version Number:</v>
      </c>
      <c r="C5" s="220">
        <f>'Version Control'!$C$5</f>
        <v>1.6</v>
      </c>
      <c r="L5" s="213"/>
    </row>
    <row r="6" spans="2:12" x14ac:dyDescent="0.3">
      <c r="B6" s="219" t="str">
        <f>'Version Control'!$B$6</f>
        <v xml:space="preserve">Latest Revision Date: </v>
      </c>
      <c r="C6" s="221">
        <f>'Version Control'!$C$6</f>
        <v>41192</v>
      </c>
      <c r="L6" s="213"/>
    </row>
    <row r="7" spans="2:12" ht="17.25" thickBot="1" x14ac:dyDescent="0.35">
      <c r="B7" s="222" t="str">
        <f>'Version Control'!$B$7</f>
        <v xml:space="preserve">Test Completion Date: </v>
      </c>
      <c r="C7" s="223" t="str">
        <f>'Version Control'!$C$7</f>
        <v>[MM/DD/YYYY]</v>
      </c>
      <c r="L7" s="213"/>
    </row>
    <row r="8" spans="2:12" x14ac:dyDescent="0.3">
      <c r="L8" s="213"/>
    </row>
    <row r="9" spans="2:12" ht="17.25" thickBot="1" x14ac:dyDescent="0.35">
      <c r="L9" s="213"/>
    </row>
    <row r="10" spans="2:12" ht="18" thickBot="1" x14ac:dyDescent="0.35">
      <c r="B10" s="520" t="s">
        <v>353</v>
      </c>
      <c r="C10" s="537"/>
      <c r="D10" s="537"/>
      <c r="E10" s="537"/>
      <c r="F10" s="537"/>
      <c r="G10" s="537"/>
      <c r="H10" s="537"/>
      <c r="I10" s="537"/>
      <c r="J10" s="521"/>
      <c r="L10" s="213"/>
    </row>
    <row r="11" spans="2:12" x14ac:dyDescent="0.3">
      <c r="B11" s="258" t="s">
        <v>354</v>
      </c>
      <c r="C11" s="259"/>
      <c r="D11" s="259"/>
      <c r="E11" s="259"/>
      <c r="F11" s="259"/>
      <c r="G11" s="259"/>
      <c r="H11" s="259"/>
      <c r="I11" s="259"/>
      <c r="J11" s="260"/>
      <c r="L11" s="213"/>
    </row>
    <row r="12" spans="2:12" x14ac:dyDescent="0.3">
      <c r="B12" s="623"/>
      <c r="C12" s="624"/>
      <c r="D12" s="624"/>
      <c r="E12" s="624"/>
      <c r="F12" s="624"/>
      <c r="G12" s="624"/>
      <c r="H12" s="624"/>
      <c r="I12" s="624"/>
      <c r="J12" s="625"/>
      <c r="L12" s="213"/>
    </row>
    <row r="13" spans="2:12" x14ac:dyDescent="0.3">
      <c r="B13" s="626"/>
      <c r="C13" s="627"/>
      <c r="D13" s="627"/>
      <c r="E13" s="627"/>
      <c r="F13" s="627"/>
      <c r="G13" s="627"/>
      <c r="H13" s="627"/>
      <c r="I13" s="627"/>
      <c r="J13" s="628"/>
      <c r="L13" s="213"/>
    </row>
    <row r="14" spans="2:12" x14ac:dyDescent="0.3">
      <c r="B14" s="626"/>
      <c r="C14" s="627"/>
      <c r="D14" s="627"/>
      <c r="E14" s="627"/>
      <c r="F14" s="627"/>
      <c r="G14" s="627"/>
      <c r="H14" s="627"/>
      <c r="I14" s="627"/>
      <c r="J14" s="628"/>
      <c r="L14" s="213"/>
    </row>
    <row r="15" spans="2:12" x14ac:dyDescent="0.3">
      <c r="B15" s="626"/>
      <c r="C15" s="627"/>
      <c r="D15" s="627"/>
      <c r="E15" s="627"/>
      <c r="F15" s="627"/>
      <c r="G15" s="627"/>
      <c r="H15" s="627"/>
      <c r="I15" s="627"/>
      <c r="J15" s="628"/>
      <c r="L15" s="213"/>
    </row>
    <row r="16" spans="2:12" x14ac:dyDescent="0.3">
      <c r="B16" s="626"/>
      <c r="C16" s="627"/>
      <c r="D16" s="627"/>
      <c r="E16" s="627"/>
      <c r="F16" s="627"/>
      <c r="G16" s="627"/>
      <c r="H16" s="627"/>
      <c r="I16" s="627"/>
      <c r="J16" s="628"/>
      <c r="L16" s="213"/>
    </row>
    <row r="17" spans="2:12" x14ac:dyDescent="0.3">
      <c r="B17" s="629"/>
      <c r="C17" s="630"/>
      <c r="D17" s="630"/>
      <c r="E17" s="630"/>
      <c r="F17" s="630"/>
      <c r="G17" s="630"/>
      <c r="H17" s="630"/>
      <c r="I17" s="630"/>
      <c r="J17" s="631"/>
      <c r="L17" s="213"/>
    </row>
    <row r="18" spans="2:12" x14ac:dyDescent="0.3">
      <c r="B18" s="258" t="s">
        <v>82</v>
      </c>
      <c r="C18" s="259"/>
      <c r="D18" s="259"/>
      <c r="E18" s="259"/>
      <c r="F18" s="259"/>
      <c r="G18" s="259"/>
      <c r="H18" s="259"/>
      <c r="I18" s="259"/>
      <c r="J18" s="260"/>
      <c r="L18" s="213"/>
    </row>
    <row r="19" spans="2:12" x14ac:dyDescent="0.3">
      <c r="B19" s="623"/>
      <c r="C19" s="624"/>
      <c r="D19" s="624"/>
      <c r="E19" s="624"/>
      <c r="F19" s="624"/>
      <c r="G19" s="624"/>
      <c r="H19" s="624"/>
      <c r="I19" s="624"/>
      <c r="J19" s="625"/>
      <c r="L19" s="213"/>
    </row>
    <row r="20" spans="2:12" x14ac:dyDescent="0.3">
      <c r="B20" s="626"/>
      <c r="C20" s="627"/>
      <c r="D20" s="627"/>
      <c r="E20" s="627"/>
      <c r="F20" s="627"/>
      <c r="G20" s="627"/>
      <c r="H20" s="627"/>
      <c r="I20" s="627"/>
      <c r="J20" s="628"/>
      <c r="L20" s="213"/>
    </row>
    <row r="21" spans="2:12" x14ac:dyDescent="0.3">
      <c r="B21" s="626"/>
      <c r="C21" s="627"/>
      <c r="D21" s="627"/>
      <c r="E21" s="627"/>
      <c r="F21" s="627"/>
      <c r="G21" s="627"/>
      <c r="H21" s="627"/>
      <c r="I21" s="627"/>
      <c r="J21" s="628"/>
      <c r="L21" s="213"/>
    </row>
    <row r="22" spans="2:12" x14ac:dyDescent="0.3">
      <c r="B22" s="626"/>
      <c r="C22" s="627"/>
      <c r="D22" s="627"/>
      <c r="E22" s="627"/>
      <c r="F22" s="627"/>
      <c r="G22" s="627"/>
      <c r="H22" s="627"/>
      <c r="I22" s="627"/>
      <c r="J22" s="628"/>
      <c r="L22" s="213"/>
    </row>
    <row r="23" spans="2:12" x14ac:dyDescent="0.3">
      <c r="B23" s="626"/>
      <c r="C23" s="627"/>
      <c r="D23" s="627"/>
      <c r="E23" s="627"/>
      <c r="F23" s="627"/>
      <c r="G23" s="627"/>
      <c r="H23" s="627"/>
      <c r="I23" s="627"/>
      <c r="J23" s="628"/>
      <c r="L23" s="213"/>
    </row>
    <row r="24" spans="2:12" ht="17.25" thickBot="1" x14ac:dyDescent="0.35">
      <c r="B24" s="632"/>
      <c r="C24" s="633"/>
      <c r="D24" s="633"/>
      <c r="E24" s="633"/>
      <c r="F24" s="633"/>
      <c r="G24" s="633"/>
      <c r="H24" s="633"/>
      <c r="I24" s="633"/>
      <c r="J24" s="634"/>
      <c r="L24" s="213"/>
    </row>
    <row r="25" spans="2:12" ht="17.25" thickBot="1" x14ac:dyDescent="0.35">
      <c r="L25" s="213"/>
    </row>
    <row r="26" spans="2:12" ht="18" thickBot="1" x14ac:dyDescent="0.35">
      <c r="B26" s="520" t="s">
        <v>89</v>
      </c>
      <c r="C26" s="537"/>
      <c r="D26" s="537"/>
      <c r="E26" s="537"/>
      <c r="F26" s="537"/>
      <c r="G26" s="537"/>
      <c r="H26" s="537"/>
      <c r="I26" s="537"/>
      <c r="J26" s="521"/>
      <c r="L26" s="213"/>
    </row>
    <row r="27" spans="2:12" x14ac:dyDescent="0.3">
      <c r="B27" s="258" t="s">
        <v>113</v>
      </c>
      <c r="C27" s="259"/>
      <c r="D27" s="259"/>
      <c r="E27" s="259"/>
      <c r="F27" s="259"/>
      <c r="G27" s="259"/>
      <c r="H27" s="259"/>
      <c r="I27" s="259"/>
      <c r="J27" s="260"/>
      <c r="L27" s="213"/>
    </row>
    <row r="28" spans="2:12" x14ac:dyDescent="0.3">
      <c r="B28" s="623"/>
      <c r="C28" s="624"/>
      <c r="D28" s="624"/>
      <c r="E28" s="624"/>
      <c r="F28" s="624"/>
      <c r="G28" s="624"/>
      <c r="H28" s="624"/>
      <c r="I28" s="624"/>
      <c r="J28" s="625"/>
      <c r="L28" s="213"/>
    </row>
    <row r="29" spans="2:12" x14ac:dyDescent="0.3">
      <c r="B29" s="626"/>
      <c r="C29" s="627"/>
      <c r="D29" s="627"/>
      <c r="E29" s="627"/>
      <c r="F29" s="627"/>
      <c r="G29" s="627"/>
      <c r="H29" s="627"/>
      <c r="I29" s="627"/>
      <c r="J29" s="628"/>
      <c r="L29" s="213"/>
    </row>
    <row r="30" spans="2:12" x14ac:dyDescent="0.3">
      <c r="B30" s="626"/>
      <c r="C30" s="627"/>
      <c r="D30" s="627"/>
      <c r="E30" s="627"/>
      <c r="F30" s="627"/>
      <c r="G30" s="627"/>
      <c r="H30" s="627"/>
      <c r="I30" s="627"/>
      <c r="J30" s="628"/>
      <c r="L30" s="213"/>
    </row>
    <row r="31" spans="2:12" x14ac:dyDescent="0.3">
      <c r="B31" s="626"/>
      <c r="C31" s="627"/>
      <c r="D31" s="627"/>
      <c r="E31" s="627"/>
      <c r="F31" s="627"/>
      <c r="G31" s="627"/>
      <c r="H31" s="627"/>
      <c r="I31" s="627"/>
      <c r="J31" s="628"/>
      <c r="L31" s="213"/>
    </row>
    <row r="32" spans="2:12" x14ac:dyDescent="0.3">
      <c r="B32" s="626"/>
      <c r="C32" s="627"/>
      <c r="D32" s="627"/>
      <c r="E32" s="627"/>
      <c r="F32" s="627"/>
      <c r="G32" s="627"/>
      <c r="H32" s="627"/>
      <c r="I32" s="627"/>
      <c r="J32" s="628"/>
      <c r="L32" s="213"/>
    </row>
    <row r="33" spans="1:12" ht="17.25" thickBot="1" x14ac:dyDescent="0.35">
      <c r="B33" s="632"/>
      <c r="C33" s="633"/>
      <c r="D33" s="633"/>
      <c r="E33" s="633"/>
      <c r="F33" s="633"/>
      <c r="G33" s="633"/>
      <c r="H33" s="633"/>
      <c r="I33" s="633"/>
      <c r="J33" s="634"/>
      <c r="L33" s="213"/>
    </row>
    <row r="34" spans="1:12" ht="17.25" thickBot="1" x14ac:dyDescent="0.35">
      <c r="L34" s="213"/>
    </row>
    <row r="35" spans="1:12" ht="18" thickBot="1" x14ac:dyDescent="0.35">
      <c r="B35" s="520" t="s">
        <v>424</v>
      </c>
      <c r="C35" s="537"/>
      <c r="D35" s="537"/>
      <c r="E35" s="537"/>
      <c r="F35" s="537"/>
      <c r="G35" s="537"/>
      <c r="H35" s="537"/>
      <c r="I35" s="537"/>
      <c r="J35" s="521"/>
      <c r="L35" s="213"/>
    </row>
    <row r="36" spans="1:12" x14ac:dyDescent="0.3">
      <c r="B36" s="258" t="s">
        <v>83</v>
      </c>
      <c r="C36" s="259"/>
      <c r="D36" s="259"/>
      <c r="E36" s="259"/>
      <c r="F36" s="259"/>
      <c r="G36" s="259"/>
      <c r="H36" s="259"/>
      <c r="I36" s="259"/>
      <c r="J36" s="260"/>
      <c r="L36" s="213"/>
    </row>
    <row r="37" spans="1:12" x14ac:dyDescent="0.3">
      <c r="B37" s="623"/>
      <c r="C37" s="624"/>
      <c r="D37" s="624"/>
      <c r="E37" s="624"/>
      <c r="F37" s="624"/>
      <c r="G37" s="624"/>
      <c r="H37" s="624"/>
      <c r="I37" s="624"/>
      <c r="J37" s="625"/>
      <c r="L37" s="213"/>
    </row>
    <row r="38" spans="1:12" x14ac:dyDescent="0.3">
      <c r="B38" s="626"/>
      <c r="C38" s="627"/>
      <c r="D38" s="627"/>
      <c r="E38" s="627"/>
      <c r="F38" s="627"/>
      <c r="G38" s="627"/>
      <c r="H38" s="627"/>
      <c r="I38" s="627"/>
      <c r="J38" s="628"/>
      <c r="L38" s="213"/>
    </row>
    <row r="39" spans="1:12" x14ac:dyDescent="0.3">
      <c r="B39" s="626"/>
      <c r="C39" s="627"/>
      <c r="D39" s="627"/>
      <c r="E39" s="627"/>
      <c r="F39" s="627"/>
      <c r="G39" s="627"/>
      <c r="H39" s="627"/>
      <c r="I39" s="627"/>
      <c r="J39" s="628"/>
      <c r="L39" s="213"/>
    </row>
    <row r="40" spans="1:12" x14ac:dyDescent="0.3">
      <c r="B40" s="626"/>
      <c r="C40" s="627"/>
      <c r="D40" s="627"/>
      <c r="E40" s="627"/>
      <c r="F40" s="627"/>
      <c r="G40" s="627"/>
      <c r="H40" s="627"/>
      <c r="I40" s="627"/>
      <c r="J40" s="628"/>
      <c r="L40" s="213"/>
    </row>
    <row r="41" spans="1:12" x14ac:dyDescent="0.3">
      <c r="B41" s="626"/>
      <c r="C41" s="627"/>
      <c r="D41" s="627"/>
      <c r="E41" s="627"/>
      <c r="F41" s="627"/>
      <c r="G41" s="627"/>
      <c r="H41" s="627"/>
      <c r="I41" s="627"/>
      <c r="J41" s="628"/>
      <c r="L41" s="213"/>
    </row>
    <row r="42" spans="1:12" x14ac:dyDescent="0.3">
      <c r="B42" s="629"/>
      <c r="C42" s="630"/>
      <c r="D42" s="630"/>
      <c r="E42" s="630"/>
      <c r="F42" s="630"/>
      <c r="G42" s="630"/>
      <c r="H42" s="630"/>
      <c r="I42" s="630"/>
      <c r="J42" s="631"/>
      <c r="L42" s="213"/>
    </row>
    <row r="43" spans="1:12" ht="17.25" thickBot="1" x14ac:dyDescent="0.35">
      <c r="B43" s="261" t="s">
        <v>110</v>
      </c>
      <c r="C43" s="262"/>
      <c r="D43" s="262"/>
      <c r="E43" s="262"/>
      <c r="F43" s="262"/>
      <c r="G43" s="262"/>
      <c r="H43" s="262"/>
      <c r="I43" s="262"/>
      <c r="J43" s="263"/>
      <c r="L43" s="213"/>
    </row>
    <row r="44" spans="1:12" x14ac:dyDescent="0.3">
      <c r="L44" s="213"/>
    </row>
    <row r="45" spans="1:12" x14ac:dyDescent="0.3">
      <c r="A45" s="213"/>
      <c r="B45" s="213"/>
      <c r="C45" s="213"/>
      <c r="D45" s="213"/>
      <c r="E45" s="213"/>
      <c r="F45" s="213"/>
      <c r="G45" s="213"/>
      <c r="H45" s="213"/>
      <c r="I45" s="213"/>
      <c r="J45" s="213"/>
      <c r="K45" s="213"/>
      <c r="L45" s="213"/>
    </row>
  </sheetData>
  <sheetProtection password="CC25" sheet="1" objects="1" scenarios="1" selectLockedCells="1"/>
  <mergeCells count="8">
    <mergeCell ref="B37:J42"/>
    <mergeCell ref="B28:J33"/>
    <mergeCell ref="B10:J10"/>
    <mergeCell ref="B2:C2"/>
    <mergeCell ref="B26:J26"/>
    <mergeCell ref="B35:J35"/>
    <mergeCell ref="B12:J17"/>
    <mergeCell ref="B19:J24"/>
  </mergeCells>
  <hyperlinks>
    <hyperlink ref="E3" location="'Instructions '!C34" display="Back to Instructions tab"/>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G20"/>
  <sheetViews>
    <sheetView showGridLines="0" zoomScale="80" zoomScaleNormal="80" workbookViewId="0">
      <selection activeCell="E4" sqref="E4"/>
    </sheetView>
  </sheetViews>
  <sheetFormatPr defaultRowHeight="16.5" x14ac:dyDescent="0.3"/>
  <cols>
    <col min="1" max="1" width="3.75" style="212" customWidth="1"/>
    <col min="2" max="2" width="22.125" style="212" customWidth="1"/>
    <col min="3" max="3" width="39.75" style="212" bestFit="1" customWidth="1"/>
    <col min="4" max="4" width="17.125" style="212" customWidth="1"/>
    <col min="5" max="5" width="44.75" style="212" customWidth="1"/>
    <col min="6" max="6" width="3" style="212" customWidth="1"/>
    <col min="7" max="7" width="3.5" style="212" customWidth="1"/>
    <col min="8" max="16384" width="9" style="212"/>
  </cols>
  <sheetData>
    <row r="1" spans="1:7" ht="17.25" thickBot="1" x14ac:dyDescent="0.35">
      <c r="G1" s="213"/>
    </row>
    <row r="2" spans="1:7" ht="18" thickBot="1" x14ac:dyDescent="0.35">
      <c r="B2" s="520" t="str">
        <f>'Version Control'!$B$2</f>
        <v>Title Block</v>
      </c>
      <c r="C2" s="521"/>
      <c r="G2" s="213"/>
    </row>
    <row r="3" spans="1:7" x14ac:dyDescent="0.3">
      <c r="B3" s="214" t="str">
        <f>'Version Control'!$B$3</f>
        <v>File Name:</v>
      </c>
      <c r="C3" s="215" t="str">
        <f ca="1">'Version Control'!$C$3</f>
        <v>Room_Air_Conditioner_v1.6.xlsx</v>
      </c>
      <c r="G3" s="213"/>
    </row>
    <row r="4" spans="1:7" x14ac:dyDescent="0.3">
      <c r="B4" s="216" t="str">
        <f>'Version Control'!$B$4</f>
        <v>Tab Name:</v>
      </c>
      <c r="C4" s="217" t="str">
        <f ca="1">MID(CELL("filename",B1), FIND("]", CELL("filename", B1))+ 1, 255)</f>
        <v>Report Sign-Off Block</v>
      </c>
      <c r="E4" s="218" t="s">
        <v>402</v>
      </c>
      <c r="G4" s="213"/>
    </row>
    <row r="5" spans="1:7" x14ac:dyDescent="0.3">
      <c r="B5" s="219" t="str">
        <f>'Version Control'!$B$5</f>
        <v>Version Number:</v>
      </c>
      <c r="C5" s="220">
        <f>'Version Control'!$C$5</f>
        <v>1.6</v>
      </c>
      <c r="G5" s="213"/>
    </row>
    <row r="6" spans="1:7" x14ac:dyDescent="0.3">
      <c r="B6" s="219" t="str">
        <f>'Version Control'!$B$6</f>
        <v xml:space="preserve">Latest Revision Date: </v>
      </c>
      <c r="C6" s="221">
        <f>'Version Control'!$C$6</f>
        <v>41192</v>
      </c>
      <c r="G6" s="213"/>
    </row>
    <row r="7" spans="1:7" ht="17.25" thickBot="1" x14ac:dyDescent="0.35">
      <c r="B7" s="222" t="str">
        <f>'Version Control'!$B$7</f>
        <v xml:space="preserve">Test Completion Date: </v>
      </c>
      <c r="C7" s="223" t="str">
        <f>'Version Control'!$C$7</f>
        <v>[MM/DD/YYYY]</v>
      </c>
      <c r="G7" s="213"/>
    </row>
    <row r="8" spans="1:7" x14ac:dyDescent="0.3">
      <c r="G8" s="213"/>
    </row>
    <row r="9" spans="1:7" ht="17.25" thickBot="1" x14ac:dyDescent="0.35">
      <c r="G9" s="213"/>
    </row>
    <row r="10" spans="1:7" ht="18" thickBot="1" x14ac:dyDescent="0.35">
      <c r="A10" s="225"/>
      <c r="B10" s="635" t="s">
        <v>275</v>
      </c>
      <c r="C10" s="636"/>
      <c r="D10" s="636"/>
      <c r="E10" s="637"/>
      <c r="G10" s="213"/>
    </row>
    <row r="11" spans="1:7" ht="31.5" customHeight="1" x14ac:dyDescent="0.3">
      <c r="A11" s="225"/>
      <c r="B11" s="642" t="s">
        <v>425</v>
      </c>
      <c r="C11" s="643"/>
      <c r="D11" s="643"/>
      <c r="E11" s="644"/>
      <c r="G11" s="213"/>
    </row>
    <row r="12" spans="1:7" ht="32.25" customHeight="1" x14ac:dyDescent="0.3">
      <c r="A12" s="225"/>
      <c r="B12" s="645"/>
      <c r="C12" s="646"/>
      <c r="D12" s="646"/>
      <c r="E12" s="647"/>
      <c r="G12" s="213"/>
    </row>
    <row r="13" spans="1:7" ht="17.25" x14ac:dyDescent="0.35">
      <c r="A13" s="225"/>
      <c r="B13" s="648" t="s">
        <v>276</v>
      </c>
      <c r="C13" s="649"/>
      <c r="D13" s="264" t="s">
        <v>16</v>
      </c>
      <c r="E13" s="265" t="s">
        <v>277</v>
      </c>
      <c r="G13" s="213"/>
    </row>
    <row r="14" spans="1:7" x14ac:dyDescent="0.3">
      <c r="A14" s="225"/>
      <c r="B14" s="650" t="s">
        <v>278</v>
      </c>
      <c r="C14" s="651"/>
      <c r="D14" s="118" t="str">
        <f>'General Info &amp; Test Results'!C16</f>
        <v>[MM/DD/YYYY]</v>
      </c>
      <c r="E14" s="421" t="s">
        <v>429</v>
      </c>
      <c r="G14" s="213"/>
    </row>
    <row r="15" spans="1:7" x14ac:dyDescent="0.3">
      <c r="A15" s="225"/>
      <c r="B15" s="638" t="s">
        <v>279</v>
      </c>
      <c r="C15" s="639"/>
      <c r="D15" s="266" t="s">
        <v>290</v>
      </c>
      <c r="E15" s="422" t="s">
        <v>429</v>
      </c>
      <c r="G15" s="213"/>
    </row>
    <row r="16" spans="1:7" x14ac:dyDescent="0.3">
      <c r="A16" s="225"/>
      <c r="B16" s="638" t="s">
        <v>426</v>
      </c>
      <c r="C16" s="639"/>
      <c r="D16" s="266" t="s">
        <v>290</v>
      </c>
      <c r="E16" s="422" t="s">
        <v>429</v>
      </c>
      <c r="G16" s="213"/>
    </row>
    <row r="17" spans="1:7" x14ac:dyDescent="0.3">
      <c r="A17" s="225"/>
      <c r="B17" s="638" t="s">
        <v>426</v>
      </c>
      <c r="C17" s="639"/>
      <c r="D17" s="266" t="s">
        <v>290</v>
      </c>
      <c r="E17" s="422" t="s">
        <v>429</v>
      </c>
      <c r="G17" s="213"/>
    </row>
    <row r="18" spans="1:7" ht="17.25" thickBot="1" x14ac:dyDescent="0.35">
      <c r="A18" s="225"/>
      <c r="B18" s="640" t="s">
        <v>427</v>
      </c>
      <c r="C18" s="641"/>
      <c r="D18" s="267" t="s">
        <v>290</v>
      </c>
      <c r="E18" s="423" t="s">
        <v>428</v>
      </c>
      <c r="G18" s="213"/>
    </row>
    <row r="19" spans="1:7" x14ac:dyDescent="0.3">
      <c r="G19" s="213"/>
    </row>
    <row r="20" spans="1:7" x14ac:dyDescent="0.3">
      <c r="A20" s="213"/>
      <c r="B20" s="213"/>
      <c r="C20" s="213"/>
      <c r="D20" s="213"/>
      <c r="E20" s="213"/>
      <c r="F20" s="213"/>
      <c r="G20" s="213"/>
    </row>
  </sheetData>
  <sheetProtection password="CC25" sheet="1" objects="1" scenarios="1" selectLockedCells="1"/>
  <mergeCells count="9">
    <mergeCell ref="B2:C2"/>
    <mergeCell ref="B10:E10"/>
    <mergeCell ref="B16:C16"/>
    <mergeCell ref="B17:C17"/>
    <mergeCell ref="B18:C18"/>
    <mergeCell ref="B11:E12"/>
    <mergeCell ref="B13:C13"/>
    <mergeCell ref="B14:C14"/>
    <mergeCell ref="B15:C15"/>
  </mergeCells>
  <hyperlinks>
    <hyperlink ref="E4" location="'Instructions '!C34" display="Back to Instructions tab"/>
  </hyperlink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H32"/>
  <sheetViews>
    <sheetView showGridLines="0" zoomScale="80" zoomScaleNormal="80" workbookViewId="0">
      <selection activeCell="J18" sqref="J18"/>
    </sheetView>
  </sheetViews>
  <sheetFormatPr defaultRowHeight="16.5" x14ac:dyDescent="0.3"/>
  <cols>
    <col min="1" max="1" width="4.5" style="3" customWidth="1"/>
    <col min="2" max="2" width="24" style="3" customWidth="1"/>
    <col min="3" max="3" width="47.875" style="3" customWidth="1"/>
    <col min="4" max="4" width="9" style="3"/>
    <col min="5" max="5" width="26.5" style="3" customWidth="1"/>
    <col min="6" max="6" width="9.75" style="3" bestFit="1" customWidth="1"/>
    <col min="7" max="7" width="4.25" style="3" customWidth="1"/>
    <col min="8" max="8" width="3" style="3" customWidth="1"/>
    <col min="9" max="16384" width="9" style="3"/>
  </cols>
  <sheetData>
    <row r="1" spans="2:8" ht="17.25" thickBot="1" x14ac:dyDescent="0.35">
      <c r="H1" s="74"/>
    </row>
    <row r="2" spans="2:8" ht="18" thickBot="1" x14ac:dyDescent="0.35">
      <c r="B2" s="459" t="str">
        <f>'Version Control'!$B$2</f>
        <v>Title Block</v>
      </c>
      <c r="C2" s="460"/>
      <c r="H2" s="74"/>
    </row>
    <row r="3" spans="2:8" x14ac:dyDescent="0.3">
      <c r="B3" s="36" t="str">
        <f>'Version Control'!$B$3</f>
        <v>File Name:</v>
      </c>
      <c r="C3" s="420" t="str">
        <f ca="1">'Version Control'!$C$3</f>
        <v>Room_Air_Conditioner_v1.6.xlsx</v>
      </c>
      <c r="H3" s="74"/>
    </row>
    <row r="4" spans="2:8" x14ac:dyDescent="0.3">
      <c r="B4" s="131" t="str">
        <f>'Version Control'!$B$4</f>
        <v>Tab Name:</v>
      </c>
      <c r="C4" s="414" t="str">
        <f ca="1">MID(CELL("filename",A1), FIND("]", CELL("filename", A1))+ 1, 255)</f>
        <v>EER Calculation</v>
      </c>
      <c r="H4" s="74"/>
    </row>
    <row r="5" spans="2:8" x14ac:dyDescent="0.3">
      <c r="B5" s="40" t="str">
        <f>'Version Control'!$B$5</f>
        <v>Version Number:</v>
      </c>
      <c r="C5" s="415">
        <f>'Version Control'!$C$5</f>
        <v>1.6</v>
      </c>
      <c r="H5" s="74"/>
    </row>
    <row r="6" spans="2:8" x14ac:dyDescent="0.3">
      <c r="B6" s="40" t="str">
        <f>'Version Control'!$B$6</f>
        <v xml:space="preserve">Latest Revision Date: </v>
      </c>
      <c r="C6" s="416">
        <f>'Version Control'!$C$6</f>
        <v>41192</v>
      </c>
      <c r="H6" s="74"/>
    </row>
    <row r="7" spans="2:8" ht="17.25" thickBot="1" x14ac:dyDescent="0.35">
      <c r="B7" s="417" t="str">
        <f>'Version Control'!$B$7</f>
        <v xml:space="preserve">Test Completion Date: </v>
      </c>
      <c r="C7" s="5" t="str">
        <f>'Version Control'!$C$7</f>
        <v>[MM/DD/YYYY]</v>
      </c>
      <c r="H7" s="74"/>
    </row>
    <row r="8" spans="2:8" x14ac:dyDescent="0.3">
      <c r="H8" s="74"/>
    </row>
    <row r="9" spans="2:8" ht="17.25" thickBot="1" x14ac:dyDescent="0.35">
      <c r="H9" s="74"/>
    </row>
    <row r="10" spans="2:8" ht="18" thickBot="1" x14ac:dyDescent="0.35">
      <c r="B10" s="459" t="s">
        <v>85</v>
      </c>
      <c r="C10" s="460"/>
      <c r="H10" s="74"/>
    </row>
    <row r="11" spans="2:8" ht="18" thickBot="1" x14ac:dyDescent="0.4">
      <c r="B11" s="268" t="s">
        <v>144</v>
      </c>
      <c r="C11" s="237"/>
      <c r="E11" s="238"/>
      <c r="F11" s="238"/>
      <c r="G11" s="238"/>
      <c r="H11" s="74"/>
    </row>
    <row r="12" spans="2:8" x14ac:dyDescent="0.3">
      <c r="E12" s="238"/>
      <c r="F12" s="238"/>
      <c r="G12" s="238"/>
      <c r="H12" s="74"/>
    </row>
    <row r="13" spans="2:8" ht="17.25" thickBot="1" x14ac:dyDescent="0.35">
      <c r="H13" s="74"/>
    </row>
    <row r="14" spans="2:8" ht="18" thickBot="1" x14ac:dyDescent="0.35">
      <c r="B14" s="459" t="s">
        <v>37</v>
      </c>
      <c r="C14" s="484"/>
      <c r="D14" s="484"/>
      <c r="E14" s="484"/>
      <c r="F14" s="460"/>
      <c r="H14" s="74"/>
    </row>
    <row r="15" spans="2:8" ht="17.25" x14ac:dyDescent="0.35">
      <c r="B15" s="273" t="s">
        <v>86</v>
      </c>
      <c r="C15" s="274"/>
      <c r="D15" s="274"/>
      <c r="E15" s="274"/>
      <c r="F15" s="275"/>
      <c r="H15" s="74"/>
    </row>
    <row r="16" spans="2:8" ht="17.25" x14ac:dyDescent="0.35">
      <c r="B16" s="2"/>
      <c r="C16" s="10"/>
      <c r="D16" s="10"/>
      <c r="E16" s="87" t="s">
        <v>36</v>
      </c>
      <c r="F16" s="112" t="s">
        <v>167</v>
      </c>
      <c r="H16" s="74"/>
    </row>
    <row r="17" spans="1:8" ht="33" x14ac:dyDescent="0.3">
      <c r="B17" s="2"/>
      <c r="C17" s="269" t="s">
        <v>111</v>
      </c>
      <c r="D17" s="10"/>
      <c r="E17" s="247">
        <f>'Capacity Test'!E24</f>
        <v>0</v>
      </c>
      <c r="F17" s="401" t="s">
        <v>35</v>
      </c>
      <c r="H17" s="74"/>
    </row>
    <row r="18" spans="1:8" ht="33" x14ac:dyDescent="0.3">
      <c r="B18" s="2"/>
      <c r="C18" s="269" t="s">
        <v>112</v>
      </c>
      <c r="D18" s="10"/>
      <c r="E18" s="247">
        <f>'Capacity Test'!E48</f>
        <v>0</v>
      </c>
      <c r="F18" s="360" t="s">
        <v>35</v>
      </c>
      <c r="H18" s="74"/>
    </row>
    <row r="19" spans="1:8" ht="34.5" x14ac:dyDescent="0.35">
      <c r="B19" s="400"/>
      <c r="C19" s="270" t="s">
        <v>459</v>
      </c>
      <c r="D19" s="10"/>
      <c r="E19" s="271" t="e">
        <f>IF(ABS((E17-E18)/E17)&lt;=0.04,"Yes","No")</f>
        <v>#DIV/0!</v>
      </c>
      <c r="F19" s="402" t="s">
        <v>197</v>
      </c>
      <c r="H19" s="74"/>
    </row>
    <row r="20" spans="1:8" ht="34.5" x14ac:dyDescent="0.35">
      <c r="B20" s="2"/>
      <c r="C20" s="270" t="s">
        <v>102</v>
      </c>
      <c r="D20" s="10"/>
      <c r="E20" s="272" t="e">
        <f>ABS((E17-E18)/E17)</f>
        <v>#DIV/0!</v>
      </c>
      <c r="F20" s="360" t="s">
        <v>54</v>
      </c>
      <c r="H20" s="74"/>
    </row>
    <row r="21" spans="1:8" x14ac:dyDescent="0.3">
      <c r="B21" s="2"/>
      <c r="C21" s="10" t="s">
        <v>50</v>
      </c>
      <c r="D21" s="10"/>
      <c r="E21" s="247">
        <f>'Recorded Data'!D29</f>
        <v>0</v>
      </c>
      <c r="F21" s="382" t="s">
        <v>53</v>
      </c>
      <c r="H21" s="74"/>
    </row>
    <row r="22" spans="1:8" ht="18" thickBot="1" x14ac:dyDescent="0.4">
      <c r="B22" s="4"/>
      <c r="C22" s="276" t="s">
        <v>142</v>
      </c>
      <c r="D22" s="250"/>
      <c r="E22" s="249" t="e">
        <f>IF(E19="Yes",E17/E21,IF(E19="No","No capacity agreement",""))</f>
        <v>#DIV/0!</v>
      </c>
      <c r="F22" s="393" t="s">
        <v>88</v>
      </c>
      <c r="H22" s="74"/>
    </row>
    <row r="23" spans="1:8" ht="17.25" thickBot="1" x14ac:dyDescent="0.35">
      <c r="H23" s="74"/>
    </row>
    <row r="24" spans="1:8" ht="18" thickBot="1" x14ac:dyDescent="0.35">
      <c r="B24" s="459" t="s">
        <v>143</v>
      </c>
      <c r="C24" s="484"/>
      <c r="D24" s="484"/>
      <c r="E24" s="484"/>
      <c r="F24" s="460"/>
      <c r="H24" s="74"/>
    </row>
    <row r="25" spans="1:8" ht="17.25" x14ac:dyDescent="0.35">
      <c r="B25" s="277"/>
      <c r="C25" s="274"/>
      <c r="D25" s="274"/>
      <c r="E25" s="366" t="s">
        <v>36</v>
      </c>
      <c r="F25" s="302" t="s">
        <v>167</v>
      </c>
      <c r="H25" s="74"/>
    </row>
    <row r="26" spans="1:8" x14ac:dyDescent="0.3">
      <c r="B26" s="2"/>
      <c r="C26" s="10" t="s">
        <v>138</v>
      </c>
      <c r="D26" s="10"/>
      <c r="E26" s="247">
        <f>'Recorded Data'!D34</f>
        <v>0</v>
      </c>
      <c r="F26" s="360" t="s">
        <v>67</v>
      </c>
      <c r="H26" s="74"/>
    </row>
    <row r="27" spans="1:8" x14ac:dyDescent="0.3">
      <c r="B27" s="2"/>
      <c r="C27" s="10" t="s">
        <v>139</v>
      </c>
      <c r="D27" s="10"/>
      <c r="E27" s="247">
        <f>IF((29.92-E26)&gt;0,29.92-E26,0)</f>
        <v>29.92</v>
      </c>
      <c r="F27" s="382" t="s">
        <v>67</v>
      </c>
      <c r="H27" s="74"/>
    </row>
    <row r="28" spans="1:8" x14ac:dyDescent="0.3">
      <c r="B28" s="2"/>
      <c r="C28" s="10" t="s">
        <v>140</v>
      </c>
      <c r="D28" s="10"/>
      <c r="E28" s="247">
        <f>0.8*E27</f>
        <v>23.936000000000003</v>
      </c>
      <c r="F28" s="360" t="s">
        <v>54</v>
      </c>
      <c r="H28" s="74"/>
    </row>
    <row r="29" spans="1:8" ht="33" x14ac:dyDescent="0.3">
      <c r="B29" s="2"/>
      <c r="C29" s="269" t="s">
        <v>141</v>
      </c>
      <c r="D29" s="10"/>
      <c r="E29" s="247">
        <f>E17*(1+$E$28/100)</f>
        <v>0</v>
      </c>
      <c r="F29" s="382" t="s">
        <v>35</v>
      </c>
      <c r="H29" s="74"/>
    </row>
    <row r="30" spans="1:8" ht="17.25" thickBot="1" x14ac:dyDescent="0.35">
      <c r="B30" s="4"/>
      <c r="C30" s="278" t="s">
        <v>87</v>
      </c>
      <c r="D30" s="250"/>
      <c r="E30" s="249" t="e">
        <f>IF(E19="Yes",E29/E21,"No capacity agreement")</f>
        <v>#DIV/0!</v>
      </c>
      <c r="F30" s="361" t="s">
        <v>88</v>
      </c>
      <c r="H30" s="74"/>
    </row>
    <row r="31" spans="1:8" x14ac:dyDescent="0.3">
      <c r="H31" s="74"/>
    </row>
    <row r="32" spans="1:8" x14ac:dyDescent="0.3">
      <c r="A32" s="74"/>
      <c r="B32" s="74"/>
      <c r="C32" s="74"/>
      <c r="D32" s="74"/>
      <c r="E32" s="74"/>
      <c r="F32" s="74"/>
      <c r="G32" s="74"/>
      <c r="H32" s="74"/>
    </row>
  </sheetData>
  <sheetProtection password="CC25" sheet="1" objects="1" scenarios="1" selectLockedCells="1"/>
  <mergeCells count="4">
    <mergeCell ref="B10:C10"/>
    <mergeCell ref="B14:F14"/>
    <mergeCell ref="B24:F24"/>
    <mergeCell ref="B2:C2"/>
  </mergeCells>
  <pageMargins left="0.7" right="0.7" top="0.75" bottom="0.75" header="0.3" footer="0.3"/>
  <pageSetup orientation="portrait" horizontalDpi="200" verticalDpi="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N59"/>
  <sheetViews>
    <sheetView showGridLines="0" zoomScale="80" zoomScaleNormal="80" workbookViewId="0">
      <selection activeCell="B2" sqref="B2:C2"/>
    </sheetView>
  </sheetViews>
  <sheetFormatPr defaultRowHeight="16.5" x14ac:dyDescent="0.3"/>
  <cols>
    <col min="1" max="1" width="9" style="3"/>
    <col min="2" max="2" width="21.5" style="3" customWidth="1"/>
    <col min="3" max="3" width="35.125" style="3" customWidth="1"/>
    <col min="4" max="7" width="9" style="3"/>
    <col min="8" max="8" width="11.375" style="3" customWidth="1"/>
    <col min="9" max="10" width="9" style="3"/>
    <col min="11" max="11" width="17.875" style="3" customWidth="1"/>
    <col min="12" max="12" width="9" style="3"/>
    <col min="13" max="13" width="15.375" style="3" customWidth="1"/>
    <col min="14" max="14" width="12.75" style="3" customWidth="1"/>
    <col min="15" max="15" width="16.75" style="3" customWidth="1"/>
    <col min="16" max="16" width="17.625" style="3" customWidth="1"/>
    <col min="17" max="18" width="9" style="3"/>
    <col min="19" max="19" width="14.5" style="3" customWidth="1"/>
    <col min="20" max="21" width="9" style="3"/>
    <col min="22" max="22" width="16.75" style="3" customWidth="1"/>
    <col min="23" max="28" width="9" style="3"/>
    <col min="29" max="29" width="19.25" style="3" customWidth="1"/>
    <col min="30" max="33" width="9" style="3"/>
    <col min="34" max="34" width="16.75" style="3" customWidth="1"/>
    <col min="35" max="35" width="10.625" style="3" customWidth="1"/>
    <col min="36" max="36" width="11.75" style="3" customWidth="1"/>
    <col min="37" max="38" width="9" style="3"/>
    <col min="39" max="39" width="3.75" style="3" customWidth="1"/>
    <col min="40" max="40" width="5" style="3" customWidth="1"/>
    <col min="41" max="16384" width="9" style="3"/>
  </cols>
  <sheetData>
    <row r="1" spans="2:40" ht="17.25" thickBot="1" x14ac:dyDescent="0.35">
      <c r="AN1" s="74"/>
    </row>
    <row r="2" spans="2:40" ht="18" thickBot="1" x14ac:dyDescent="0.35">
      <c r="B2" s="459" t="str">
        <f>'Version Control'!$B$2</f>
        <v>Title Block</v>
      </c>
      <c r="C2" s="460"/>
      <c r="AN2" s="74"/>
    </row>
    <row r="3" spans="2:40" x14ac:dyDescent="0.3">
      <c r="B3" s="115" t="str">
        <f>'Version Control'!$B$3</f>
        <v>File Name:</v>
      </c>
      <c r="C3" s="419" t="str">
        <f ca="1">'Version Control'!$C$3</f>
        <v>Room_Air_Conditioner_v1.6.xlsx</v>
      </c>
      <c r="AN3" s="74"/>
    </row>
    <row r="4" spans="2:40" x14ac:dyDescent="0.3">
      <c r="B4" s="131" t="str">
        <f>'Version Control'!$B$4</f>
        <v>Tab Name:</v>
      </c>
      <c r="C4" s="414" t="str">
        <f ca="1">MID(CELL("filename",A1), FIND("]", CELL("filename", A1))+ 1, 255)</f>
        <v>Uncertainty Calculations</v>
      </c>
      <c r="AN4" s="74"/>
    </row>
    <row r="5" spans="2:40" x14ac:dyDescent="0.3">
      <c r="B5" s="40" t="str">
        <f>'Version Control'!$B$5</f>
        <v>Version Number:</v>
      </c>
      <c r="C5" s="415">
        <f>'Version Control'!$C$5</f>
        <v>1.6</v>
      </c>
      <c r="AN5" s="74"/>
    </row>
    <row r="6" spans="2:40" x14ac:dyDescent="0.3">
      <c r="B6" s="40" t="str">
        <f>'Version Control'!$B$6</f>
        <v xml:space="preserve">Latest Revision Date: </v>
      </c>
      <c r="C6" s="416">
        <f>'Version Control'!$C$6</f>
        <v>41192</v>
      </c>
      <c r="AN6" s="74"/>
    </row>
    <row r="7" spans="2:40" ht="17.25" thickBot="1" x14ac:dyDescent="0.35">
      <c r="B7" s="417" t="str">
        <f>'Version Control'!$B$7</f>
        <v xml:space="preserve">Test Completion Date: </v>
      </c>
      <c r="C7" s="5" t="str">
        <f>'Version Control'!$C$7</f>
        <v>[MM/DD/YYYY]</v>
      </c>
      <c r="AN7" s="74"/>
    </row>
    <row r="8" spans="2:40" x14ac:dyDescent="0.3">
      <c r="AN8" s="74"/>
    </row>
    <row r="9" spans="2:40" ht="17.25" thickBot="1" x14ac:dyDescent="0.35">
      <c r="AN9" s="74"/>
    </row>
    <row r="10" spans="2:40" ht="18" thickBot="1" x14ac:dyDescent="0.35">
      <c r="B10" s="459" t="s">
        <v>301</v>
      </c>
      <c r="C10" s="484"/>
      <c r="D10" s="484"/>
      <c r="E10" s="484"/>
      <c r="F10" s="484"/>
      <c r="G10" s="484"/>
      <c r="H10" s="484"/>
      <c r="I10" s="484"/>
      <c r="J10" s="484"/>
      <c r="K10" s="484"/>
      <c r="L10" s="484"/>
      <c r="M10" s="484"/>
      <c r="N10" s="484"/>
      <c r="O10" s="484"/>
      <c r="P10" s="484"/>
      <c r="Q10" s="484"/>
      <c r="R10" s="484"/>
      <c r="S10" s="484"/>
      <c r="T10" s="484"/>
      <c r="U10" s="484"/>
      <c r="V10" s="484"/>
      <c r="W10" s="484"/>
      <c r="X10" s="484"/>
      <c r="Y10" s="484"/>
      <c r="Z10" s="484"/>
      <c r="AA10" s="484"/>
      <c r="AB10" s="484"/>
      <c r="AC10" s="484"/>
      <c r="AD10" s="484"/>
      <c r="AE10" s="484"/>
      <c r="AF10" s="484"/>
      <c r="AG10" s="484"/>
      <c r="AH10" s="484"/>
      <c r="AI10" s="484"/>
      <c r="AJ10" s="484"/>
      <c r="AK10" s="484"/>
      <c r="AL10" s="460"/>
      <c r="AN10" s="74"/>
    </row>
    <row r="11" spans="2:40" ht="21" x14ac:dyDescent="0.4">
      <c r="B11" s="2"/>
      <c r="C11" s="279" t="s">
        <v>203</v>
      </c>
      <c r="D11" s="280"/>
      <c r="E11" s="280"/>
      <c r="F11" s="10"/>
      <c r="G11" s="10"/>
      <c r="H11" s="279" t="s">
        <v>206</v>
      </c>
      <c r="I11" s="10"/>
      <c r="J11" s="10"/>
      <c r="K11" s="10"/>
      <c r="L11" s="10"/>
      <c r="M11" s="10"/>
      <c r="N11" s="10"/>
      <c r="O11" s="10"/>
      <c r="P11" s="10"/>
      <c r="Q11" s="10"/>
      <c r="R11" s="10"/>
      <c r="S11" s="279" t="s">
        <v>239</v>
      </c>
      <c r="T11" s="10"/>
      <c r="U11" s="10"/>
      <c r="V11" s="10"/>
      <c r="W11" s="10"/>
      <c r="X11" s="10"/>
      <c r="Y11" s="10"/>
      <c r="Z11" s="10"/>
      <c r="AA11" s="10"/>
      <c r="AB11" s="10"/>
      <c r="AC11" s="279" t="s">
        <v>198</v>
      </c>
      <c r="AD11" s="10"/>
      <c r="AE11" s="10"/>
      <c r="AF11" s="10"/>
      <c r="AG11" s="10"/>
      <c r="AH11" s="10"/>
      <c r="AI11" s="10"/>
      <c r="AJ11" s="10"/>
      <c r="AK11" s="10"/>
      <c r="AL11" s="206"/>
      <c r="AN11" s="74"/>
    </row>
    <row r="12" spans="2:40" ht="17.25" thickBot="1" x14ac:dyDescent="0.35">
      <c r="B12" s="2"/>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206"/>
      <c r="AN12" s="74"/>
    </row>
    <row r="13" spans="2:40" ht="18" thickBot="1" x14ac:dyDescent="0.4">
      <c r="B13" s="2"/>
      <c r="C13" s="652" t="s">
        <v>204</v>
      </c>
      <c r="D13" s="653"/>
      <c r="E13" s="654"/>
      <c r="F13" s="10"/>
      <c r="G13" s="10"/>
      <c r="H13" s="652" t="s">
        <v>204</v>
      </c>
      <c r="I13" s="653"/>
      <c r="J13" s="654"/>
      <c r="K13" s="10"/>
      <c r="L13" s="10"/>
      <c r="M13" s="10"/>
      <c r="N13" s="10"/>
      <c r="O13" s="10"/>
      <c r="P13" s="10"/>
      <c r="Q13" s="10"/>
      <c r="R13" s="10"/>
      <c r="S13" s="652" t="s">
        <v>204</v>
      </c>
      <c r="T13" s="653"/>
      <c r="U13" s="654"/>
      <c r="V13" s="10"/>
      <c r="W13" s="10"/>
      <c r="X13" s="10"/>
      <c r="Y13" s="10"/>
      <c r="Z13" s="10"/>
      <c r="AA13" s="10"/>
      <c r="AB13" s="10"/>
      <c r="AC13" s="652" t="s">
        <v>204</v>
      </c>
      <c r="AD13" s="653"/>
      <c r="AE13" s="654"/>
      <c r="AF13" s="10"/>
      <c r="AG13" s="10"/>
      <c r="AH13" s="10"/>
      <c r="AI13" s="10"/>
      <c r="AJ13" s="10"/>
      <c r="AK13" s="10"/>
      <c r="AL13" s="206"/>
      <c r="AN13" s="74"/>
    </row>
    <row r="14" spans="2:40" ht="17.25" thickBot="1" x14ac:dyDescent="0.35">
      <c r="B14" s="2"/>
      <c r="C14" s="286" t="s">
        <v>205</v>
      </c>
      <c r="D14" s="287"/>
      <c r="E14" s="288">
        <f>'Uncertainty Data'!I14</f>
        <v>0</v>
      </c>
      <c r="F14" s="10"/>
      <c r="G14" s="10"/>
      <c r="H14" s="277" t="s">
        <v>207</v>
      </c>
      <c r="I14" s="274"/>
      <c r="J14" s="284">
        <f>SQRT((J24*O24)^2+(J25*O25)^2+(J26*O26)^2+(J27*O27)^2+(J28*O28)^2+(J29*O29)^2)</f>
        <v>0</v>
      </c>
      <c r="K14" s="10"/>
      <c r="L14" s="10"/>
      <c r="M14" s="10"/>
      <c r="N14" s="10"/>
      <c r="O14" s="10"/>
      <c r="P14" s="10"/>
      <c r="Q14" s="10"/>
      <c r="R14" s="10"/>
      <c r="S14" s="286" t="s">
        <v>240</v>
      </c>
      <c r="T14" s="287"/>
      <c r="U14" s="288" t="e">
        <f>SQRT((U24*Z24)^2+(U25*Z25)^2)</f>
        <v>#DIV/0!</v>
      </c>
      <c r="V14" s="10"/>
      <c r="W14" s="10"/>
      <c r="X14" s="10"/>
      <c r="Y14" s="10"/>
      <c r="Z14" s="10"/>
      <c r="AA14" s="10"/>
      <c r="AB14" s="10"/>
      <c r="AC14" s="286" t="s">
        <v>253</v>
      </c>
      <c r="AD14" s="287"/>
      <c r="AE14" s="288">
        <f>SQRT((AE24*AJ24)^2+(AE25*AJ25)^2)</f>
        <v>0</v>
      </c>
      <c r="AF14" s="10"/>
      <c r="AG14" s="10"/>
      <c r="AH14" s="10"/>
      <c r="AI14" s="10"/>
      <c r="AJ14" s="10"/>
      <c r="AK14" s="10"/>
      <c r="AL14" s="206"/>
      <c r="AN14" s="74"/>
    </row>
    <row r="15" spans="2:40" ht="17.25" thickBot="1" x14ac:dyDescent="0.35">
      <c r="B15" s="2"/>
      <c r="C15" s="10"/>
      <c r="D15" s="10"/>
      <c r="E15" s="10"/>
      <c r="F15" s="10"/>
      <c r="G15" s="10"/>
      <c r="H15" s="4" t="s">
        <v>208</v>
      </c>
      <c r="I15" s="250"/>
      <c r="J15" s="285">
        <f>IF((29.92-'Uncertainty Data'!H15)&gt;0,SQRT(('Uncertainty Calculations'!J37*'Uncertainty Calculations'!O37)^2+('Uncertainty Calculations'!J38*'Uncertainty Calculations'!O38)^2),'Uncertainty Calculations'!J14)</f>
        <v>0</v>
      </c>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206"/>
      <c r="AN15" s="74"/>
    </row>
    <row r="16" spans="2:40" ht="15" customHeight="1" x14ac:dyDescent="0.3">
      <c r="B16" s="2"/>
      <c r="C16" s="655" t="s">
        <v>263</v>
      </c>
      <c r="D16" s="656"/>
      <c r="E16" s="657"/>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206"/>
      <c r="AN16" s="74"/>
    </row>
    <row r="17" spans="2:40" x14ac:dyDescent="0.3">
      <c r="B17" s="2"/>
      <c r="C17" s="658"/>
      <c r="D17" s="659"/>
      <c r="E17" s="66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206"/>
      <c r="AN17" s="74"/>
    </row>
    <row r="18" spans="2:40" x14ac:dyDescent="0.3">
      <c r="B18" s="2"/>
      <c r="C18" s="661"/>
      <c r="D18" s="662"/>
      <c r="E18" s="663"/>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206"/>
      <c r="AN18" s="74"/>
    </row>
    <row r="19" spans="2:40" x14ac:dyDescent="0.3">
      <c r="B19" s="2"/>
      <c r="C19" s="10"/>
      <c r="D19" s="10"/>
      <c r="E19" s="10"/>
      <c r="F19" s="10"/>
      <c r="G19" s="10"/>
      <c r="H19" s="10" t="s">
        <v>209</v>
      </c>
      <c r="I19" s="10"/>
      <c r="J19" s="10"/>
      <c r="K19" s="10"/>
      <c r="L19" s="10"/>
      <c r="M19" s="10"/>
      <c r="N19" s="10"/>
      <c r="O19" s="10"/>
      <c r="P19" s="10"/>
      <c r="Q19" s="10"/>
      <c r="R19" s="10"/>
      <c r="S19" s="10" t="s">
        <v>241</v>
      </c>
      <c r="T19" s="10"/>
      <c r="U19" s="10"/>
      <c r="V19" s="10"/>
      <c r="W19" s="10"/>
      <c r="X19" s="10"/>
      <c r="Y19" s="10"/>
      <c r="Z19" s="10"/>
      <c r="AA19" s="10"/>
      <c r="AB19" s="10"/>
      <c r="AC19" s="10" t="s">
        <v>254</v>
      </c>
      <c r="AD19" s="10"/>
      <c r="AE19" s="10"/>
      <c r="AF19" s="10"/>
      <c r="AG19" s="10"/>
      <c r="AH19" s="10"/>
      <c r="AI19" s="10"/>
      <c r="AJ19" s="10"/>
      <c r="AK19" s="10"/>
      <c r="AL19" s="206"/>
      <c r="AN19" s="74"/>
    </row>
    <row r="20" spans="2:40" x14ac:dyDescent="0.3">
      <c r="B20" s="2"/>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206"/>
      <c r="AN20" s="74"/>
    </row>
    <row r="21" spans="2:40" x14ac:dyDescent="0.3">
      <c r="B21" s="2"/>
      <c r="C21" s="10"/>
      <c r="D21" s="10"/>
      <c r="E21" s="10"/>
      <c r="F21" s="10"/>
      <c r="G21" s="10"/>
      <c r="H21" s="10" t="s">
        <v>210</v>
      </c>
      <c r="I21" s="10"/>
      <c r="J21" s="10"/>
      <c r="K21" s="10"/>
      <c r="L21" s="10"/>
      <c r="M21" s="10"/>
      <c r="N21" s="10"/>
      <c r="O21" s="10"/>
      <c r="P21" s="10"/>
      <c r="Q21" s="10"/>
      <c r="R21" s="10"/>
      <c r="S21" s="10" t="s">
        <v>242</v>
      </c>
      <c r="T21" s="10"/>
      <c r="U21" s="10"/>
      <c r="V21" s="10"/>
      <c r="W21" s="10"/>
      <c r="X21" s="10"/>
      <c r="Y21" s="10"/>
      <c r="Z21" s="10"/>
      <c r="AA21" s="10"/>
      <c r="AB21" s="10"/>
      <c r="AC21" s="10" t="s">
        <v>255</v>
      </c>
      <c r="AD21" s="10"/>
      <c r="AE21" s="10"/>
      <c r="AF21" s="10"/>
      <c r="AG21" s="10"/>
      <c r="AH21" s="10"/>
      <c r="AI21" s="10"/>
      <c r="AJ21" s="10"/>
      <c r="AK21" s="10"/>
      <c r="AL21" s="206"/>
      <c r="AN21" s="74"/>
    </row>
    <row r="22" spans="2:40" ht="17.25" thickBot="1" x14ac:dyDescent="0.35">
      <c r="B22" s="2"/>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206"/>
      <c r="AN22" s="74"/>
    </row>
    <row r="23" spans="2:40" ht="18" thickBot="1" x14ac:dyDescent="0.4">
      <c r="B23" s="2"/>
      <c r="C23" s="10"/>
      <c r="D23" s="10"/>
      <c r="E23" s="10"/>
      <c r="F23" s="10"/>
      <c r="G23" s="10"/>
      <c r="H23" s="652" t="s">
        <v>211</v>
      </c>
      <c r="I23" s="653"/>
      <c r="J23" s="653"/>
      <c r="K23" s="654"/>
      <c r="L23" s="10"/>
      <c r="M23" s="652" t="s">
        <v>262</v>
      </c>
      <c r="N23" s="653"/>
      <c r="O23" s="654"/>
      <c r="P23" s="10"/>
      <c r="Q23" s="10"/>
      <c r="R23" s="10"/>
      <c r="S23" s="652" t="s">
        <v>211</v>
      </c>
      <c r="T23" s="653"/>
      <c r="U23" s="653"/>
      <c r="V23" s="654"/>
      <c r="W23" s="10"/>
      <c r="X23" s="652" t="s">
        <v>248</v>
      </c>
      <c r="Y23" s="653"/>
      <c r="Z23" s="654"/>
      <c r="AA23" s="10"/>
      <c r="AB23" s="10"/>
      <c r="AC23" s="652" t="s">
        <v>211</v>
      </c>
      <c r="AD23" s="653"/>
      <c r="AE23" s="653"/>
      <c r="AF23" s="654"/>
      <c r="AG23" s="10"/>
      <c r="AH23" s="652" t="s">
        <v>260</v>
      </c>
      <c r="AI23" s="653"/>
      <c r="AJ23" s="654"/>
      <c r="AK23" s="10"/>
      <c r="AL23" s="206"/>
      <c r="AN23" s="74"/>
    </row>
    <row r="24" spans="2:40" x14ac:dyDescent="0.3">
      <c r="B24" s="2"/>
      <c r="C24" s="10"/>
      <c r="D24" s="10"/>
      <c r="E24" s="10"/>
      <c r="F24" s="10"/>
      <c r="G24" s="10"/>
      <c r="H24" s="277" t="s">
        <v>212</v>
      </c>
      <c r="I24" s="274"/>
      <c r="J24" s="282">
        <v>3.41</v>
      </c>
      <c r="K24" s="275"/>
      <c r="L24" s="10"/>
      <c r="M24" s="277" t="s">
        <v>218</v>
      </c>
      <c r="N24" s="274"/>
      <c r="O24" s="284">
        <f>'Uncertainty Data'!I17</f>
        <v>0</v>
      </c>
      <c r="P24" s="10"/>
      <c r="Q24" s="10"/>
      <c r="R24" s="10"/>
      <c r="S24" s="277" t="s">
        <v>243</v>
      </c>
      <c r="T24" s="274"/>
      <c r="U24" s="282" t="e">
        <f>1/'Uncertainty Data'!H14</f>
        <v>#DIV/0!</v>
      </c>
      <c r="V24" s="275" t="s">
        <v>245</v>
      </c>
      <c r="W24" s="10"/>
      <c r="X24" s="277" t="s">
        <v>249</v>
      </c>
      <c r="Y24" s="274"/>
      <c r="Z24" s="284">
        <f>J15</f>
        <v>0</v>
      </c>
      <c r="AA24" s="10"/>
      <c r="AB24" s="10"/>
      <c r="AC24" s="277" t="s">
        <v>256</v>
      </c>
      <c r="AD24" s="274"/>
      <c r="AE24" s="282">
        <f>'Uncertainty Data'!H32*'Uncertainty Data'!H34</f>
        <v>0</v>
      </c>
      <c r="AF24" s="275" t="s">
        <v>258</v>
      </c>
      <c r="AG24" s="10"/>
      <c r="AH24" s="277" t="s">
        <v>183</v>
      </c>
      <c r="AI24" s="274"/>
      <c r="AJ24" s="284">
        <f>'Uncertainty Data'!I24</f>
        <v>0</v>
      </c>
      <c r="AK24" s="10"/>
      <c r="AL24" s="206"/>
      <c r="AN24" s="74"/>
    </row>
    <row r="25" spans="2:40" ht="17.25" thickBot="1" x14ac:dyDescent="0.35">
      <c r="B25" s="2"/>
      <c r="C25" s="10"/>
      <c r="D25" s="10"/>
      <c r="E25" s="10"/>
      <c r="F25" s="10"/>
      <c r="G25" s="10"/>
      <c r="H25" s="2" t="s">
        <v>213</v>
      </c>
      <c r="I25" s="10"/>
      <c r="J25" s="281">
        <f>'Uncertainty Data'!H20</f>
        <v>0</v>
      </c>
      <c r="K25" s="206" t="s">
        <v>29</v>
      </c>
      <c r="L25" s="10"/>
      <c r="M25" s="2" t="s">
        <v>27</v>
      </c>
      <c r="N25" s="10"/>
      <c r="O25" s="289">
        <f>'Uncertainty Data'!I18</f>
        <v>0</v>
      </c>
      <c r="P25" s="10"/>
      <c r="Q25" s="10"/>
      <c r="R25" s="10"/>
      <c r="S25" s="4" t="s">
        <v>244</v>
      </c>
      <c r="T25" s="250"/>
      <c r="U25" s="283" t="e">
        <f>-'Uncertainty Data'!H31/('Uncertainty Data'!H14)^2</f>
        <v>#DIV/0!</v>
      </c>
      <c r="V25" s="237" t="s">
        <v>246</v>
      </c>
      <c r="W25" s="10"/>
      <c r="X25" s="4" t="s">
        <v>250</v>
      </c>
      <c r="Y25" s="250"/>
      <c r="Z25" s="285">
        <f>E14</f>
        <v>0</v>
      </c>
      <c r="AA25" s="10"/>
      <c r="AB25" s="10"/>
      <c r="AC25" s="4" t="s">
        <v>257</v>
      </c>
      <c r="AD25" s="250"/>
      <c r="AE25" s="283">
        <f>'Uncertainty Data'!H33*'Uncertainty Data'!H34</f>
        <v>0</v>
      </c>
      <c r="AF25" s="237" t="s">
        <v>259</v>
      </c>
      <c r="AG25" s="10"/>
      <c r="AH25" s="4" t="s">
        <v>185</v>
      </c>
      <c r="AI25" s="250"/>
      <c r="AJ25" s="285">
        <f>'Uncertainty Data'!I25</f>
        <v>0</v>
      </c>
      <c r="AK25" s="10"/>
      <c r="AL25" s="206"/>
      <c r="AN25" s="74"/>
    </row>
    <row r="26" spans="2:40" x14ac:dyDescent="0.3">
      <c r="B26" s="2"/>
      <c r="C26" s="10"/>
      <c r="D26" s="10"/>
      <c r="E26" s="10"/>
      <c r="F26" s="10"/>
      <c r="G26" s="10"/>
      <c r="H26" s="2" t="s">
        <v>214</v>
      </c>
      <c r="I26" s="10"/>
      <c r="J26" s="281">
        <f>-'Uncertainty Data'!H20</f>
        <v>0</v>
      </c>
      <c r="K26" s="206" t="s">
        <v>215</v>
      </c>
      <c r="L26" s="10"/>
      <c r="M26" s="2" t="s">
        <v>28</v>
      </c>
      <c r="N26" s="10"/>
      <c r="O26" s="289">
        <f>'Uncertainty Data'!I19</f>
        <v>0</v>
      </c>
      <c r="P26" s="10"/>
      <c r="Q26" s="10"/>
      <c r="R26" s="10"/>
      <c r="S26" s="10"/>
      <c r="T26" s="10"/>
      <c r="U26" s="10"/>
      <c r="V26" s="10"/>
      <c r="W26" s="10"/>
      <c r="X26" s="10"/>
      <c r="Y26" s="10"/>
      <c r="Z26" s="10"/>
      <c r="AA26" s="10"/>
      <c r="AB26" s="10"/>
      <c r="AC26" s="10"/>
      <c r="AD26" s="10"/>
      <c r="AE26" s="10"/>
      <c r="AF26" s="10"/>
      <c r="AG26" s="10"/>
      <c r="AH26" s="10"/>
      <c r="AI26" s="10"/>
      <c r="AJ26" s="10"/>
      <c r="AK26" s="10"/>
      <c r="AL26" s="206"/>
      <c r="AN26" s="74"/>
    </row>
    <row r="27" spans="2:40" x14ac:dyDescent="0.3">
      <c r="B27" s="2"/>
      <c r="C27" s="10"/>
      <c r="D27" s="10"/>
      <c r="E27" s="10"/>
      <c r="F27" s="10"/>
      <c r="G27" s="10"/>
      <c r="H27" s="2" t="s">
        <v>219</v>
      </c>
      <c r="I27" s="10"/>
      <c r="J27" s="281">
        <f>'Uncertainty Data'!H18-'Uncertainty Data'!H19</f>
        <v>0</v>
      </c>
      <c r="K27" s="206" t="s">
        <v>220</v>
      </c>
      <c r="L27" s="10"/>
      <c r="M27" s="2" t="s">
        <v>221</v>
      </c>
      <c r="N27" s="10"/>
      <c r="O27" s="289">
        <f>'Uncertainty Data'!I20</f>
        <v>0</v>
      </c>
      <c r="P27" s="10"/>
      <c r="Q27" s="10"/>
      <c r="R27" s="10"/>
      <c r="S27" s="10"/>
      <c r="T27" s="10"/>
      <c r="U27" s="10"/>
      <c r="V27" s="10"/>
      <c r="W27" s="10"/>
      <c r="X27" s="10"/>
      <c r="Y27" s="10"/>
      <c r="Z27" s="10"/>
      <c r="AA27" s="10"/>
      <c r="AB27" s="10"/>
      <c r="AC27" s="10"/>
      <c r="AD27" s="10"/>
      <c r="AE27" s="10"/>
      <c r="AF27" s="10"/>
      <c r="AG27" s="10"/>
      <c r="AH27" s="10"/>
      <c r="AI27" s="10"/>
      <c r="AJ27" s="10"/>
      <c r="AK27" s="10"/>
      <c r="AL27" s="206"/>
      <c r="AN27" s="74"/>
    </row>
    <row r="28" spans="2:40" x14ac:dyDescent="0.3">
      <c r="B28" s="2"/>
      <c r="C28" s="10"/>
      <c r="D28" s="10"/>
      <c r="E28" s="10"/>
      <c r="F28" s="10"/>
      <c r="G28" s="10"/>
      <c r="H28" s="2" t="s">
        <v>216</v>
      </c>
      <c r="I28" s="10"/>
      <c r="J28" s="281">
        <v>1</v>
      </c>
      <c r="K28" s="206"/>
      <c r="L28" s="10"/>
      <c r="M28" s="2" t="s">
        <v>30</v>
      </c>
      <c r="N28" s="10"/>
      <c r="O28" s="289">
        <f>'Uncertainty Data'!I21</f>
        <v>0</v>
      </c>
      <c r="P28" s="10"/>
      <c r="Q28" s="10"/>
      <c r="R28" s="10"/>
      <c r="S28" s="10"/>
      <c r="T28" s="10"/>
      <c r="U28" s="10"/>
      <c r="V28" s="10"/>
      <c r="W28" s="10"/>
      <c r="X28" s="10"/>
      <c r="Y28" s="10"/>
      <c r="Z28" s="10"/>
      <c r="AA28" s="10"/>
      <c r="AB28" s="10"/>
      <c r="AC28" s="10"/>
      <c r="AD28" s="10"/>
      <c r="AE28" s="10"/>
      <c r="AF28" s="10"/>
      <c r="AG28" s="10"/>
      <c r="AH28" s="10"/>
      <c r="AI28" s="10"/>
      <c r="AJ28" s="10"/>
      <c r="AK28" s="10"/>
      <c r="AL28" s="206"/>
      <c r="AN28" s="74"/>
    </row>
    <row r="29" spans="2:40" ht="17.25" thickBot="1" x14ac:dyDescent="0.35">
      <c r="B29" s="2"/>
      <c r="C29" s="10"/>
      <c r="D29" s="10"/>
      <c r="E29" s="10"/>
      <c r="F29" s="10"/>
      <c r="G29" s="10"/>
      <c r="H29" s="4" t="s">
        <v>217</v>
      </c>
      <c r="I29" s="250"/>
      <c r="J29" s="283">
        <v>1</v>
      </c>
      <c r="K29" s="237"/>
      <c r="L29" s="10"/>
      <c r="M29" s="4" t="s">
        <v>31</v>
      </c>
      <c r="N29" s="250"/>
      <c r="O29" s="285">
        <f>'Uncertainty Data'!I22</f>
        <v>0</v>
      </c>
      <c r="P29" s="10"/>
      <c r="Q29" s="10"/>
      <c r="R29" s="10"/>
      <c r="S29" s="10"/>
      <c r="T29" s="10"/>
      <c r="U29" s="10"/>
      <c r="V29" s="10"/>
      <c r="W29" s="10"/>
      <c r="X29" s="10"/>
      <c r="Y29" s="10"/>
      <c r="Z29" s="10"/>
      <c r="AA29" s="10"/>
      <c r="AB29" s="10"/>
      <c r="AC29" s="10"/>
      <c r="AD29" s="10"/>
      <c r="AE29" s="10"/>
      <c r="AF29" s="10"/>
      <c r="AG29" s="10"/>
      <c r="AH29" s="10"/>
      <c r="AI29" s="10"/>
      <c r="AJ29" s="10"/>
      <c r="AK29" s="10"/>
      <c r="AL29" s="206"/>
      <c r="AN29" s="74"/>
    </row>
    <row r="30" spans="2:40" x14ac:dyDescent="0.3">
      <c r="B30" s="2"/>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206"/>
      <c r="AN30" s="74"/>
    </row>
    <row r="31" spans="2:40" x14ac:dyDescent="0.3">
      <c r="B31" s="2"/>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206"/>
      <c r="AN31" s="74"/>
    </row>
    <row r="32" spans="2:40" x14ac:dyDescent="0.3">
      <c r="B32" s="2"/>
      <c r="C32" s="10"/>
      <c r="D32" s="10"/>
      <c r="E32" s="10"/>
      <c r="F32" s="10"/>
      <c r="G32" s="10"/>
      <c r="H32" s="10" t="s">
        <v>222</v>
      </c>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206"/>
      <c r="AN32" s="74"/>
    </row>
    <row r="33" spans="1:40" x14ac:dyDescent="0.3">
      <c r="B33" s="2"/>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206"/>
      <c r="AN33" s="74"/>
    </row>
    <row r="34" spans="1:40" x14ac:dyDescent="0.3">
      <c r="B34" s="2"/>
      <c r="C34" s="10"/>
      <c r="D34" s="10"/>
      <c r="E34" s="10"/>
      <c r="F34" s="10"/>
      <c r="G34" s="10"/>
      <c r="H34" s="10" t="s">
        <v>223</v>
      </c>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206"/>
      <c r="AN34" s="74"/>
    </row>
    <row r="35" spans="1:40" ht="17.25" thickBot="1" x14ac:dyDescent="0.35">
      <c r="B35" s="2"/>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206"/>
      <c r="AN35" s="74"/>
    </row>
    <row r="36" spans="1:40" ht="18" thickBot="1" x14ac:dyDescent="0.4">
      <c r="B36" s="2"/>
      <c r="C36" s="10"/>
      <c r="D36" s="10"/>
      <c r="E36" s="10"/>
      <c r="F36" s="10"/>
      <c r="G36" s="10"/>
      <c r="H36" s="652" t="s">
        <v>211</v>
      </c>
      <c r="I36" s="653"/>
      <c r="J36" s="653"/>
      <c r="K36" s="654"/>
      <c r="L36" s="10"/>
      <c r="M36" s="652" t="s">
        <v>164</v>
      </c>
      <c r="N36" s="653"/>
      <c r="O36" s="654"/>
      <c r="P36" s="10"/>
      <c r="Q36" s="10"/>
      <c r="R36" s="10"/>
      <c r="S36" s="10"/>
      <c r="T36" s="10"/>
      <c r="U36" s="10"/>
      <c r="V36" s="10"/>
      <c r="W36" s="10"/>
      <c r="X36" s="10"/>
      <c r="Y36" s="10"/>
      <c r="Z36" s="10"/>
      <c r="AA36" s="10"/>
      <c r="AB36" s="10"/>
      <c r="AC36" s="10"/>
      <c r="AD36" s="10"/>
      <c r="AE36" s="10"/>
      <c r="AF36" s="10"/>
      <c r="AG36" s="10"/>
      <c r="AH36" s="10"/>
      <c r="AI36" s="10"/>
      <c r="AJ36" s="10"/>
      <c r="AK36" s="10"/>
      <c r="AL36" s="206"/>
      <c r="AN36" s="74"/>
    </row>
    <row r="37" spans="1:40" x14ac:dyDescent="0.3">
      <c r="B37" s="2"/>
      <c r="C37" s="10"/>
      <c r="D37" s="10"/>
      <c r="E37" s="10"/>
      <c r="F37" s="10"/>
      <c r="G37" s="10"/>
      <c r="H37" s="277" t="s">
        <v>228</v>
      </c>
      <c r="I37" s="274"/>
      <c r="J37" s="282">
        <f>1+0.008*'Uncertainty Data'!H30-0.008*'Uncertainty Data'!H15</f>
        <v>1.23936</v>
      </c>
      <c r="K37" s="275" t="s">
        <v>232</v>
      </c>
      <c r="L37" s="10"/>
      <c r="M37" s="277" t="s">
        <v>233</v>
      </c>
      <c r="N37" s="274"/>
      <c r="O37" s="284">
        <f>J14</f>
        <v>0</v>
      </c>
      <c r="P37" s="10" t="s">
        <v>235</v>
      </c>
      <c r="Q37" s="10"/>
      <c r="R37" s="10"/>
      <c r="S37" s="10"/>
      <c r="T37" s="10"/>
      <c r="U37" s="10"/>
      <c r="V37" s="10"/>
      <c r="W37" s="10"/>
      <c r="X37" s="10"/>
      <c r="Y37" s="10"/>
      <c r="Z37" s="10"/>
      <c r="AA37" s="10"/>
      <c r="AB37" s="10"/>
      <c r="AC37" s="10"/>
      <c r="AD37" s="10"/>
      <c r="AE37" s="10"/>
      <c r="AF37" s="10"/>
      <c r="AG37" s="10"/>
      <c r="AH37" s="10"/>
      <c r="AI37" s="10"/>
      <c r="AJ37" s="10"/>
      <c r="AK37" s="10"/>
      <c r="AL37" s="206"/>
      <c r="AN37" s="74"/>
    </row>
    <row r="38" spans="1:40" ht="17.25" thickBot="1" x14ac:dyDescent="0.35">
      <c r="B38" s="2"/>
      <c r="C38" s="10"/>
      <c r="D38" s="10"/>
      <c r="E38" s="10"/>
      <c r="F38" s="10"/>
      <c r="G38" s="10"/>
      <c r="H38" s="4" t="s">
        <v>229</v>
      </c>
      <c r="I38" s="250"/>
      <c r="J38" s="283">
        <f>-0.008*'Uncertainty Data'!H29</f>
        <v>0</v>
      </c>
      <c r="K38" s="237" t="s">
        <v>231</v>
      </c>
      <c r="L38" s="10"/>
      <c r="M38" s="4" t="s">
        <v>234</v>
      </c>
      <c r="N38" s="250"/>
      <c r="O38" s="285">
        <f>'Uncertainty Data'!I15</f>
        <v>0</v>
      </c>
      <c r="P38" s="17" t="s">
        <v>236</v>
      </c>
      <c r="Q38" s="10"/>
      <c r="R38" s="10"/>
      <c r="S38" s="10"/>
      <c r="T38" s="10"/>
      <c r="U38" s="10"/>
      <c r="V38" s="10"/>
      <c r="W38" s="10"/>
      <c r="X38" s="10"/>
      <c r="Y38" s="10"/>
      <c r="Z38" s="10"/>
      <c r="AA38" s="10"/>
      <c r="AB38" s="10"/>
      <c r="AC38" s="10"/>
      <c r="AD38" s="10"/>
      <c r="AE38" s="10"/>
      <c r="AF38" s="10"/>
      <c r="AG38" s="10"/>
      <c r="AH38" s="10"/>
      <c r="AI38" s="10"/>
      <c r="AJ38" s="10"/>
      <c r="AK38" s="10"/>
      <c r="AL38" s="206"/>
      <c r="AN38" s="74"/>
    </row>
    <row r="39" spans="1:40" x14ac:dyDescent="0.3">
      <c r="B39" s="2"/>
      <c r="C39" s="10"/>
      <c r="D39" s="10"/>
      <c r="E39" s="10"/>
      <c r="F39" s="10"/>
      <c r="G39" s="10"/>
      <c r="H39" s="10"/>
      <c r="I39" s="10"/>
      <c r="J39" s="10"/>
      <c r="K39" s="10"/>
      <c r="L39" s="10"/>
      <c r="M39" s="10"/>
      <c r="N39" s="10"/>
      <c r="O39" s="10"/>
      <c r="P39" s="17"/>
      <c r="Q39" s="10"/>
      <c r="R39" s="10"/>
      <c r="S39" s="10"/>
      <c r="T39" s="10"/>
      <c r="U39" s="10"/>
      <c r="V39" s="10"/>
      <c r="W39" s="10"/>
      <c r="X39" s="10"/>
      <c r="Y39" s="10"/>
      <c r="Z39" s="10"/>
      <c r="AA39" s="10"/>
      <c r="AB39" s="10"/>
      <c r="AC39" s="10"/>
      <c r="AD39" s="10"/>
      <c r="AE39" s="10"/>
      <c r="AF39" s="10"/>
      <c r="AG39" s="10"/>
      <c r="AH39" s="10"/>
      <c r="AI39" s="10"/>
      <c r="AJ39" s="10"/>
      <c r="AK39" s="10"/>
      <c r="AL39" s="206"/>
      <c r="AN39" s="74"/>
    </row>
    <row r="40" spans="1:40" x14ac:dyDescent="0.3">
      <c r="B40" s="2"/>
      <c r="C40" s="10"/>
      <c r="D40" s="10"/>
      <c r="E40" s="10"/>
      <c r="F40" s="10"/>
      <c r="G40" s="10"/>
      <c r="H40" s="10" t="s">
        <v>237</v>
      </c>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206"/>
      <c r="AN40" s="74"/>
    </row>
    <row r="41" spans="1:40" x14ac:dyDescent="0.3">
      <c r="B41" s="2"/>
      <c r="C41" s="10"/>
      <c r="D41" s="10"/>
      <c r="E41" s="10"/>
      <c r="F41" s="10"/>
      <c r="G41" s="10"/>
      <c r="H41" s="10" t="s">
        <v>238</v>
      </c>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206"/>
      <c r="AN41" s="74"/>
    </row>
    <row r="42" spans="1:40" ht="17.25" thickBot="1" x14ac:dyDescent="0.35">
      <c r="B42" s="4"/>
      <c r="C42" s="250"/>
      <c r="D42" s="250"/>
      <c r="E42" s="250"/>
      <c r="F42" s="250"/>
      <c r="G42" s="250"/>
      <c r="H42" s="250"/>
      <c r="I42" s="250"/>
      <c r="J42" s="250"/>
      <c r="K42" s="250"/>
      <c r="L42" s="250"/>
      <c r="M42" s="250"/>
      <c r="N42" s="250"/>
      <c r="O42" s="250"/>
      <c r="P42" s="250"/>
      <c r="Q42" s="250"/>
      <c r="R42" s="250"/>
      <c r="S42" s="250"/>
      <c r="T42" s="250"/>
      <c r="U42" s="250"/>
      <c r="V42" s="250"/>
      <c r="W42" s="250"/>
      <c r="X42" s="250"/>
      <c r="Y42" s="250"/>
      <c r="Z42" s="250"/>
      <c r="AA42" s="250"/>
      <c r="AB42" s="250"/>
      <c r="AC42" s="250"/>
      <c r="AD42" s="250"/>
      <c r="AE42" s="250"/>
      <c r="AF42" s="250"/>
      <c r="AG42" s="250"/>
      <c r="AH42" s="250"/>
      <c r="AI42" s="250"/>
      <c r="AJ42" s="250"/>
      <c r="AK42" s="250"/>
      <c r="AL42" s="237"/>
      <c r="AN42" s="74"/>
    </row>
    <row r="43" spans="1:40" x14ac:dyDescent="0.3">
      <c r="AN43" s="74"/>
    </row>
    <row r="44" spans="1:40" x14ac:dyDescent="0.3">
      <c r="A44" s="74"/>
      <c r="B44" s="74"/>
      <c r="C44" s="74"/>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row>
    <row r="45" spans="1:40" x14ac:dyDescent="0.3">
      <c r="C45" s="234"/>
      <c r="D45" s="234"/>
      <c r="E45" s="234"/>
      <c r="F45" s="234"/>
      <c r="G45" s="234"/>
      <c r="H45" s="234"/>
      <c r="I45" s="234"/>
      <c r="J45" s="234"/>
      <c r="K45" s="234"/>
      <c r="L45" s="234"/>
      <c r="M45" s="234"/>
      <c r="N45" s="234"/>
      <c r="O45" s="234"/>
      <c r="P45" s="234"/>
      <c r="Q45" s="234"/>
      <c r="R45" s="234"/>
      <c r="S45" s="234"/>
      <c r="T45" s="234"/>
      <c r="U45" s="234"/>
      <c r="V45" s="234"/>
      <c r="W45" s="234"/>
      <c r="X45" s="234"/>
      <c r="Y45" s="234"/>
      <c r="Z45" s="234"/>
      <c r="AA45" s="234"/>
      <c r="AB45" s="234"/>
      <c r="AC45" s="234"/>
      <c r="AD45" s="234"/>
      <c r="AE45" s="234"/>
      <c r="AF45" s="234"/>
      <c r="AG45" s="234"/>
      <c r="AH45" s="234"/>
      <c r="AI45" s="234"/>
      <c r="AJ45" s="234"/>
      <c r="AK45" s="234"/>
    </row>
    <row r="46" spans="1:40" x14ac:dyDescent="0.3">
      <c r="C46" s="234"/>
      <c r="D46" s="234"/>
      <c r="E46" s="234"/>
      <c r="F46" s="234"/>
      <c r="G46" s="234"/>
      <c r="H46" s="234"/>
      <c r="I46" s="234"/>
      <c r="J46" s="234"/>
      <c r="K46" s="234"/>
      <c r="L46" s="234"/>
      <c r="M46" s="234"/>
      <c r="N46" s="234"/>
      <c r="O46" s="234"/>
      <c r="P46" s="234"/>
      <c r="Q46" s="234"/>
      <c r="R46" s="234"/>
      <c r="S46" s="234"/>
      <c r="T46" s="234"/>
      <c r="U46" s="234"/>
      <c r="V46" s="234"/>
      <c r="W46" s="234"/>
      <c r="X46" s="234"/>
      <c r="Y46" s="234"/>
      <c r="Z46" s="234"/>
      <c r="AA46" s="234"/>
      <c r="AB46" s="234"/>
      <c r="AC46" s="234"/>
      <c r="AD46" s="234"/>
      <c r="AE46" s="234"/>
      <c r="AF46" s="234"/>
      <c r="AG46" s="234"/>
      <c r="AH46" s="234"/>
      <c r="AI46" s="234"/>
      <c r="AJ46" s="234"/>
      <c r="AK46" s="234"/>
    </row>
    <row r="47" spans="1:40" x14ac:dyDescent="0.3">
      <c r="C47" s="234"/>
      <c r="D47" s="234"/>
      <c r="E47" s="234"/>
      <c r="F47" s="234"/>
      <c r="G47" s="234"/>
      <c r="H47" s="234"/>
      <c r="I47" s="234"/>
      <c r="J47" s="234"/>
      <c r="K47" s="234"/>
      <c r="L47" s="234"/>
      <c r="M47" s="234"/>
      <c r="N47" s="234"/>
      <c r="O47" s="234"/>
      <c r="P47" s="234"/>
      <c r="Q47" s="234"/>
      <c r="R47" s="234"/>
      <c r="S47" s="234"/>
      <c r="T47" s="234"/>
      <c r="U47" s="234"/>
      <c r="V47" s="234"/>
      <c r="W47" s="234"/>
      <c r="X47" s="234"/>
      <c r="Y47" s="234"/>
      <c r="Z47" s="234"/>
      <c r="AA47" s="234"/>
      <c r="AB47" s="234"/>
      <c r="AC47" s="234"/>
      <c r="AD47" s="234"/>
      <c r="AE47" s="234"/>
      <c r="AF47" s="234"/>
      <c r="AG47" s="234"/>
      <c r="AH47" s="234"/>
      <c r="AI47" s="234"/>
      <c r="AJ47" s="234"/>
      <c r="AK47" s="234"/>
    </row>
    <row r="48" spans="1:40" x14ac:dyDescent="0.3">
      <c r="C48" s="234"/>
      <c r="D48" s="234"/>
      <c r="E48" s="234"/>
      <c r="F48" s="234"/>
      <c r="G48" s="234"/>
      <c r="H48" s="234"/>
      <c r="I48" s="234"/>
      <c r="J48" s="234"/>
      <c r="K48" s="234"/>
      <c r="L48" s="234"/>
      <c r="M48" s="234"/>
      <c r="N48" s="234"/>
      <c r="O48" s="234"/>
      <c r="P48" s="234"/>
      <c r="Q48" s="234"/>
      <c r="R48" s="234"/>
      <c r="S48" s="234"/>
      <c r="T48" s="234"/>
      <c r="U48" s="234"/>
      <c r="V48" s="234"/>
      <c r="W48" s="234"/>
      <c r="X48" s="234"/>
      <c r="Y48" s="234"/>
      <c r="Z48" s="234"/>
      <c r="AA48" s="234"/>
      <c r="AB48" s="234"/>
      <c r="AC48" s="234"/>
      <c r="AD48" s="234"/>
      <c r="AE48" s="234"/>
      <c r="AF48" s="234"/>
      <c r="AG48" s="234"/>
      <c r="AH48" s="234"/>
      <c r="AI48" s="234"/>
      <c r="AJ48" s="234"/>
      <c r="AK48" s="234"/>
    </row>
    <row r="49" spans="3:37" x14ac:dyDescent="0.3">
      <c r="C49" s="234"/>
      <c r="D49" s="234"/>
      <c r="E49" s="234"/>
      <c r="F49" s="234"/>
      <c r="G49" s="234"/>
      <c r="H49" s="234"/>
      <c r="I49" s="234"/>
      <c r="J49" s="234"/>
      <c r="K49" s="234"/>
      <c r="L49" s="234"/>
      <c r="M49" s="234"/>
      <c r="N49" s="234"/>
      <c r="O49" s="234"/>
      <c r="P49" s="234"/>
      <c r="Q49" s="234"/>
      <c r="R49" s="234"/>
      <c r="S49" s="234"/>
      <c r="T49" s="234"/>
      <c r="U49" s="234"/>
      <c r="V49" s="234"/>
      <c r="W49" s="234"/>
      <c r="X49" s="234"/>
      <c r="Y49" s="234"/>
      <c r="Z49" s="234"/>
      <c r="AA49" s="234"/>
      <c r="AB49" s="234"/>
      <c r="AC49" s="234"/>
      <c r="AD49" s="234"/>
      <c r="AE49" s="234"/>
      <c r="AF49" s="234"/>
      <c r="AG49" s="234"/>
      <c r="AH49" s="234"/>
      <c r="AI49" s="234"/>
      <c r="AJ49" s="234"/>
      <c r="AK49" s="234"/>
    </row>
    <row r="50" spans="3:37" x14ac:dyDescent="0.3">
      <c r="D50" s="234"/>
      <c r="E50" s="234"/>
      <c r="F50" s="234"/>
      <c r="G50" s="234"/>
      <c r="H50" s="234"/>
      <c r="I50" s="234"/>
      <c r="J50" s="234"/>
      <c r="K50" s="234"/>
      <c r="L50" s="234"/>
      <c r="M50" s="234"/>
      <c r="N50" s="234"/>
      <c r="O50" s="234"/>
      <c r="P50" s="234"/>
      <c r="Q50" s="234"/>
      <c r="R50" s="234"/>
      <c r="S50" s="234"/>
      <c r="T50" s="234"/>
      <c r="U50" s="234"/>
      <c r="V50" s="234"/>
      <c r="W50" s="234"/>
      <c r="X50" s="234"/>
      <c r="Y50" s="234"/>
      <c r="Z50" s="234"/>
      <c r="AA50" s="234"/>
      <c r="AB50" s="234"/>
      <c r="AC50" s="234"/>
    </row>
    <row r="51" spans="3:37" x14ac:dyDescent="0.3">
      <c r="D51" s="234"/>
      <c r="E51" s="234"/>
      <c r="F51" s="234"/>
      <c r="G51" s="234"/>
      <c r="H51" s="234"/>
      <c r="I51" s="234"/>
      <c r="J51" s="234"/>
      <c r="K51" s="234"/>
      <c r="L51" s="234"/>
      <c r="M51" s="234"/>
      <c r="N51" s="234"/>
      <c r="O51" s="234"/>
      <c r="P51" s="234"/>
      <c r="Q51" s="234"/>
      <c r="R51" s="234"/>
      <c r="S51" s="234"/>
      <c r="T51" s="234"/>
      <c r="U51" s="234"/>
      <c r="V51" s="234"/>
      <c r="W51" s="234"/>
      <c r="X51" s="234"/>
      <c r="Y51" s="234"/>
      <c r="Z51" s="234"/>
      <c r="AA51" s="234"/>
      <c r="AB51" s="234"/>
      <c r="AC51" s="234"/>
    </row>
    <row r="52" spans="3:37" x14ac:dyDescent="0.3">
      <c r="D52" s="234"/>
      <c r="E52" s="234"/>
      <c r="F52" s="234"/>
      <c r="G52" s="234"/>
      <c r="H52" s="234"/>
      <c r="I52" s="234"/>
      <c r="J52" s="234"/>
      <c r="K52" s="234"/>
      <c r="L52" s="234"/>
      <c r="M52" s="234"/>
      <c r="N52" s="234"/>
      <c r="O52" s="234"/>
      <c r="P52" s="234"/>
      <c r="Q52" s="234"/>
      <c r="R52" s="234"/>
      <c r="S52" s="234"/>
      <c r="T52" s="234"/>
      <c r="U52" s="234"/>
      <c r="V52" s="234"/>
      <c r="W52" s="234"/>
      <c r="X52" s="234"/>
      <c r="Y52" s="234"/>
      <c r="Z52" s="234"/>
      <c r="AA52" s="234"/>
      <c r="AB52" s="234"/>
      <c r="AC52" s="234"/>
    </row>
    <row r="53" spans="3:37" x14ac:dyDescent="0.3">
      <c r="D53" s="234"/>
      <c r="E53" s="234"/>
      <c r="F53" s="234"/>
      <c r="G53" s="234"/>
      <c r="H53" s="234"/>
      <c r="I53" s="234"/>
      <c r="J53" s="234"/>
      <c r="K53" s="234"/>
      <c r="L53" s="234"/>
      <c r="M53" s="234"/>
      <c r="N53" s="234"/>
      <c r="O53" s="234"/>
      <c r="P53" s="234"/>
      <c r="Q53" s="234"/>
      <c r="R53" s="234"/>
      <c r="S53" s="234"/>
      <c r="T53" s="234"/>
      <c r="U53" s="234"/>
      <c r="V53" s="234"/>
      <c r="W53" s="234"/>
      <c r="X53" s="234"/>
      <c r="Y53" s="234"/>
      <c r="Z53" s="234"/>
      <c r="AA53" s="234"/>
      <c r="AB53" s="234"/>
      <c r="AC53" s="234"/>
    </row>
    <row r="54" spans="3:37" x14ac:dyDescent="0.3">
      <c r="D54" s="234"/>
      <c r="E54" s="234"/>
      <c r="F54" s="234"/>
      <c r="G54" s="234"/>
      <c r="H54" s="234"/>
      <c r="I54" s="234"/>
      <c r="J54" s="234"/>
      <c r="K54" s="234"/>
      <c r="L54" s="234"/>
      <c r="M54" s="234"/>
      <c r="N54" s="234"/>
      <c r="O54" s="234"/>
      <c r="P54" s="234"/>
      <c r="Q54" s="234"/>
      <c r="R54" s="234"/>
      <c r="S54" s="234"/>
      <c r="T54" s="234"/>
      <c r="U54" s="234"/>
      <c r="V54" s="234"/>
      <c r="W54" s="234"/>
      <c r="X54" s="234"/>
      <c r="Y54" s="234"/>
      <c r="Z54" s="234"/>
      <c r="AA54" s="234"/>
      <c r="AB54" s="234"/>
      <c r="AC54" s="234"/>
    </row>
    <row r="55" spans="3:37" x14ac:dyDescent="0.3">
      <c r="D55" s="234"/>
      <c r="E55" s="234"/>
      <c r="F55" s="234"/>
      <c r="G55" s="234"/>
      <c r="H55" s="234"/>
      <c r="I55" s="234"/>
      <c r="J55" s="234"/>
      <c r="K55" s="234"/>
      <c r="L55" s="234"/>
      <c r="M55" s="234"/>
      <c r="N55" s="234"/>
      <c r="O55" s="234"/>
      <c r="P55" s="234"/>
      <c r="Q55" s="234"/>
      <c r="R55" s="234"/>
      <c r="S55" s="234"/>
      <c r="T55" s="234"/>
      <c r="U55" s="234"/>
      <c r="V55" s="234"/>
      <c r="W55" s="234"/>
      <c r="X55" s="234"/>
      <c r="Y55" s="234"/>
      <c r="Z55" s="234"/>
      <c r="AA55" s="234"/>
      <c r="AB55" s="234"/>
      <c r="AC55" s="234"/>
    </row>
    <row r="56" spans="3:37" x14ac:dyDescent="0.3">
      <c r="D56" s="234"/>
      <c r="E56" s="234"/>
      <c r="F56" s="234"/>
      <c r="G56" s="234"/>
      <c r="H56" s="234"/>
      <c r="I56" s="234"/>
      <c r="J56" s="234"/>
      <c r="K56" s="234"/>
      <c r="L56" s="234"/>
      <c r="M56" s="234"/>
      <c r="N56" s="234"/>
      <c r="O56" s="234"/>
      <c r="P56" s="234"/>
      <c r="Q56" s="234"/>
      <c r="R56" s="234"/>
      <c r="S56" s="234"/>
      <c r="T56" s="234"/>
      <c r="U56" s="234"/>
      <c r="V56" s="234"/>
      <c r="W56" s="234"/>
      <c r="X56" s="234"/>
      <c r="Y56" s="234"/>
      <c r="Z56" s="234"/>
      <c r="AA56" s="234"/>
      <c r="AB56" s="234"/>
      <c r="AC56" s="234"/>
    </row>
    <row r="57" spans="3:37" x14ac:dyDescent="0.3">
      <c r="D57" s="234"/>
      <c r="E57" s="234"/>
      <c r="F57" s="234"/>
      <c r="G57" s="234"/>
      <c r="H57" s="234"/>
      <c r="I57" s="234"/>
      <c r="J57" s="234"/>
      <c r="K57" s="234"/>
      <c r="L57" s="234"/>
      <c r="M57" s="234"/>
      <c r="N57" s="234"/>
      <c r="O57" s="234"/>
      <c r="P57" s="234"/>
      <c r="Q57" s="234"/>
      <c r="R57" s="234"/>
      <c r="S57" s="234"/>
      <c r="T57" s="234"/>
      <c r="U57" s="234"/>
      <c r="V57" s="234"/>
      <c r="W57" s="234"/>
      <c r="X57" s="234"/>
      <c r="Y57" s="234"/>
      <c r="Z57" s="234"/>
      <c r="AA57" s="234"/>
      <c r="AB57" s="234"/>
      <c r="AC57" s="234"/>
    </row>
    <row r="58" spans="3:37" x14ac:dyDescent="0.3">
      <c r="D58" s="234"/>
      <c r="E58" s="234"/>
      <c r="F58" s="234"/>
      <c r="G58" s="234"/>
      <c r="H58" s="234"/>
      <c r="I58" s="234"/>
      <c r="J58" s="234"/>
      <c r="K58" s="234"/>
      <c r="L58" s="234"/>
      <c r="M58" s="234"/>
      <c r="N58" s="234"/>
      <c r="O58" s="234"/>
      <c r="P58" s="234"/>
      <c r="Q58" s="234"/>
      <c r="R58" s="234"/>
      <c r="S58" s="234"/>
      <c r="T58" s="234"/>
      <c r="U58" s="234"/>
      <c r="V58" s="234"/>
      <c r="W58" s="234"/>
      <c r="X58" s="234"/>
      <c r="Y58" s="234"/>
      <c r="Z58" s="234"/>
      <c r="AA58" s="234"/>
      <c r="AB58" s="234"/>
      <c r="AC58" s="234"/>
    </row>
    <row r="59" spans="3:37" x14ac:dyDescent="0.3">
      <c r="D59" s="234"/>
      <c r="E59" s="234"/>
      <c r="F59" s="234"/>
      <c r="G59" s="234"/>
      <c r="H59" s="234"/>
      <c r="I59" s="234"/>
      <c r="J59" s="234"/>
      <c r="K59" s="234"/>
      <c r="L59" s="234"/>
      <c r="M59" s="234"/>
      <c r="N59" s="234"/>
      <c r="O59" s="234"/>
      <c r="P59" s="234"/>
      <c r="Q59" s="234"/>
      <c r="R59" s="234"/>
      <c r="S59" s="234"/>
      <c r="T59" s="234"/>
      <c r="U59" s="234"/>
      <c r="V59" s="234"/>
      <c r="W59" s="234"/>
      <c r="X59" s="234"/>
      <c r="Y59" s="234"/>
      <c r="Z59" s="234"/>
      <c r="AA59" s="234"/>
      <c r="AB59" s="234"/>
      <c r="AC59" s="234"/>
    </row>
  </sheetData>
  <sheetProtection password="CC25" sheet="1" objects="1" scenarios="1" selectLockedCells="1"/>
  <mergeCells count="15">
    <mergeCell ref="B10:AL10"/>
    <mergeCell ref="B2:C2"/>
    <mergeCell ref="H36:K36"/>
    <mergeCell ref="M36:O36"/>
    <mergeCell ref="AH23:AJ23"/>
    <mergeCell ref="C16:E18"/>
    <mergeCell ref="C13:E13"/>
    <mergeCell ref="H13:J13"/>
    <mergeCell ref="H23:K23"/>
    <mergeCell ref="M23:O23"/>
    <mergeCell ref="S13:U13"/>
    <mergeCell ref="S23:V23"/>
    <mergeCell ref="X23:Z23"/>
    <mergeCell ref="AC13:AE13"/>
    <mergeCell ref="AC23:AF23"/>
  </mergeCells>
  <conditionalFormatting sqref="AM9:AM46 A9:B46 C9:AL9 C11:AL46">
    <cfRule type="expression" dxfId="0" priority="4" stopIfTrue="1">
      <formula>AND(Uncertainty_Y_N="No")</formula>
    </cfRule>
  </conditionalFormatting>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J27"/>
  <sheetViews>
    <sheetView showGridLines="0" zoomScale="90" zoomScaleNormal="90" workbookViewId="0">
      <selection activeCell="D1" sqref="D1"/>
    </sheetView>
  </sheetViews>
  <sheetFormatPr defaultRowHeight="16.5" x14ac:dyDescent="0.3"/>
  <cols>
    <col min="1" max="1" width="9" style="3"/>
    <col min="2" max="2" width="20.875" style="3" customWidth="1"/>
    <col min="3" max="3" width="35.625" style="3" customWidth="1"/>
    <col min="4" max="4" width="19.375" style="3" customWidth="1"/>
    <col min="5" max="5" width="9" style="3"/>
    <col min="6" max="6" width="19.375" style="3" customWidth="1"/>
    <col min="7" max="7" width="9" style="3"/>
    <col min="8" max="8" width="21.375" style="3" customWidth="1"/>
    <col min="9" max="10" width="2.375" style="3" customWidth="1"/>
    <col min="11" max="16384" width="9" style="3"/>
  </cols>
  <sheetData>
    <row r="1" spans="2:10" ht="17.25" thickBot="1" x14ac:dyDescent="0.35">
      <c r="J1" s="74"/>
    </row>
    <row r="2" spans="2:10" ht="18" thickBot="1" x14ac:dyDescent="0.35">
      <c r="B2" s="459" t="str">
        <f>'Version Control'!$B$2</f>
        <v>Title Block</v>
      </c>
      <c r="C2" s="460"/>
      <c r="J2" s="74"/>
    </row>
    <row r="3" spans="2:10" x14ac:dyDescent="0.3">
      <c r="B3" s="115" t="str">
        <f>'Version Control'!$B$3</f>
        <v>File Name:</v>
      </c>
      <c r="C3" s="419" t="str">
        <f ca="1">'Version Control'!$C$3</f>
        <v>Room_Air_Conditioner_v1.6.xlsx</v>
      </c>
      <c r="J3" s="74"/>
    </row>
    <row r="4" spans="2:10" x14ac:dyDescent="0.3">
      <c r="B4" s="131" t="str">
        <f>'Version Control'!$B$4</f>
        <v>Tab Name:</v>
      </c>
      <c r="C4" s="414" t="str">
        <f ca="1">MID(CELL("filename",A1), FIND("]", CELL("filename", A1))+ 1, 255)</f>
        <v>Drop-Downs</v>
      </c>
      <c r="J4" s="74"/>
    </row>
    <row r="5" spans="2:10" x14ac:dyDescent="0.3">
      <c r="B5" s="36" t="str">
        <f>'Version Control'!$B$5</f>
        <v>Version Number:</v>
      </c>
      <c r="C5" s="418">
        <f>'Version Control'!$C$5</f>
        <v>1.6</v>
      </c>
      <c r="J5" s="74"/>
    </row>
    <row r="6" spans="2:10" x14ac:dyDescent="0.3">
      <c r="B6" s="40" t="str">
        <f>'Version Control'!$B$6</f>
        <v xml:space="preserve">Latest Revision Date: </v>
      </c>
      <c r="C6" s="416">
        <f>'Version Control'!$C$6</f>
        <v>41192</v>
      </c>
      <c r="J6" s="74"/>
    </row>
    <row r="7" spans="2:10" ht="17.25" thickBot="1" x14ac:dyDescent="0.35">
      <c r="B7" s="417" t="str">
        <f>'Version Control'!$B$7</f>
        <v xml:space="preserve">Test Completion Date: </v>
      </c>
      <c r="C7" s="5" t="str">
        <f>'Version Control'!$C$7</f>
        <v>[MM/DD/YYYY]</v>
      </c>
      <c r="J7" s="74"/>
    </row>
    <row r="8" spans="2:10" x14ac:dyDescent="0.3">
      <c r="J8" s="74"/>
    </row>
    <row r="9" spans="2:10" x14ac:dyDescent="0.3">
      <c r="J9" s="74"/>
    </row>
    <row r="10" spans="2:10" x14ac:dyDescent="0.3">
      <c r="B10" s="3" t="s">
        <v>15</v>
      </c>
      <c r="D10" s="3" t="s">
        <v>266</v>
      </c>
      <c r="F10" s="3" t="s">
        <v>399</v>
      </c>
      <c r="H10" s="3" t="s">
        <v>401</v>
      </c>
      <c r="J10" s="74"/>
    </row>
    <row r="11" spans="2:10" x14ac:dyDescent="0.3">
      <c r="B11" s="424"/>
      <c r="D11" s="424"/>
      <c r="F11" s="424" t="s">
        <v>398</v>
      </c>
      <c r="H11" s="424" t="s">
        <v>7</v>
      </c>
      <c r="J11" s="74"/>
    </row>
    <row r="12" spans="2:10" x14ac:dyDescent="0.3">
      <c r="B12" s="425" t="s">
        <v>10</v>
      </c>
      <c r="D12" s="425">
        <v>0</v>
      </c>
      <c r="F12" s="426" t="s">
        <v>399</v>
      </c>
      <c r="H12" s="426" t="s">
        <v>400</v>
      </c>
      <c r="J12" s="74"/>
    </row>
    <row r="13" spans="2:10" x14ac:dyDescent="0.3">
      <c r="B13" s="426" t="s">
        <v>11</v>
      </c>
      <c r="D13" s="425">
        <v>2557.5</v>
      </c>
      <c r="J13" s="74"/>
    </row>
    <row r="14" spans="2:10" x14ac:dyDescent="0.3">
      <c r="D14" s="426">
        <v>5115</v>
      </c>
      <c r="J14" s="74"/>
    </row>
    <row r="15" spans="2:10" x14ac:dyDescent="0.3">
      <c r="B15" s="427" t="s">
        <v>314</v>
      </c>
      <c r="J15" s="74"/>
    </row>
    <row r="16" spans="2:10" x14ac:dyDescent="0.3">
      <c r="B16" s="427" t="s">
        <v>315</v>
      </c>
      <c r="J16" s="74"/>
    </row>
    <row r="17" spans="1:10" x14ac:dyDescent="0.3">
      <c r="B17" s="427" t="s">
        <v>317</v>
      </c>
      <c r="J17" s="74"/>
    </row>
    <row r="18" spans="1:10" x14ac:dyDescent="0.3">
      <c r="J18" s="74"/>
    </row>
    <row r="19" spans="1:10" x14ac:dyDescent="0.3">
      <c r="A19" s="74"/>
      <c r="B19" s="74"/>
      <c r="C19" s="74"/>
      <c r="D19" s="74"/>
      <c r="E19" s="74"/>
      <c r="F19" s="74"/>
      <c r="G19" s="74"/>
      <c r="H19" s="74"/>
      <c r="I19" s="74"/>
      <c r="J19" s="74"/>
    </row>
    <row r="27" spans="1:10" x14ac:dyDescent="0.3">
      <c r="D27" s="11"/>
    </row>
  </sheetData>
  <sheetProtection password="CC25" sheet="1" objects="1" scenarios="1" selectLockedCells="1"/>
  <mergeCells count="1">
    <mergeCell ref="B2:C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G24"/>
  <sheetViews>
    <sheetView showGridLines="0" zoomScale="80" zoomScaleNormal="80" workbookViewId="0">
      <selection activeCell="C23" sqref="C23"/>
    </sheetView>
  </sheetViews>
  <sheetFormatPr defaultRowHeight="16.5" x14ac:dyDescent="0.3"/>
  <cols>
    <col min="2" max="2" width="26.125" style="9" bestFit="1" customWidth="1"/>
    <col min="3" max="3" width="30.25" style="1" customWidth="1"/>
    <col min="4" max="4" width="4.875" customWidth="1"/>
    <col min="5" max="5" width="3.625" customWidth="1"/>
  </cols>
  <sheetData>
    <row r="1" spans="2:7" ht="17.25" thickBot="1" x14ac:dyDescent="0.35">
      <c r="B1" s="1"/>
      <c r="C1"/>
      <c r="E1" s="75"/>
    </row>
    <row r="2" spans="2:7" ht="18" thickBot="1" x14ac:dyDescent="0.35">
      <c r="B2" s="666" t="s">
        <v>267</v>
      </c>
      <c r="C2" s="667"/>
      <c r="E2" s="75"/>
    </row>
    <row r="3" spans="2:7" x14ac:dyDescent="0.3">
      <c r="B3" s="36" t="s">
        <v>268</v>
      </c>
      <c r="C3" s="420" t="str">
        <f ca="1">MID(CELL("FILENAME",F15),FIND("[",CELL("FILENAME",F15))+1,FIND("]",CELL("FILENAME",F15))-FIND("[",CELL("FILENAME",F15))-1)</f>
        <v>Room_Air_Conditioner_v1.6.xlsx</v>
      </c>
      <c r="D3" s="3"/>
      <c r="E3" s="74"/>
      <c r="F3" s="3"/>
      <c r="G3" s="3"/>
    </row>
    <row r="4" spans="2:7" x14ac:dyDescent="0.3">
      <c r="B4" s="38" t="s">
        <v>269</v>
      </c>
      <c r="C4" s="414" t="str">
        <f ca="1">MID(CELL("filename",A1), FIND("]", CELL("filename", A1))+ 1, 255)</f>
        <v>Version Control</v>
      </c>
      <c r="D4" s="3"/>
      <c r="E4" s="74"/>
      <c r="F4" s="3"/>
      <c r="G4" s="3"/>
    </row>
    <row r="5" spans="2:7" x14ac:dyDescent="0.3">
      <c r="B5" s="40" t="s">
        <v>270</v>
      </c>
      <c r="C5" s="415">
        <f>INDEX(B12:B55,COUNTA(B12:B55),1)</f>
        <v>1.6</v>
      </c>
      <c r="D5" s="3"/>
      <c r="E5" s="74"/>
      <c r="F5" s="3"/>
      <c r="G5" s="3"/>
    </row>
    <row r="6" spans="2:7" x14ac:dyDescent="0.3">
      <c r="B6" s="40" t="s">
        <v>271</v>
      </c>
      <c r="C6" s="416">
        <f>IF(MAX(B12:C105)=0,"No Revisions Dates Entered",MAX(B12:C105))</f>
        <v>41192</v>
      </c>
      <c r="D6" s="3"/>
      <c r="E6" s="74"/>
      <c r="F6" s="3"/>
      <c r="G6" s="3"/>
    </row>
    <row r="7" spans="2:7" ht="17.25" thickBot="1" x14ac:dyDescent="0.35">
      <c r="B7" s="417" t="s">
        <v>272</v>
      </c>
      <c r="C7" s="5" t="str">
        <f>'General Info &amp; Test Results'!C16</f>
        <v>[MM/DD/YYYY]</v>
      </c>
      <c r="D7" s="3"/>
      <c r="E7" s="74"/>
      <c r="F7" s="3"/>
      <c r="G7" s="3"/>
    </row>
    <row r="8" spans="2:7" x14ac:dyDescent="0.3">
      <c r="B8" s="3"/>
      <c r="C8" s="3"/>
      <c r="D8" s="3"/>
      <c r="E8" s="74"/>
      <c r="F8" s="3"/>
      <c r="G8" s="3"/>
    </row>
    <row r="9" spans="2:7" ht="17.25" thickBot="1" x14ac:dyDescent="0.35">
      <c r="B9" s="3"/>
      <c r="C9" s="3"/>
      <c r="D9" s="3"/>
      <c r="E9" s="74"/>
      <c r="F9" s="3"/>
      <c r="G9" s="3"/>
    </row>
    <row r="10" spans="2:7" ht="18" thickBot="1" x14ac:dyDescent="0.35">
      <c r="B10" s="664" t="s">
        <v>273</v>
      </c>
      <c r="C10" s="665"/>
      <c r="D10" s="3"/>
      <c r="E10" s="74"/>
      <c r="F10" s="3"/>
      <c r="G10" s="3"/>
    </row>
    <row r="11" spans="2:7" ht="17.25" x14ac:dyDescent="0.35">
      <c r="B11" s="405" t="s">
        <v>274</v>
      </c>
      <c r="C11" s="406" t="s">
        <v>16</v>
      </c>
      <c r="D11" s="3"/>
      <c r="E11" s="74"/>
      <c r="F11" s="3"/>
      <c r="G11" s="3"/>
    </row>
    <row r="12" spans="2:7" x14ac:dyDescent="0.3">
      <c r="B12" s="407">
        <v>0.1</v>
      </c>
      <c r="C12" s="404">
        <v>40660</v>
      </c>
      <c r="D12" s="3"/>
      <c r="E12" s="74"/>
      <c r="F12" s="3"/>
      <c r="G12" s="3"/>
    </row>
    <row r="13" spans="2:7" x14ac:dyDescent="0.3">
      <c r="B13" s="408">
        <v>0.2</v>
      </c>
      <c r="C13" s="404">
        <v>40668</v>
      </c>
      <c r="D13" s="7"/>
      <c r="E13" s="74"/>
      <c r="F13" s="3"/>
      <c r="G13" s="3"/>
    </row>
    <row r="14" spans="2:7" x14ac:dyDescent="0.3">
      <c r="B14" s="409">
        <v>0.3</v>
      </c>
      <c r="C14" s="6">
        <v>40682</v>
      </c>
      <c r="E14" s="75"/>
    </row>
    <row r="15" spans="2:7" x14ac:dyDescent="0.3">
      <c r="B15" s="410">
        <v>0.4</v>
      </c>
      <c r="C15" s="403">
        <v>40690</v>
      </c>
      <c r="E15" s="75"/>
    </row>
    <row r="16" spans="2:7" x14ac:dyDescent="0.3">
      <c r="B16" s="411">
        <v>1</v>
      </c>
      <c r="C16" s="403">
        <v>40696</v>
      </c>
      <c r="E16" s="75"/>
    </row>
    <row r="17" spans="1:5" x14ac:dyDescent="0.3">
      <c r="B17" s="411">
        <v>1.1000000000000001</v>
      </c>
      <c r="C17" s="403">
        <v>41040</v>
      </c>
      <c r="E17" s="75"/>
    </row>
    <row r="18" spans="1:5" x14ac:dyDescent="0.3">
      <c r="B18" s="411">
        <v>1.2</v>
      </c>
      <c r="C18" s="403">
        <v>41047</v>
      </c>
      <c r="E18" s="75"/>
    </row>
    <row r="19" spans="1:5" x14ac:dyDescent="0.3">
      <c r="B19" s="411">
        <v>1.3</v>
      </c>
      <c r="C19" s="403">
        <v>41047</v>
      </c>
      <c r="E19" s="75"/>
    </row>
    <row r="20" spans="1:5" x14ac:dyDescent="0.3">
      <c r="B20" s="412">
        <v>1.4</v>
      </c>
      <c r="C20" s="404">
        <v>41061</v>
      </c>
      <c r="E20" s="75"/>
    </row>
    <row r="21" spans="1:5" x14ac:dyDescent="0.3">
      <c r="B21" s="410">
        <v>1.5</v>
      </c>
      <c r="C21" s="403">
        <v>41105</v>
      </c>
      <c r="E21" s="75"/>
    </row>
    <row r="22" spans="1:5" ht="17.25" thickBot="1" x14ac:dyDescent="0.35">
      <c r="B22" s="413">
        <v>1.6</v>
      </c>
      <c r="C22" s="8">
        <v>41192</v>
      </c>
      <c r="E22" s="75"/>
    </row>
    <row r="23" spans="1:5" x14ac:dyDescent="0.3">
      <c r="E23" s="75"/>
    </row>
    <row r="24" spans="1:5" x14ac:dyDescent="0.3">
      <c r="A24" s="75"/>
      <c r="B24" s="113"/>
      <c r="C24" s="114"/>
      <c r="D24" s="75"/>
      <c r="E24" s="75"/>
    </row>
  </sheetData>
  <sheetProtection password="CC25" sheet="1" objects="1" scenarios="1" selectLockedCells="1"/>
  <mergeCells count="2">
    <mergeCell ref="B10:C10"/>
    <mergeCell ref="B2:C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70C0"/>
  </sheetPr>
  <dimension ref="A1:J61"/>
  <sheetViews>
    <sheetView showGridLines="0" zoomScale="80" zoomScaleNormal="80" workbookViewId="0">
      <selection activeCell="E4" sqref="E4"/>
    </sheetView>
  </sheetViews>
  <sheetFormatPr defaultRowHeight="16.5" x14ac:dyDescent="0.3"/>
  <cols>
    <col min="1" max="1" width="3.5" style="3" customWidth="1"/>
    <col min="2" max="2" width="44.125" style="3" customWidth="1"/>
    <col min="3" max="3" width="39.75" style="3" bestFit="1" customWidth="1"/>
    <col min="4" max="4" width="3.375" style="3" customWidth="1"/>
    <col min="5" max="5" width="29" style="3" customWidth="1"/>
    <col min="6" max="7" width="22.5" style="3" customWidth="1"/>
    <col min="8" max="8" width="19.375" style="3" customWidth="1"/>
    <col min="9" max="9" width="3.625" style="3" customWidth="1"/>
    <col min="10" max="10" width="2.75" style="3" customWidth="1"/>
    <col min="11" max="16384" width="9" style="3"/>
  </cols>
  <sheetData>
    <row r="1" spans="2:10" ht="17.25" thickBot="1" x14ac:dyDescent="0.35">
      <c r="J1" s="74"/>
    </row>
    <row r="2" spans="2:10" ht="18" thickBot="1" x14ac:dyDescent="0.35">
      <c r="B2" s="459" t="str">
        <f>'Version Control'!$B$2</f>
        <v>Title Block</v>
      </c>
      <c r="C2" s="460"/>
      <c r="J2" s="74"/>
    </row>
    <row r="3" spans="2:10" x14ac:dyDescent="0.3">
      <c r="B3" s="36" t="str">
        <f>'Version Control'!$B$3</f>
        <v>File Name:</v>
      </c>
      <c r="C3" s="37" t="str">
        <f ca="1">'Version Control'!$C$3</f>
        <v>Room_Air_Conditioner_v1.6.xlsx</v>
      </c>
      <c r="J3" s="74"/>
    </row>
    <row r="4" spans="2:10" x14ac:dyDescent="0.3">
      <c r="B4" s="131" t="str">
        <f>'Version Control'!$B$4</f>
        <v>Tab Name:</v>
      </c>
      <c r="C4" s="39" t="str">
        <f ca="1">MID(CELL("filename",A1), FIND("]", CELL("filename", A1))+ 1, 255)</f>
        <v>General Info &amp; Test Results</v>
      </c>
      <c r="E4" s="132" t="s">
        <v>402</v>
      </c>
      <c r="J4" s="74"/>
    </row>
    <row r="5" spans="2:10" x14ac:dyDescent="0.3">
      <c r="B5" s="40" t="str">
        <f>'Version Control'!$B$5</f>
        <v>Version Number:</v>
      </c>
      <c r="C5" s="41">
        <f>'Version Control'!$C$5</f>
        <v>1.6</v>
      </c>
      <c r="J5" s="74"/>
    </row>
    <row r="6" spans="2:10" x14ac:dyDescent="0.3">
      <c r="B6" s="40" t="str">
        <f>'Version Control'!$B$6</f>
        <v xml:space="preserve">Latest Revision Date: </v>
      </c>
      <c r="C6" s="42">
        <f>'Version Control'!$C$6</f>
        <v>41192</v>
      </c>
      <c r="J6" s="74"/>
    </row>
    <row r="7" spans="2:10" ht="17.25" thickBot="1" x14ac:dyDescent="0.35">
      <c r="B7" s="43" t="str">
        <f>'Version Control'!$B$7</f>
        <v xml:space="preserve">Test Completion Date: </v>
      </c>
      <c r="C7" s="44" t="str">
        <f>'Version Control'!$C$7</f>
        <v>[MM/DD/YYYY]</v>
      </c>
      <c r="J7" s="74"/>
    </row>
    <row r="8" spans="2:10" ht="17.25" x14ac:dyDescent="0.35">
      <c r="B8" s="164"/>
      <c r="E8" s="165"/>
      <c r="F8" s="166"/>
      <c r="G8" s="166"/>
      <c r="J8" s="74"/>
    </row>
    <row r="9" spans="2:10" ht="18" thickBot="1" x14ac:dyDescent="0.4">
      <c r="B9" s="164"/>
      <c r="D9" s="13"/>
      <c r="E9" s="167"/>
      <c r="F9" s="168"/>
      <c r="G9" s="168"/>
      <c r="J9" s="74"/>
    </row>
    <row r="10" spans="2:10" ht="17.25" customHeight="1" thickBot="1" x14ac:dyDescent="0.35">
      <c r="B10" s="463" t="s">
        <v>415</v>
      </c>
      <c r="C10" s="464"/>
      <c r="E10" s="463" t="s">
        <v>350</v>
      </c>
      <c r="F10" s="469"/>
      <c r="G10" s="469"/>
      <c r="H10" s="464"/>
      <c r="J10" s="74"/>
    </row>
    <row r="11" spans="2:10" ht="18" thickBot="1" x14ac:dyDescent="0.35">
      <c r="B11" s="76" t="s">
        <v>0</v>
      </c>
      <c r="C11" s="169" t="s">
        <v>286</v>
      </c>
      <c r="E11" s="170" t="s">
        <v>285</v>
      </c>
      <c r="F11" s="171" t="s">
        <v>36</v>
      </c>
      <c r="G11" s="171" t="s">
        <v>164</v>
      </c>
      <c r="H11" s="172" t="s">
        <v>167</v>
      </c>
      <c r="J11" s="74"/>
    </row>
    <row r="12" spans="2:10" ht="18" thickBot="1" x14ac:dyDescent="0.4">
      <c r="B12" s="77" t="s">
        <v>287</v>
      </c>
      <c r="C12" s="173" t="s">
        <v>288</v>
      </c>
      <c r="E12" s="174" t="s">
        <v>17</v>
      </c>
      <c r="F12" s="175" t="str">
        <f>IF('EER Calculation'!E29&lt;&gt;0,'EER Calculation'!E29,"")</f>
        <v/>
      </c>
      <c r="G12" s="175" t="str">
        <f>IF('Uncertainty Calculations'!J15&lt;&gt;0,'Uncertainty Calculations'!J15,"")</f>
        <v/>
      </c>
      <c r="H12" s="90" t="s">
        <v>84</v>
      </c>
      <c r="J12" s="74"/>
    </row>
    <row r="13" spans="2:10" ht="18" thickBot="1" x14ac:dyDescent="0.4">
      <c r="B13" s="17"/>
      <c r="C13" s="18"/>
      <c r="E13" s="176" t="s">
        <v>50</v>
      </c>
      <c r="F13" s="177" t="str">
        <f>IF('EER Calculation'!E21&lt;&gt;0,'EER Calculation'!E21,"")</f>
        <v/>
      </c>
      <c r="G13" s="177" t="str">
        <f>IF('Uncertainty Calculations'!E14&lt;&gt;0,'Uncertainty Calculations'!E14,"")</f>
        <v/>
      </c>
      <c r="H13" s="14" t="s">
        <v>32</v>
      </c>
      <c r="J13" s="74"/>
    </row>
    <row r="14" spans="2:10" ht="18" thickBot="1" x14ac:dyDescent="0.4">
      <c r="B14" s="463" t="s">
        <v>418</v>
      </c>
      <c r="C14" s="464"/>
      <c r="E14" s="176" t="s">
        <v>20</v>
      </c>
      <c r="F14" s="178" t="str">
        <f>IF('EER Calculation'!E17&lt;&gt;0,'EER Calculation'!E30,"")</f>
        <v/>
      </c>
      <c r="G14" s="178" t="str">
        <f>IF('EER Calculation'!E17&lt;&gt;0,'Uncertainty Calculations'!U14,"")</f>
        <v/>
      </c>
      <c r="H14" s="14" t="s">
        <v>300</v>
      </c>
      <c r="J14" s="74"/>
    </row>
    <row r="15" spans="2:10" ht="18" thickBot="1" x14ac:dyDescent="0.4">
      <c r="B15" s="78" t="s">
        <v>289</v>
      </c>
      <c r="C15" s="179" t="s">
        <v>290</v>
      </c>
      <c r="E15" s="180" t="s">
        <v>198</v>
      </c>
      <c r="F15" s="181" t="str">
        <f>IF('Standby Power Test'!E46&lt;&gt;0,'Standby Power Test'!E46,"")</f>
        <v/>
      </c>
      <c r="G15" s="181" t="str">
        <f>IF('Uncertainty Calculations'!AE14&lt;&gt;0,'Uncertainty Calculations'!AE14,"")</f>
        <v/>
      </c>
      <c r="H15" s="15" t="s">
        <v>196</v>
      </c>
      <c r="J15" s="74"/>
    </row>
    <row r="16" spans="2:10" ht="17.25" x14ac:dyDescent="0.35">
      <c r="B16" s="79" t="s">
        <v>291</v>
      </c>
      <c r="C16" s="182" t="s">
        <v>290</v>
      </c>
      <c r="E16" s="183"/>
      <c r="F16" s="184"/>
      <c r="G16" s="184"/>
      <c r="H16" s="10"/>
      <c r="J16" s="74"/>
    </row>
    <row r="17" spans="1:10" ht="18" thickBot="1" x14ac:dyDescent="0.4">
      <c r="B17" s="80" t="s">
        <v>56</v>
      </c>
      <c r="C17" s="182" t="s">
        <v>290</v>
      </c>
      <c r="E17" s="183" t="s">
        <v>403</v>
      </c>
      <c r="F17" s="184"/>
      <c r="G17" s="184"/>
      <c r="H17" s="10"/>
      <c r="J17" s="74"/>
    </row>
    <row r="18" spans="1:10" ht="18" thickBot="1" x14ac:dyDescent="0.35">
      <c r="B18" s="81" t="s">
        <v>264</v>
      </c>
      <c r="C18" s="185"/>
      <c r="E18" s="463" t="s">
        <v>275</v>
      </c>
      <c r="F18" s="469"/>
      <c r="G18" s="469"/>
      <c r="H18" s="464"/>
      <c r="J18" s="74"/>
    </row>
    <row r="19" spans="1:10" x14ac:dyDescent="0.3">
      <c r="B19" s="81" t="s">
        <v>265</v>
      </c>
      <c r="C19" s="185"/>
      <c r="E19" s="474" t="s">
        <v>430</v>
      </c>
      <c r="F19" s="475"/>
      <c r="G19" s="475"/>
      <c r="H19" s="476"/>
      <c r="J19" s="74"/>
    </row>
    <row r="20" spans="1:10" s="16" customFormat="1" x14ac:dyDescent="0.3">
      <c r="A20" s="3"/>
      <c r="B20" s="81" t="s">
        <v>316</v>
      </c>
      <c r="C20" s="185"/>
      <c r="D20" s="3"/>
      <c r="E20" s="477"/>
      <c r="F20" s="478"/>
      <c r="G20" s="478"/>
      <c r="H20" s="479"/>
      <c r="J20" s="91"/>
    </row>
    <row r="21" spans="1:10" s="16" customFormat="1" ht="17.25" customHeight="1" x14ac:dyDescent="0.3">
      <c r="A21" s="3"/>
      <c r="B21" s="465" t="s">
        <v>359</v>
      </c>
      <c r="C21" s="467"/>
      <c r="D21" s="3"/>
      <c r="E21" s="477"/>
      <c r="F21" s="478"/>
      <c r="G21" s="478"/>
      <c r="H21" s="479"/>
      <c r="J21" s="91"/>
    </row>
    <row r="22" spans="1:10" s="16" customFormat="1" ht="17.25" customHeight="1" x14ac:dyDescent="0.3">
      <c r="A22" s="3"/>
      <c r="B22" s="465"/>
      <c r="C22" s="467"/>
      <c r="D22" s="3"/>
      <c r="E22" s="480" t="s">
        <v>276</v>
      </c>
      <c r="F22" s="481"/>
      <c r="G22" s="88" t="s">
        <v>16</v>
      </c>
      <c r="H22" s="89" t="s">
        <v>277</v>
      </c>
      <c r="J22" s="91"/>
    </row>
    <row r="23" spans="1:10" s="16" customFormat="1" ht="17.25" customHeight="1" x14ac:dyDescent="0.3">
      <c r="A23" s="3"/>
      <c r="B23" s="465"/>
      <c r="C23" s="467"/>
      <c r="D23" s="3"/>
      <c r="E23" s="482" t="s">
        <v>278</v>
      </c>
      <c r="F23" s="483"/>
      <c r="G23" s="186" t="str">
        <f>'Report Sign-Off Block'!D14</f>
        <v>[MM/DD/YYYY]</v>
      </c>
      <c r="H23" s="187" t="str">
        <f>IF('Report Sign-Off Block'!E14&lt;&gt;0,'Report Sign-Off Block'!E14,"")</f>
        <v>[Test Lab Name]</v>
      </c>
      <c r="J23" s="91"/>
    </row>
    <row r="24" spans="1:10" s="16" customFormat="1" ht="21.75" customHeight="1" thickBot="1" x14ac:dyDescent="0.35">
      <c r="A24" s="3"/>
      <c r="B24" s="466"/>
      <c r="C24" s="468"/>
      <c r="D24" s="3"/>
      <c r="E24" s="470" t="s">
        <v>279</v>
      </c>
      <c r="F24" s="471"/>
      <c r="G24" s="186" t="str">
        <f>'Report Sign-Off Block'!D15</f>
        <v>[MM/DD/YYYY]</v>
      </c>
      <c r="H24" s="187" t="str">
        <f>IF('Report Sign-Off Block'!E15&lt;&gt;0,'Report Sign-Off Block'!E15,"")</f>
        <v>[Test Lab Name]</v>
      </c>
      <c r="J24" s="91"/>
    </row>
    <row r="25" spans="1:10" s="16" customFormat="1" ht="17.25" thickBot="1" x14ac:dyDescent="0.35">
      <c r="A25" s="3"/>
      <c r="B25" s="17"/>
      <c r="C25" s="18"/>
      <c r="D25" s="3"/>
      <c r="E25" s="470" t="s">
        <v>426</v>
      </c>
      <c r="F25" s="471"/>
      <c r="G25" s="186" t="str">
        <f>'Report Sign-Off Block'!D16</f>
        <v>[MM/DD/YYYY]</v>
      </c>
      <c r="H25" s="187" t="str">
        <f>IF('Report Sign-Off Block'!E16&lt;&gt;0,'Report Sign-Off Block'!E16,"")</f>
        <v>[Test Lab Name]</v>
      </c>
      <c r="J25" s="91"/>
    </row>
    <row r="26" spans="1:10" s="16" customFormat="1" ht="18" thickBot="1" x14ac:dyDescent="0.35">
      <c r="A26" s="3"/>
      <c r="B26" s="463" t="s">
        <v>416</v>
      </c>
      <c r="C26" s="464"/>
      <c r="D26" s="3"/>
      <c r="E26" s="470" t="s">
        <v>426</v>
      </c>
      <c r="F26" s="471"/>
      <c r="G26" s="186" t="str">
        <f>'Report Sign-Off Block'!D17</f>
        <v>[MM/DD/YYYY]</v>
      </c>
      <c r="H26" s="187" t="str">
        <f>IF('Report Sign-Off Block'!E17&lt;&gt;0,'Report Sign-Off Block'!E17,"")</f>
        <v>[Test Lab Name]</v>
      </c>
      <c r="J26" s="91"/>
    </row>
    <row r="27" spans="1:10" s="16" customFormat="1" ht="17.25" thickBot="1" x14ac:dyDescent="0.35">
      <c r="B27" s="82" t="s">
        <v>327</v>
      </c>
      <c r="C27" s="117"/>
      <c r="E27" s="472" t="s">
        <v>427</v>
      </c>
      <c r="F27" s="473"/>
      <c r="G27" s="188" t="str">
        <f>'Report Sign-Off Block'!D18</f>
        <v>[MM/DD/YYYY]</v>
      </c>
      <c r="H27" s="189" t="str">
        <f>IF('Report Sign-Off Block'!E18&lt;&gt;0,'Report Sign-Off Block'!E18,"")</f>
        <v>DOE</v>
      </c>
      <c r="J27" s="91"/>
    </row>
    <row r="28" spans="1:10" s="16" customFormat="1" x14ac:dyDescent="0.3">
      <c r="B28" s="83" t="s">
        <v>328</v>
      </c>
      <c r="C28" s="126"/>
      <c r="J28" s="91"/>
    </row>
    <row r="29" spans="1:10" s="16" customFormat="1" x14ac:dyDescent="0.3">
      <c r="B29" s="84" t="s">
        <v>329</v>
      </c>
      <c r="C29" s="126"/>
      <c r="J29" s="91"/>
    </row>
    <row r="30" spans="1:10" s="16" customFormat="1" x14ac:dyDescent="0.3">
      <c r="B30" s="84" t="s">
        <v>330</v>
      </c>
      <c r="C30" s="126"/>
      <c r="J30" s="91"/>
    </row>
    <row r="31" spans="1:10" s="16" customFormat="1" x14ac:dyDescent="0.3">
      <c r="B31" s="79" t="s">
        <v>292</v>
      </c>
      <c r="C31" s="126"/>
      <c r="J31" s="91"/>
    </row>
    <row r="32" spans="1:10" s="16" customFormat="1" ht="17.25" x14ac:dyDescent="0.35">
      <c r="B32" s="79" t="s">
        <v>293</v>
      </c>
      <c r="C32" s="126"/>
      <c r="I32" s="19"/>
      <c r="J32" s="91"/>
    </row>
    <row r="33" spans="2:10" s="16" customFormat="1" x14ac:dyDescent="0.3">
      <c r="B33" s="79" t="s">
        <v>294</v>
      </c>
      <c r="C33" s="126"/>
      <c r="J33" s="91"/>
    </row>
    <row r="34" spans="2:10" s="16" customFormat="1" ht="17.25" thickBot="1" x14ac:dyDescent="0.35">
      <c r="B34" s="85" t="s">
        <v>295</v>
      </c>
      <c r="C34" s="127"/>
      <c r="J34" s="91"/>
    </row>
    <row r="35" spans="2:10" s="16" customFormat="1" ht="17.25" thickBot="1" x14ac:dyDescent="0.35">
      <c r="B35" s="17"/>
      <c r="C35" s="17"/>
      <c r="J35" s="91"/>
    </row>
    <row r="36" spans="2:10" s="16" customFormat="1" ht="18" thickBot="1" x14ac:dyDescent="0.35">
      <c r="B36" s="463" t="s">
        <v>417</v>
      </c>
      <c r="C36" s="464"/>
      <c r="D36" s="3"/>
      <c r="E36" s="20"/>
      <c r="F36" s="21"/>
      <c r="G36" s="21"/>
      <c r="H36" s="22"/>
      <c r="J36" s="91"/>
    </row>
    <row r="37" spans="2:10" s="16" customFormat="1" ht="17.25" x14ac:dyDescent="0.35">
      <c r="B37" s="93" t="s">
        <v>98</v>
      </c>
      <c r="C37" s="86"/>
      <c r="D37" s="3"/>
      <c r="E37" s="21"/>
      <c r="F37" s="21"/>
      <c r="G37" s="21"/>
      <c r="H37" s="20"/>
      <c r="I37" s="3"/>
      <c r="J37" s="91"/>
    </row>
    <row r="38" spans="2:10" s="16" customFormat="1" x14ac:dyDescent="0.3">
      <c r="B38" s="140" t="s">
        <v>355</v>
      </c>
      <c r="C38" s="126"/>
      <c r="D38" s="3"/>
      <c r="E38" s="21"/>
      <c r="F38" s="21"/>
      <c r="G38" s="21"/>
      <c r="H38" s="20"/>
      <c r="J38" s="91"/>
    </row>
    <row r="39" spans="2:10" s="16" customFormat="1" x14ac:dyDescent="0.3">
      <c r="B39" s="140" t="s">
        <v>356</v>
      </c>
      <c r="C39" s="126"/>
      <c r="D39" s="3"/>
      <c r="E39" s="21"/>
      <c r="F39" s="21"/>
      <c r="G39" s="21"/>
      <c r="H39" s="20"/>
      <c r="J39" s="91"/>
    </row>
    <row r="40" spans="2:10" s="16" customFormat="1" x14ac:dyDescent="0.3">
      <c r="B40" s="140" t="s">
        <v>357</v>
      </c>
      <c r="C40" s="126"/>
      <c r="E40" s="21"/>
      <c r="F40" s="21"/>
      <c r="G40" s="21"/>
      <c r="H40" s="20"/>
      <c r="J40" s="91"/>
    </row>
    <row r="41" spans="2:10" s="16" customFormat="1" x14ac:dyDescent="0.3">
      <c r="B41" s="2"/>
      <c r="C41" s="86"/>
      <c r="E41" s="21"/>
      <c r="F41" s="21"/>
      <c r="G41" s="21"/>
      <c r="H41" s="20"/>
      <c r="J41" s="91"/>
    </row>
    <row r="42" spans="2:10" s="16" customFormat="1" ht="17.25" x14ac:dyDescent="0.35">
      <c r="B42" s="93" t="s">
        <v>93</v>
      </c>
      <c r="C42" s="86"/>
      <c r="E42" s="21"/>
      <c r="F42" s="21"/>
      <c r="G42" s="21"/>
      <c r="H42" s="21"/>
      <c r="J42" s="91"/>
    </row>
    <row r="43" spans="2:10" s="16" customFormat="1" x14ac:dyDescent="0.3">
      <c r="B43" s="140" t="s">
        <v>57</v>
      </c>
      <c r="C43" s="126"/>
      <c r="E43" s="21"/>
      <c r="F43" s="21"/>
      <c r="G43" s="21"/>
      <c r="H43" s="21"/>
      <c r="J43" s="91"/>
    </row>
    <row r="44" spans="2:10" s="16" customFormat="1" x14ac:dyDescent="0.3">
      <c r="B44" s="140" t="s">
        <v>99</v>
      </c>
      <c r="C44" s="126"/>
      <c r="E44" s="21"/>
      <c r="F44" s="21"/>
      <c r="G44" s="21"/>
      <c r="H44" s="21"/>
      <c r="J44" s="91"/>
    </row>
    <row r="45" spans="2:10" s="16" customFormat="1" x14ac:dyDescent="0.3">
      <c r="B45" s="140" t="s">
        <v>100</v>
      </c>
      <c r="C45" s="126"/>
      <c r="E45" s="21"/>
      <c r="F45" s="21"/>
      <c r="G45" s="21"/>
      <c r="H45" s="21"/>
      <c r="J45" s="91"/>
    </row>
    <row r="46" spans="2:10" s="16" customFormat="1" x14ac:dyDescent="0.3">
      <c r="B46" s="140" t="s">
        <v>101</v>
      </c>
      <c r="C46" s="126"/>
      <c r="E46" s="21"/>
      <c r="F46" s="21"/>
      <c r="G46" s="21"/>
      <c r="H46" s="21"/>
      <c r="J46" s="91"/>
    </row>
    <row r="47" spans="2:10" s="16" customFormat="1" ht="17.25" thickBot="1" x14ac:dyDescent="0.35">
      <c r="B47" s="77" t="s">
        <v>358</v>
      </c>
      <c r="C47" s="127"/>
      <c r="E47" s="21"/>
      <c r="F47" s="21"/>
      <c r="G47" s="21"/>
      <c r="H47" s="21"/>
      <c r="J47" s="91"/>
    </row>
    <row r="48" spans="2:10" s="16" customFormat="1" x14ac:dyDescent="0.3">
      <c r="B48" s="17"/>
      <c r="C48" s="17"/>
      <c r="E48" s="21"/>
      <c r="F48" s="21"/>
      <c r="G48" s="21"/>
      <c r="H48" s="21"/>
      <c r="J48" s="91"/>
    </row>
    <row r="49" spans="1:10" s="16" customFormat="1" x14ac:dyDescent="0.3">
      <c r="A49" s="91"/>
      <c r="B49" s="91"/>
      <c r="C49" s="74"/>
      <c r="D49" s="91"/>
      <c r="E49" s="92"/>
      <c r="F49" s="92"/>
      <c r="G49" s="92"/>
      <c r="H49" s="92"/>
      <c r="I49" s="74"/>
      <c r="J49" s="74"/>
    </row>
    <row r="50" spans="1:10" s="16" customFormat="1" x14ac:dyDescent="0.3">
      <c r="C50" s="3"/>
      <c r="E50" s="21"/>
      <c r="F50" s="21"/>
      <c r="G50" s="21"/>
      <c r="H50" s="21"/>
      <c r="I50" s="3"/>
      <c r="J50" s="3"/>
    </row>
    <row r="51" spans="1:10" s="16" customFormat="1" x14ac:dyDescent="0.3">
      <c r="C51" s="3"/>
      <c r="I51" s="3"/>
      <c r="J51" s="3"/>
    </row>
    <row r="52" spans="1:10" s="16" customFormat="1" x14ac:dyDescent="0.3">
      <c r="B52" s="3"/>
      <c r="C52" s="3"/>
      <c r="F52" s="3"/>
      <c r="G52" s="3"/>
      <c r="H52" s="3"/>
      <c r="I52" s="3"/>
      <c r="J52" s="3"/>
    </row>
    <row r="53" spans="1:10" s="16" customFormat="1" x14ac:dyDescent="0.3">
      <c r="B53" s="3"/>
      <c r="C53" s="3"/>
      <c r="F53" s="3"/>
      <c r="G53" s="3"/>
      <c r="H53" s="3"/>
      <c r="I53" s="3"/>
      <c r="J53" s="3"/>
    </row>
    <row r="54" spans="1:10" s="16" customFormat="1" x14ac:dyDescent="0.3">
      <c r="B54" s="3"/>
      <c r="C54" s="3"/>
      <c r="F54" s="3"/>
      <c r="G54" s="3"/>
      <c r="H54" s="3"/>
      <c r="I54" s="3"/>
      <c r="J54" s="3"/>
    </row>
    <row r="55" spans="1:10" s="16" customFormat="1" x14ac:dyDescent="0.3">
      <c r="B55" s="3"/>
      <c r="C55" s="3"/>
      <c r="F55" s="3"/>
      <c r="G55" s="3"/>
      <c r="H55" s="3"/>
      <c r="I55" s="3"/>
      <c r="J55" s="3"/>
    </row>
    <row r="56" spans="1:10" s="16" customFormat="1" x14ac:dyDescent="0.3">
      <c r="B56" s="3"/>
      <c r="C56" s="3"/>
      <c r="D56" s="3"/>
      <c r="F56" s="3"/>
      <c r="G56" s="3"/>
      <c r="H56" s="3"/>
      <c r="I56" s="3"/>
      <c r="J56" s="3"/>
    </row>
    <row r="57" spans="1:10" s="16" customFormat="1" x14ac:dyDescent="0.3">
      <c r="B57" s="3"/>
      <c r="C57" s="3"/>
      <c r="D57" s="3"/>
      <c r="F57" s="3"/>
      <c r="G57" s="3"/>
      <c r="H57" s="3"/>
      <c r="I57" s="3"/>
      <c r="J57" s="3"/>
    </row>
    <row r="58" spans="1:10" s="16" customFormat="1" x14ac:dyDescent="0.3">
      <c r="A58" s="3"/>
      <c r="B58" s="3"/>
      <c r="C58" s="3"/>
      <c r="D58" s="3"/>
      <c r="F58" s="3"/>
      <c r="G58" s="3"/>
      <c r="H58" s="3"/>
      <c r="I58" s="3"/>
      <c r="J58" s="3"/>
    </row>
    <row r="59" spans="1:10" x14ac:dyDescent="0.3">
      <c r="E59" s="16"/>
    </row>
    <row r="60" spans="1:10" x14ac:dyDescent="0.3">
      <c r="E60" s="16"/>
    </row>
    <row r="61" spans="1:10" x14ac:dyDescent="0.3">
      <c r="E61" s="16"/>
    </row>
  </sheetData>
  <sheetProtection password="CC25" sheet="1" objects="1" scenarios="1" selectLockedCells="1"/>
  <mergeCells count="16">
    <mergeCell ref="E10:H10"/>
    <mergeCell ref="E18:H18"/>
    <mergeCell ref="E25:F25"/>
    <mergeCell ref="E26:F26"/>
    <mergeCell ref="E27:F27"/>
    <mergeCell ref="E19:H21"/>
    <mergeCell ref="E22:F22"/>
    <mergeCell ref="E23:F23"/>
    <mergeCell ref="E24:F24"/>
    <mergeCell ref="B2:C2"/>
    <mergeCell ref="B36:C36"/>
    <mergeCell ref="B26:C26"/>
    <mergeCell ref="B14:C14"/>
    <mergeCell ref="B10:C10"/>
    <mergeCell ref="B21:B24"/>
    <mergeCell ref="C21:C24"/>
  </mergeCells>
  <conditionalFormatting sqref="G12:G15">
    <cfRule type="expression" dxfId="21" priority="1" stopIfTrue="1">
      <formula>AND(Uncertainty_Y_N="No")</formula>
    </cfRule>
  </conditionalFormatting>
  <dataValidations count="2">
    <dataValidation type="list" showInputMessage="1" showErrorMessage="1" sqref="C43:C45 C18 C20:C21">
      <formula1>Yes_No</formula1>
    </dataValidation>
    <dataValidation type="list" showInputMessage="1" showErrorMessage="1" sqref="C19">
      <formula1>Yes_No</formula1>
    </dataValidation>
  </dataValidations>
  <hyperlinks>
    <hyperlink ref="E4" location="'Instructions '!C34" display="Back to Instructions tab"/>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70C0"/>
  </sheetPr>
  <dimension ref="A1:J147"/>
  <sheetViews>
    <sheetView showGridLines="0" zoomScale="85" zoomScaleNormal="85" workbookViewId="0">
      <selection activeCell="D16" sqref="D16"/>
    </sheetView>
  </sheetViews>
  <sheetFormatPr defaultColWidth="9.125" defaultRowHeight="16.5" x14ac:dyDescent="0.3"/>
  <cols>
    <col min="1" max="1" width="5" style="3" customWidth="1"/>
    <col min="2" max="2" width="23.25" style="3" customWidth="1"/>
    <col min="3" max="3" width="29.625" style="3" customWidth="1"/>
    <col min="4" max="4" width="21.375" style="3" customWidth="1"/>
    <col min="5" max="5" width="27.625" style="3" customWidth="1"/>
    <col min="6" max="6" width="17.375" style="3" customWidth="1"/>
    <col min="7" max="7" width="27.875" style="3" customWidth="1"/>
    <col min="8" max="8" width="32.125" style="3" customWidth="1"/>
    <col min="9" max="9" width="4.375" style="3" customWidth="1"/>
    <col min="10" max="10" width="3.5" style="3" customWidth="1"/>
    <col min="11" max="16384" width="9.125" style="3"/>
  </cols>
  <sheetData>
    <row r="1" spans="2:10" ht="17.25" thickBot="1" x14ac:dyDescent="0.35">
      <c r="J1" s="74"/>
    </row>
    <row r="2" spans="2:10" ht="18" thickBot="1" x14ac:dyDescent="0.35">
      <c r="B2" s="459" t="str">
        <f>'Version Control'!$B$2</f>
        <v>Title Block</v>
      </c>
      <c r="C2" s="460"/>
      <c r="J2" s="74"/>
    </row>
    <row r="3" spans="2:10" x14ac:dyDescent="0.3">
      <c r="B3" s="36" t="str">
        <f>'Version Control'!$B$3</f>
        <v>File Name:</v>
      </c>
      <c r="C3" s="37" t="str">
        <f ca="1">'Version Control'!$C$3</f>
        <v>Room_Air_Conditioner_v1.6.xlsx</v>
      </c>
      <c r="J3" s="74"/>
    </row>
    <row r="4" spans="2:10" x14ac:dyDescent="0.3">
      <c r="B4" s="131" t="str">
        <f>'Version Control'!$B$4</f>
        <v>Tab Name:</v>
      </c>
      <c r="C4" s="39" t="str">
        <f ca="1">MID(CELL("filename",A1), FIND("]", CELL("filename", A1))+ 1, 255)</f>
        <v>Setup &amp; Instrumentation</v>
      </c>
      <c r="E4" s="132" t="s">
        <v>402</v>
      </c>
      <c r="J4" s="74"/>
    </row>
    <row r="5" spans="2:10" x14ac:dyDescent="0.3">
      <c r="B5" s="40" t="str">
        <f>'Version Control'!$B$5</f>
        <v>Version Number:</v>
      </c>
      <c r="C5" s="41">
        <f>'Version Control'!$C$5</f>
        <v>1.6</v>
      </c>
      <c r="J5" s="74"/>
    </row>
    <row r="6" spans="2:10" x14ac:dyDescent="0.3">
      <c r="B6" s="40" t="str">
        <f>'Version Control'!$B$6</f>
        <v xml:space="preserve">Latest Revision Date: </v>
      </c>
      <c r="C6" s="42">
        <f>'Version Control'!$C$6</f>
        <v>41192</v>
      </c>
      <c r="J6" s="74"/>
    </row>
    <row r="7" spans="2:10" ht="17.25" thickBot="1" x14ac:dyDescent="0.35">
      <c r="B7" s="43" t="str">
        <f>'Version Control'!$B$7</f>
        <v xml:space="preserve">Test Completion Date: </v>
      </c>
      <c r="C7" s="44" t="str">
        <f>'Version Control'!$C$7</f>
        <v>[MM/DD/YYYY]</v>
      </c>
      <c r="J7" s="74"/>
    </row>
    <row r="8" spans="2:10" x14ac:dyDescent="0.3">
      <c r="J8" s="74"/>
    </row>
    <row r="9" spans="2:10" ht="17.25" thickBot="1" x14ac:dyDescent="0.35">
      <c r="J9" s="74"/>
    </row>
    <row r="10" spans="2:10" ht="18" thickBot="1" x14ac:dyDescent="0.35">
      <c r="B10" s="459" t="s">
        <v>404</v>
      </c>
      <c r="C10" s="484"/>
      <c r="D10" s="484"/>
      <c r="E10" s="484"/>
      <c r="F10" s="484"/>
      <c r="G10" s="484"/>
      <c r="H10" s="460"/>
      <c r="J10" s="74"/>
    </row>
    <row r="11" spans="2:10" ht="17.25" x14ac:dyDescent="0.3">
      <c r="B11" s="292" t="s">
        <v>351</v>
      </c>
      <c r="C11" s="293" t="s">
        <v>420</v>
      </c>
      <c r="D11" s="293" t="s">
        <v>419</v>
      </c>
      <c r="E11" s="293" t="s">
        <v>352</v>
      </c>
      <c r="F11" s="296" t="s">
        <v>296</v>
      </c>
      <c r="G11" s="295" t="s">
        <v>297</v>
      </c>
      <c r="H11" s="294" t="s">
        <v>298</v>
      </c>
      <c r="J11" s="74"/>
    </row>
    <row r="12" spans="2:10" x14ac:dyDescent="0.3">
      <c r="B12" s="191"/>
      <c r="C12" s="192"/>
      <c r="D12" s="192"/>
      <c r="E12" s="193"/>
      <c r="F12" s="194"/>
      <c r="G12" s="199"/>
      <c r="H12" s="195"/>
      <c r="J12" s="74"/>
    </row>
    <row r="13" spans="2:10" x14ac:dyDescent="0.3">
      <c r="B13" s="196"/>
      <c r="C13" s="197"/>
      <c r="D13" s="197"/>
      <c r="E13" s="198"/>
      <c r="F13" s="199"/>
      <c r="G13" s="199"/>
      <c r="H13" s="200"/>
      <c r="J13" s="74"/>
    </row>
    <row r="14" spans="2:10" x14ac:dyDescent="0.3">
      <c r="B14" s="191"/>
      <c r="C14" s="197"/>
      <c r="D14" s="197"/>
      <c r="E14" s="198"/>
      <c r="F14" s="199"/>
      <c r="G14" s="199"/>
      <c r="H14" s="200"/>
      <c r="J14" s="74"/>
    </row>
    <row r="15" spans="2:10" x14ac:dyDescent="0.3">
      <c r="B15" s="196"/>
      <c r="C15" s="197"/>
      <c r="D15" s="197"/>
      <c r="E15" s="198"/>
      <c r="F15" s="199"/>
      <c r="G15" s="199"/>
      <c r="H15" s="200"/>
      <c r="J15" s="74"/>
    </row>
    <row r="16" spans="2:10" x14ac:dyDescent="0.3">
      <c r="B16" s="191"/>
      <c r="C16" s="197"/>
      <c r="D16" s="197"/>
      <c r="E16" s="198"/>
      <c r="F16" s="199"/>
      <c r="G16" s="199"/>
      <c r="H16" s="200"/>
      <c r="J16" s="74"/>
    </row>
    <row r="17" spans="2:10" x14ac:dyDescent="0.3">
      <c r="B17" s="196"/>
      <c r="C17" s="197"/>
      <c r="D17" s="197"/>
      <c r="E17" s="198"/>
      <c r="F17" s="199"/>
      <c r="G17" s="199"/>
      <c r="H17" s="200"/>
      <c r="J17" s="74"/>
    </row>
    <row r="18" spans="2:10" x14ac:dyDescent="0.3">
      <c r="B18" s="191"/>
      <c r="C18" s="197"/>
      <c r="D18" s="197"/>
      <c r="E18" s="198"/>
      <c r="F18" s="199"/>
      <c r="G18" s="199"/>
      <c r="H18" s="200"/>
      <c r="J18" s="74"/>
    </row>
    <row r="19" spans="2:10" x14ac:dyDescent="0.3">
      <c r="B19" s="196"/>
      <c r="C19" s="197"/>
      <c r="D19" s="197"/>
      <c r="E19" s="198"/>
      <c r="F19" s="199"/>
      <c r="G19" s="199"/>
      <c r="H19" s="200"/>
      <c r="J19" s="74"/>
    </row>
    <row r="20" spans="2:10" x14ac:dyDescent="0.3">
      <c r="B20" s="191"/>
      <c r="C20" s="197"/>
      <c r="D20" s="197"/>
      <c r="E20" s="198"/>
      <c r="F20" s="199"/>
      <c r="G20" s="199"/>
      <c r="H20" s="200"/>
      <c r="J20" s="74"/>
    </row>
    <row r="21" spans="2:10" x14ac:dyDescent="0.3">
      <c r="B21" s="196"/>
      <c r="C21" s="197"/>
      <c r="D21" s="197"/>
      <c r="E21" s="198"/>
      <c r="F21" s="199"/>
      <c r="G21" s="199"/>
      <c r="H21" s="200"/>
      <c r="J21" s="74"/>
    </row>
    <row r="22" spans="2:10" x14ac:dyDescent="0.3">
      <c r="B22" s="191"/>
      <c r="C22" s="197"/>
      <c r="D22" s="197"/>
      <c r="E22" s="198"/>
      <c r="F22" s="199"/>
      <c r="G22" s="199"/>
      <c r="H22" s="200"/>
      <c r="J22" s="74"/>
    </row>
    <row r="23" spans="2:10" x14ac:dyDescent="0.3">
      <c r="B23" s="196"/>
      <c r="C23" s="197"/>
      <c r="D23" s="197"/>
      <c r="E23" s="198"/>
      <c r="F23" s="199"/>
      <c r="G23" s="199"/>
      <c r="H23" s="200"/>
      <c r="J23" s="74"/>
    </row>
    <row r="24" spans="2:10" x14ac:dyDescent="0.3">
      <c r="B24" s="191"/>
      <c r="C24" s="197"/>
      <c r="D24" s="197"/>
      <c r="E24" s="198"/>
      <c r="F24" s="199"/>
      <c r="G24" s="199"/>
      <c r="H24" s="200"/>
      <c r="J24" s="74"/>
    </row>
    <row r="25" spans="2:10" x14ac:dyDescent="0.3">
      <c r="B25" s="196"/>
      <c r="C25" s="197"/>
      <c r="D25" s="197"/>
      <c r="E25" s="198"/>
      <c r="F25" s="199"/>
      <c r="G25" s="199"/>
      <c r="H25" s="200"/>
      <c r="J25" s="74"/>
    </row>
    <row r="26" spans="2:10" x14ac:dyDescent="0.3">
      <c r="B26" s="191"/>
      <c r="C26" s="197"/>
      <c r="D26" s="197"/>
      <c r="E26" s="198"/>
      <c r="F26" s="199"/>
      <c r="G26" s="199"/>
      <c r="H26" s="200"/>
      <c r="J26" s="74"/>
    </row>
    <row r="27" spans="2:10" x14ac:dyDescent="0.3">
      <c r="B27" s="196"/>
      <c r="C27" s="197"/>
      <c r="D27" s="197"/>
      <c r="E27" s="198"/>
      <c r="F27" s="199"/>
      <c r="G27" s="199"/>
      <c r="H27" s="200"/>
      <c r="J27" s="74"/>
    </row>
    <row r="28" spans="2:10" x14ac:dyDescent="0.3">
      <c r="B28" s="191"/>
      <c r="C28" s="197"/>
      <c r="D28" s="197"/>
      <c r="E28" s="198"/>
      <c r="F28" s="199"/>
      <c r="G28" s="199"/>
      <c r="H28" s="200"/>
      <c r="J28" s="74"/>
    </row>
    <row r="29" spans="2:10" x14ac:dyDescent="0.3">
      <c r="B29" s="196"/>
      <c r="C29" s="197"/>
      <c r="D29" s="197"/>
      <c r="E29" s="198"/>
      <c r="F29" s="199"/>
      <c r="G29" s="199"/>
      <c r="H29" s="200"/>
      <c r="J29" s="74"/>
    </row>
    <row r="30" spans="2:10" x14ac:dyDescent="0.3">
      <c r="B30" s="191"/>
      <c r="C30" s="197"/>
      <c r="D30" s="197"/>
      <c r="E30" s="198"/>
      <c r="F30" s="199"/>
      <c r="G30" s="199"/>
      <c r="H30" s="200"/>
      <c r="J30" s="74"/>
    </row>
    <row r="31" spans="2:10" x14ac:dyDescent="0.3">
      <c r="B31" s="196"/>
      <c r="C31" s="197"/>
      <c r="D31" s="197"/>
      <c r="E31" s="198"/>
      <c r="F31" s="199"/>
      <c r="G31" s="199"/>
      <c r="H31" s="200"/>
      <c r="J31" s="74"/>
    </row>
    <row r="32" spans="2:10" x14ac:dyDescent="0.3">
      <c r="B32" s="191"/>
      <c r="C32" s="197"/>
      <c r="D32" s="197"/>
      <c r="E32" s="198"/>
      <c r="F32" s="199"/>
      <c r="G32" s="199"/>
      <c r="H32" s="200"/>
      <c r="J32" s="74"/>
    </row>
    <row r="33" spans="2:10" x14ac:dyDescent="0.3">
      <c r="B33" s="196"/>
      <c r="C33" s="197"/>
      <c r="D33" s="197"/>
      <c r="E33" s="198"/>
      <c r="F33" s="199"/>
      <c r="G33" s="199"/>
      <c r="H33" s="200"/>
      <c r="J33" s="74"/>
    </row>
    <row r="34" spans="2:10" x14ac:dyDescent="0.3">
      <c r="B34" s="191"/>
      <c r="C34" s="197"/>
      <c r="D34" s="197"/>
      <c r="E34" s="198"/>
      <c r="F34" s="199"/>
      <c r="G34" s="199"/>
      <c r="H34" s="200"/>
      <c r="J34" s="74"/>
    </row>
    <row r="35" spans="2:10" x14ac:dyDescent="0.3">
      <c r="B35" s="196"/>
      <c r="C35" s="197"/>
      <c r="D35" s="197"/>
      <c r="E35" s="198"/>
      <c r="F35" s="199"/>
      <c r="G35" s="199"/>
      <c r="H35" s="200"/>
      <c r="J35" s="74"/>
    </row>
    <row r="36" spans="2:10" x14ac:dyDescent="0.3">
      <c r="B36" s="191"/>
      <c r="C36" s="197"/>
      <c r="D36" s="197"/>
      <c r="E36" s="198"/>
      <c r="F36" s="199"/>
      <c r="G36" s="199"/>
      <c r="H36" s="200"/>
      <c r="J36" s="74"/>
    </row>
    <row r="37" spans="2:10" x14ac:dyDescent="0.3">
      <c r="B37" s="196"/>
      <c r="C37" s="197"/>
      <c r="D37" s="197"/>
      <c r="E37" s="198"/>
      <c r="F37" s="199"/>
      <c r="G37" s="199"/>
      <c r="H37" s="200"/>
      <c r="J37" s="74"/>
    </row>
    <row r="38" spans="2:10" x14ac:dyDescent="0.3">
      <c r="B38" s="191"/>
      <c r="C38" s="197"/>
      <c r="D38" s="197"/>
      <c r="E38" s="198"/>
      <c r="F38" s="199"/>
      <c r="G38" s="199"/>
      <c r="H38" s="200"/>
      <c r="J38" s="74"/>
    </row>
    <row r="39" spans="2:10" x14ac:dyDescent="0.3">
      <c r="B39" s="196"/>
      <c r="C39" s="197"/>
      <c r="D39" s="197"/>
      <c r="E39" s="198"/>
      <c r="F39" s="199"/>
      <c r="G39" s="199"/>
      <c r="H39" s="200"/>
      <c r="J39" s="74"/>
    </row>
    <row r="40" spans="2:10" x14ac:dyDescent="0.3">
      <c r="B40" s="191"/>
      <c r="C40" s="197"/>
      <c r="D40" s="197"/>
      <c r="E40" s="198"/>
      <c r="F40" s="199"/>
      <c r="G40" s="199"/>
      <c r="H40" s="200"/>
      <c r="J40" s="74"/>
    </row>
    <row r="41" spans="2:10" x14ac:dyDescent="0.3">
      <c r="B41" s="196"/>
      <c r="C41" s="197"/>
      <c r="D41" s="197"/>
      <c r="E41" s="198"/>
      <c r="F41" s="199"/>
      <c r="G41" s="199"/>
      <c r="H41" s="200"/>
      <c r="J41" s="74"/>
    </row>
    <row r="42" spans="2:10" x14ac:dyDescent="0.3">
      <c r="B42" s="191"/>
      <c r="C42" s="197"/>
      <c r="D42" s="197"/>
      <c r="E42" s="198"/>
      <c r="F42" s="199"/>
      <c r="G42" s="199"/>
      <c r="H42" s="200"/>
      <c r="J42" s="74"/>
    </row>
    <row r="43" spans="2:10" x14ac:dyDescent="0.3">
      <c r="B43" s="196"/>
      <c r="C43" s="197"/>
      <c r="D43" s="197"/>
      <c r="E43" s="198"/>
      <c r="F43" s="199"/>
      <c r="G43" s="199"/>
      <c r="H43" s="200"/>
      <c r="J43" s="74"/>
    </row>
    <row r="44" spans="2:10" x14ac:dyDescent="0.3">
      <c r="B44" s="191"/>
      <c r="C44" s="197"/>
      <c r="D44" s="197"/>
      <c r="E44" s="198"/>
      <c r="F44" s="199"/>
      <c r="G44" s="199"/>
      <c r="H44" s="200"/>
      <c r="J44" s="74"/>
    </row>
    <row r="45" spans="2:10" x14ac:dyDescent="0.3">
      <c r="B45" s="196"/>
      <c r="C45" s="197"/>
      <c r="D45" s="197"/>
      <c r="E45" s="198"/>
      <c r="F45" s="199"/>
      <c r="G45" s="199"/>
      <c r="H45" s="200"/>
      <c r="J45" s="74"/>
    </row>
    <row r="46" spans="2:10" ht="17.25" thickBot="1" x14ac:dyDescent="0.35">
      <c r="B46" s="201"/>
      <c r="C46" s="202"/>
      <c r="D46" s="202"/>
      <c r="E46" s="203"/>
      <c r="F46" s="204"/>
      <c r="G46" s="204"/>
      <c r="H46" s="205"/>
      <c r="J46" s="74"/>
    </row>
    <row r="47" spans="2:10" ht="17.25" thickBot="1" x14ac:dyDescent="0.35">
      <c r="J47" s="74"/>
    </row>
    <row r="48" spans="2:10" ht="18" thickBot="1" x14ac:dyDescent="0.35">
      <c r="B48" s="162" t="s">
        <v>114</v>
      </c>
      <c r="C48" s="190"/>
      <c r="D48" s="190"/>
      <c r="E48" s="190"/>
      <c r="F48" s="190"/>
      <c r="G48" s="190"/>
      <c r="H48" s="163"/>
      <c r="J48" s="74"/>
    </row>
    <row r="49" spans="2:10" x14ac:dyDescent="0.3">
      <c r="B49" s="2"/>
      <c r="C49" s="10"/>
      <c r="D49" s="10"/>
      <c r="E49" s="10"/>
      <c r="F49" s="10"/>
      <c r="G49" s="10"/>
      <c r="H49" s="206"/>
      <c r="J49" s="74"/>
    </row>
    <row r="50" spans="2:10" x14ac:dyDescent="0.3">
      <c r="B50" s="207" t="s">
        <v>9</v>
      </c>
      <c r="C50" s="17"/>
      <c r="D50" s="17"/>
      <c r="E50" s="17"/>
      <c r="F50" s="17"/>
      <c r="G50" s="17"/>
      <c r="H50" s="208"/>
      <c r="J50" s="74"/>
    </row>
    <row r="51" spans="2:10" x14ac:dyDescent="0.3">
      <c r="B51" s="485"/>
      <c r="C51" s="486"/>
      <c r="D51" s="486"/>
      <c r="E51" s="486"/>
      <c r="F51" s="486"/>
      <c r="G51" s="486"/>
      <c r="H51" s="487"/>
      <c r="J51" s="74"/>
    </row>
    <row r="52" spans="2:10" x14ac:dyDescent="0.3">
      <c r="B52" s="485"/>
      <c r="C52" s="486"/>
      <c r="D52" s="486"/>
      <c r="E52" s="486"/>
      <c r="F52" s="486"/>
      <c r="G52" s="486"/>
      <c r="H52" s="487"/>
      <c r="J52" s="74"/>
    </row>
    <row r="53" spans="2:10" x14ac:dyDescent="0.3">
      <c r="B53" s="485"/>
      <c r="C53" s="486"/>
      <c r="D53" s="486"/>
      <c r="E53" s="486"/>
      <c r="F53" s="486"/>
      <c r="G53" s="486"/>
      <c r="H53" s="487"/>
      <c r="J53" s="74"/>
    </row>
    <row r="54" spans="2:10" x14ac:dyDescent="0.3">
      <c r="B54" s="485"/>
      <c r="C54" s="486"/>
      <c r="D54" s="486"/>
      <c r="E54" s="486"/>
      <c r="F54" s="486"/>
      <c r="G54" s="486"/>
      <c r="H54" s="487"/>
      <c r="J54" s="74"/>
    </row>
    <row r="55" spans="2:10" x14ac:dyDescent="0.3">
      <c r="B55" s="2"/>
      <c r="C55" s="10"/>
      <c r="D55" s="10"/>
      <c r="E55" s="10"/>
      <c r="F55" s="10"/>
      <c r="G55" s="10"/>
      <c r="H55" s="206"/>
      <c r="J55" s="74"/>
    </row>
    <row r="56" spans="2:10" x14ac:dyDescent="0.3">
      <c r="B56" s="207" t="s">
        <v>8</v>
      </c>
      <c r="C56" s="17"/>
      <c r="D56" s="17"/>
      <c r="E56" s="17"/>
      <c r="F56" s="17"/>
      <c r="G56" s="17"/>
      <c r="H56" s="208"/>
      <c r="J56" s="74"/>
    </row>
    <row r="57" spans="2:10" x14ac:dyDescent="0.3">
      <c r="B57" s="488"/>
      <c r="C57" s="489"/>
      <c r="D57" s="489"/>
      <c r="E57" s="489"/>
      <c r="F57" s="489"/>
      <c r="G57" s="489"/>
      <c r="H57" s="490"/>
      <c r="J57" s="74"/>
    </row>
    <row r="58" spans="2:10" x14ac:dyDescent="0.3">
      <c r="B58" s="491"/>
      <c r="C58" s="492"/>
      <c r="D58" s="492"/>
      <c r="E58" s="492"/>
      <c r="F58" s="492"/>
      <c r="G58" s="492"/>
      <c r="H58" s="493"/>
      <c r="J58" s="74"/>
    </row>
    <row r="59" spans="2:10" x14ac:dyDescent="0.3">
      <c r="B59" s="491"/>
      <c r="C59" s="492"/>
      <c r="D59" s="492"/>
      <c r="E59" s="492"/>
      <c r="F59" s="492"/>
      <c r="G59" s="492"/>
      <c r="H59" s="493"/>
      <c r="J59" s="74"/>
    </row>
    <row r="60" spans="2:10" x14ac:dyDescent="0.3">
      <c r="B60" s="491"/>
      <c r="C60" s="492"/>
      <c r="D60" s="492"/>
      <c r="E60" s="492"/>
      <c r="F60" s="492"/>
      <c r="G60" s="492"/>
      <c r="H60" s="493"/>
      <c r="J60" s="74"/>
    </row>
    <row r="61" spans="2:10" ht="17.25" thickBot="1" x14ac:dyDescent="0.35">
      <c r="B61" s="494"/>
      <c r="C61" s="495"/>
      <c r="D61" s="495"/>
      <c r="E61" s="495"/>
      <c r="F61" s="495"/>
      <c r="G61" s="495"/>
      <c r="H61" s="496"/>
      <c r="J61" s="74"/>
    </row>
    <row r="62" spans="2:10" ht="17.25" thickBot="1" x14ac:dyDescent="0.35">
      <c r="J62" s="74"/>
    </row>
    <row r="63" spans="2:10" ht="18" thickBot="1" x14ac:dyDescent="0.35">
      <c r="B63" s="209" t="s">
        <v>306</v>
      </c>
      <c r="C63" s="210"/>
      <c r="D63" s="210"/>
      <c r="E63" s="210"/>
      <c r="F63" s="210"/>
      <c r="G63" s="210"/>
      <c r="H63" s="211"/>
      <c r="J63" s="74"/>
    </row>
    <row r="64" spans="2:10" x14ac:dyDescent="0.3">
      <c r="B64" s="500" t="s">
        <v>309</v>
      </c>
      <c r="C64" s="503"/>
      <c r="D64" s="504"/>
      <c r="E64" s="504"/>
      <c r="F64" s="504"/>
      <c r="G64" s="504"/>
      <c r="H64" s="505"/>
      <c r="J64" s="74"/>
    </row>
    <row r="65" spans="2:10" x14ac:dyDescent="0.3">
      <c r="B65" s="501"/>
      <c r="C65" s="506"/>
      <c r="D65" s="507"/>
      <c r="E65" s="507"/>
      <c r="F65" s="507"/>
      <c r="G65" s="507"/>
      <c r="H65" s="508"/>
      <c r="J65" s="74"/>
    </row>
    <row r="66" spans="2:10" x14ac:dyDescent="0.3">
      <c r="B66" s="501"/>
      <c r="C66" s="506"/>
      <c r="D66" s="507"/>
      <c r="E66" s="507"/>
      <c r="F66" s="507"/>
      <c r="G66" s="507"/>
      <c r="H66" s="508"/>
      <c r="J66" s="74"/>
    </row>
    <row r="67" spans="2:10" x14ac:dyDescent="0.3">
      <c r="B67" s="502"/>
      <c r="C67" s="509"/>
      <c r="D67" s="510"/>
      <c r="E67" s="510"/>
      <c r="F67" s="510"/>
      <c r="G67" s="510"/>
      <c r="H67" s="511"/>
      <c r="J67" s="74"/>
    </row>
    <row r="68" spans="2:10" x14ac:dyDescent="0.3">
      <c r="B68" s="512" t="s">
        <v>310</v>
      </c>
      <c r="C68" s="513"/>
      <c r="D68" s="514"/>
      <c r="E68" s="514"/>
      <c r="F68" s="514"/>
      <c r="G68" s="514"/>
      <c r="H68" s="515"/>
      <c r="J68" s="74"/>
    </row>
    <row r="69" spans="2:10" x14ac:dyDescent="0.3">
      <c r="B69" s="501"/>
      <c r="C69" s="506"/>
      <c r="D69" s="507"/>
      <c r="E69" s="507"/>
      <c r="F69" s="507"/>
      <c r="G69" s="507"/>
      <c r="H69" s="508"/>
      <c r="J69" s="74"/>
    </row>
    <row r="70" spans="2:10" x14ac:dyDescent="0.3">
      <c r="B70" s="501"/>
      <c r="C70" s="506"/>
      <c r="D70" s="507"/>
      <c r="E70" s="507"/>
      <c r="F70" s="507"/>
      <c r="G70" s="507"/>
      <c r="H70" s="508"/>
      <c r="J70" s="74"/>
    </row>
    <row r="71" spans="2:10" x14ac:dyDescent="0.3">
      <c r="B71" s="502"/>
      <c r="C71" s="509"/>
      <c r="D71" s="510"/>
      <c r="E71" s="510"/>
      <c r="F71" s="510"/>
      <c r="G71" s="510"/>
      <c r="H71" s="511"/>
      <c r="J71" s="74"/>
    </row>
    <row r="72" spans="2:10" x14ac:dyDescent="0.3">
      <c r="B72" s="512" t="s">
        <v>311</v>
      </c>
      <c r="C72" s="513"/>
      <c r="D72" s="514"/>
      <c r="E72" s="514"/>
      <c r="F72" s="514"/>
      <c r="G72" s="514"/>
      <c r="H72" s="515"/>
      <c r="J72" s="74"/>
    </row>
    <row r="73" spans="2:10" x14ac:dyDescent="0.3">
      <c r="B73" s="501"/>
      <c r="C73" s="506"/>
      <c r="D73" s="507"/>
      <c r="E73" s="507"/>
      <c r="F73" s="507"/>
      <c r="G73" s="507"/>
      <c r="H73" s="508"/>
      <c r="J73" s="74"/>
    </row>
    <row r="74" spans="2:10" x14ac:dyDescent="0.3">
      <c r="B74" s="501"/>
      <c r="C74" s="506"/>
      <c r="D74" s="507"/>
      <c r="E74" s="507"/>
      <c r="F74" s="507"/>
      <c r="G74" s="507"/>
      <c r="H74" s="508"/>
      <c r="J74" s="74"/>
    </row>
    <row r="75" spans="2:10" x14ac:dyDescent="0.3">
      <c r="B75" s="502"/>
      <c r="C75" s="509"/>
      <c r="D75" s="510"/>
      <c r="E75" s="510"/>
      <c r="F75" s="510"/>
      <c r="G75" s="510"/>
      <c r="H75" s="511"/>
      <c r="J75" s="74"/>
    </row>
    <row r="76" spans="2:10" x14ac:dyDescent="0.3">
      <c r="B76" s="512" t="s">
        <v>312</v>
      </c>
      <c r="C76" s="513"/>
      <c r="D76" s="514"/>
      <c r="E76" s="514"/>
      <c r="F76" s="514"/>
      <c r="G76" s="514"/>
      <c r="H76" s="515"/>
      <c r="J76" s="74"/>
    </row>
    <row r="77" spans="2:10" x14ac:dyDescent="0.3">
      <c r="B77" s="501"/>
      <c r="C77" s="506"/>
      <c r="D77" s="507"/>
      <c r="E77" s="507"/>
      <c r="F77" s="507"/>
      <c r="G77" s="507"/>
      <c r="H77" s="508"/>
      <c r="J77" s="74"/>
    </row>
    <row r="78" spans="2:10" x14ac:dyDescent="0.3">
      <c r="B78" s="501"/>
      <c r="C78" s="506"/>
      <c r="D78" s="507"/>
      <c r="E78" s="507"/>
      <c r="F78" s="507"/>
      <c r="G78" s="507"/>
      <c r="H78" s="508"/>
      <c r="J78" s="74"/>
    </row>
    <row r="79" spans="2:10" x14ac:dyDescent="0.3">
      <c r="B79" s="502"/>
      <c r="C79" s="509"/>
      <c r="D79" s="510"/>
      <c r="E79" s="510"/>
      <c r="F79" s="510"/>
      <c r="G79" s="510"/>
      <c r="H79" s="511"/>
      <c r="J79" s="74"/>
    </row>
    <row r="80" spans="2:10" x14ac:dyDescent="0.3">
      <c r="B80" s="512" t="s">
        <v>313</v>
      </c>
      <c r="C80" s="513"/>
      <c r="D80" s="514"/>
      <c r="E80" s="514"/>
      <c r="F80" s="514"/>
      <c r="G80" s="514"/>
      <c r="H80" s="515"/>
      <c r="J80" s="74"/>
    </row>
    <row r="81" spans="2:10" x14ac:dyDescent="0.3">
      <c r="B81" s="501"/>
      <c r="C81" s="506"/>
      <c r="D81" s="507"/>
      <c r="E81" s="507"/>
      <c r="F81" s="507"/>
      <c r="G81" s="507"/>
      <c r="H81" s="508"/>
      <c r="J81" s="74"/>
    </row>
    <row r="82" spans="2:10" x14ac:dyDescent="0.3">
      <c r="B82" s="501"/>
      <c r="C82" s="506"/>
      <c r="D82" s="507"/>
      <c r="E82" s="507"/>
      <c r="F82" s="507"/>
      <c r="G82" s="507"/>
      <c r="H82" s="508"/>
      <c r="J82" s="74"/>
    </row>
    <row r="83" spans="2:10" ht="17.25" thickBot="1" x14ac:dyDescent="0.35">
      <c r="B83" s="516"/>
      <c r="C83" s="517"/>
      <c r="D83" s="518"/>
      <c r="E83" s="518"/>
      <c r="F83" s="518"/>
      <c r="G83" s="518"/>
      <c r="H83" s="519"/>
      <c r="J83" s="74"/>
    </row>
    <row r="84" spans="2:10" ht="17.25" thickBot="1" x14ac:dyDescent="0.35">
      <c r="J84" s="74"/>
    </row>
    <row r="85" spans="2:10" ht="18" thickBot="1" x14ac:dyDescent="0.35">
      <c r="B85" s="162" t="s">
        <v>307</v>
      </c>
      <c r="C85" s="190"/>
      <c r="D85" s="190"/>
      <c r="E85" s="190"/>
      <c r="F85" s="190"/>
      <c r="G85" s="190"/>
      <c r="H85" s="163"/>
      <c r="J85" s="74"/>
    </row>
    <row r="86" spans="2:10" ht="17.25" x14ac:dyDescent="0.35">
      <c r="B86" s="93" t="s">
        <v>137</v>
      </c>
      <c r="C86" s="10"/>
      <c r="D86" s="10"/>
      <c r="E86" s="10"/>
      <c r="F86" s="10"/>
      <c r="G86" s="10"/>
      <c r="H86" s="206"/>
      <c r="J86" s="74"/>
    </row>
    <row r="87" spans="2:10" x14ac:dyDescent="0.3">
      <c r="B87" s="2"/>
      <c r="C87" s="10"/>
      <c r="D87" s="10"/>
      <c r="E87" s="10"/>
      <c r="F87" s="10"/>
      <c r="G87" s="10"/>
      <c r="H87" s="206"/>
      <c r="J87" s="74"/>
    </row>
    <row r="88" spans="2:10" x14ac:dyDescent="0.3">
      <c r="B88" s="207" t="s">
        <v>132</v>
      </c>
      <c r="C88" s="17"/>
      <c r="D88" s="17"/>
      <c r="E88" s="17"/>
      <c r="F88" s="17"/>
      <c r="G88" s="17"/>
      <c r="H88" s="208"/>
      <c r="J88" s="74"/>
    </row>
    <row r="89" spans="2:10" x14ac:dyDescent="0.3">
      <c r="B89" s="207" t="s">
        <v>360</v>
      </c>
      <c r="C89" s="17"/>
      <c r="D89" s="17"/>
      <c r="E89" s="17"/>
      <c r="F89" s="17"/>
      <c r="G89" s="17"/>
      <c r="H89" s="208"/>
      <c r="J89" s="74"/>
    </row>
    <row r="90" spans="2:10" x14ac:dyDescent="0.3">
      <c r="B90" s="488"/>
      <c r="C90" s="489"/>
      <c r="D90" s="489"/>
      <c r="E90" s="489"/>
      <c r="F90" s="489"/>
      <c r="G90" s="489"/>
      <c r="H90" s="490"/>
      <c r="J90" s="74"/>
    </row>
    <row r="91" spans="2:10" x14ac:dyDescent="0.3">
      <c r="B91" s="491"/>
      <c r="C91" s="492"/>
      <c r="D91" s="492"/>
      <c r="E91" s="492"/>
      <c r="F91" s="492"/>
      <c r="G91" s="492"/>
      <c r="H91" s="493"/>
      <c r="J91" s="74"/>
    </row>
    <row r="92" spans="2:10" x14ac:dyDescent="0.3">
      <c r="B92" s="491"/>
      <c r="C92" s="492"/>
      <c r="D92" s="492"/>
      <c r="E92" s="492"/>
      <c r="F92" s="492"/>
      <c r="G92" s="492"/>
      <c r="H92" s="493"/>
      <c r="J92" s="74"/>
    </row>
    <row r="93" spans="2:10" x14ac:dyDescent="0.3">
      <c r="B93" s="491"/>
      <c r="C93" s="492"/>
      <c r="D93" s="492"/>
      <c r="E93" s="492"/>
      <c r="F93" s="492"/>
      <c r="G93" s="492"/>
      <c r="H93" s="493"/>
      <c r="J93" s="74"/>
    </row>
    <row r="94" spans="2:10" x14ac:dyDescent="0.3">
      <c r="B94" s="491"/>
      <c r="C94" s="492"/>
      <c r="D94" s="492"/>
      <c r="E94" s="492"/>
      <c r="F94" s="492"/>
      <c r="G94" s="492"/>
      <c r="H94" s="493"/>
      <c r="J94" s="74"/>
    </row>
    <row r="95" spans="2:10" x14ac:dyDescent="0.3">
      <c r="B95" s="491"/>
      <c r="C95" s="492"/>
      <c r="D95" s="492"/>
      <c r="E95" s="492"/>
      <c r="F95" s="492"/>
      <c r="G95" s="492"/>
      <c r="H95" s="493"/>
      <c r="J95" s="74"/>
    </row>
    <row r="96" spans="2:10" x14ac:dyDescent="0.3">
      <c r="B96" s="491"/>
      <c r="C96" s="492"/>
      <c r="D96" s="492"/>
      <c r="E96" s="492"/>
      <c r="F96" s="492"/>
      <c r="G96" s="492"/>
      <c r="H96" s="493"/>
      <c r="J96" s="74"/>
    </row>
    <row r="97" spans="2:10" x14ac:dyDescent="0.3">
      <c r="B97" s="491"/>
      <c r="C97" s="492"/>
      <c r="D97" s="492"/>
      <c r="E97" s="492"/>
      <c r="F97" s="492"/>
      <c r="G97" s="492"/>
      <c r="H97" s="493"/>
      <c r="J97" s="74"/>
    </row>
    <row r="98" spans="2:10" x14ac:dyDescent="0.3">
      <c r="B98" s="491"/>
      <c r="C98" s="492"/>
      <c r="D98" s="492"/>
      <c r="E98" s="492"/>
      <c r="F98" s="492"/>
      <c r="G98" s="492"/>
      <c r="H98" s="493"/>
      <c r="J98" s="74"/>
    </row>
    <row r="99" spans="2:10" x14ac:dyDescent="0.3">
      <c r="B99" s="491"/>
      <c r="C99" s="492"/>
      <c r="D99" s="492"/>
      <c r="E99" s="492"/>
      <c r="F99" s="492"/>
      <c r="G99" s="492"/>
      <c r="H99" s="493"/>
      <c r="J99" s="74"/>
    </row>
    <row r="100" spans="2:10" x14ac:dyDescent="0.3">
      <c r="B100" s="491"/>
      <c r="C100" s="492"/>
      <c r="D100" s="492"/>
      <c r="E100" s="492"/>
      <c r="F100" s="492"/>
      <c r="G100" s="492"/>
      <c r="H100" s="493"/>
      <c r="J100" s="74"/>
    </row>
    <row r="101" spans="2:10" x14ac:dyDescent="0.3">
      <c r="B101" s="491"/>
      <c r="C101" s="492"/>
      <c r="D101" s="492"/>
      <c r="E101" s="492"/>
      <c r="F101" s="492"/>
      <c r="G101" s="492"/>
      <c r="H101" s="493"/>
      <c r="J101" s="74"/>
    </row>
    <row r="102" spans="2:10" x14ac:dyDescent="0.3">
      <c r="B102" s="491"/>
      <c r="C102" s="492"/>
      <c r="D102" s="492"/>
      <c r="E102" s="492"/>
      <c r="F102" s="492"/>
      <c r="G102" s="492"/>
      <c r="H102" s="493"/>
      <c r="J102" s="74"/>
    </row>
    <row r="103" spans="2:10" x14ac:dyDescent="0.3">
      <c r="B103" s="491"/>
      <c r="C103" s="492"/>
      <c r="D103" s="492"/>
      <c r="E103" s="492"/>
      <c r="F103" s="492"/>
      <c r="G103" s="492"/>
      <c r="H103" s="493"/>
      <c r="J103" s="74"/>
    </row>
    <row r="104" spans="2:10" x14ac:dyDescent="0.3">
      <c r="B104" s="491"/>
      <c r="C104" s="492"/>
      <c r="D104" s="492"/>
      <c r="E104" s="492"/>
      <c r="F104" s="492"/>
      <c r="G104" s="492"/>
      <c r="H104" s="493"/>
      <c r="J104" s="74"/>
    </row>
    <row r="105" spans="2:10" ht="17.25" thickBot="1" x14ac:dyDescent="0.35">
      <c r="B105" s="494"/>
      <c r="C105" s="495"/>
      <c r="D105" s="495"/>
      <c r="E105" s="495"/>
      <c r="F105" s="495"/>
      <c r="G105" s="495"/>
      <c r="H105" s="496"/>
      <c r="J105" s="74"/>
    </row>
    <row r="106" spans="2:10" ht="17.25" thickBot="1" x14ac:dyDescent="0.35">
      <c r="J106" s="74"/>
    </row>
    <row r="107" spans="2:10" ht="18" thickBot="1" x14ac:dyDescent="0.35">
      <c r="B107" s="162" t="s">
        <v>308</v>
      </c>
      <c r="C107" s="190"/>
      <c r="D107" s="190"/>
      <c r="E107" s="190"/>
      <c r="F107" s="190"/>
      <c r="G107" s="190"/>
      <c r="H107" s="163"/>
      <c r="J107" s="74"/>
    </row>
    <row r="108" spans="2:10" ht="17.25" x14ac:dyDescent="0.35">
      <c r="B108" s="93" t="s">
        <v>136</v>
      </c>
      <c r="C108" s="10"/>
      <c r="D108" s="10"/>
      <c r="E108" s="10"/>
      <c r="F108" s="10"/>
      <c r="G108" s="10"/>
      <c r="H108" s="206"/>
      <c r="J108" s="74"/>
    </row>
    <row r="109" spans="2:10" x14ac:dyDescent="0.3">
      <c r="B109" s="2"/>
      <c r="C109" s="10"/>
      <c r="D109" s="10"/>
      <c r="E109" s="10"/>
      <c r="F109" s="10"/>
      <c r="G109" s="10"/>
      <c r="H109" s="206"/>
      <c r="J109" s="74"/>
    </row>
    <row r="110" spans="2:10" x14ac:dyDescent="0.3">
      <c r="B110" s="2" t="s">
        <v>117</v>
      </c>
      <c r="C110" s="10"/>
      <c r="D110" s="10"/>
      <c r="E110" s="10"/>
      <c r="F110" s="10"/>
      <c r="G110" s="10"/>
      <c r="H110" s="206"/>
      <c r="J110" s="74"/>
    </row>
    <row r="111" spans="2:10" x14ac:dyDescent="0.3">
      <c r="B111" s="2" t="s">
        <v>133</v>
      </c>
      <c r="C111" s="10"/>
      <c r="D111" s="10"/>
      <c r="E111" s="10"/>
      <c r="F111" s="10"/>
      <c r="G111" s="10"/>
      <c r="H111" s="206"/>
      <c r="J111" s="74"/>
    </row>
    <row r="112" spans="2:10" x14ac:dyDescent="0.3">
      <c r="B112" s="2" t="s">
        <v>128</v>
      </c>
      <c r="C112" s="10"/>
      <c r="D112" s="10"/>
      <c r="E112" s="10"/>
      <c r="F112" s="10"/>
      <c r="G112" s="10"/>
      <c r="H112" s="206"/>
      <c r="J112" s="74"/>
    </row>
    <row r="113" spans="2:10" x14ac:dyDescent="0.3">
      <c r="B113" s="488"/>
      <c r="C113" s="489"/>
      <c r="D113" s="489"/>
      <c r="E113" s="489"/>
      <c r="F113" s="489"/>
      <c r="G113" s="489"/>
      <c r="H113" s="490"/>
      <c r="J113" s="74"/>
    </row>
    <row r="114" spans="2:10" x14ac:dyDescent="0.3">
      <c r="B114" s="491"/>
      <c r="C114" s="492"/>
      <c r="D114" s="492"/>
      <c r="E114" s="492"/>
      <c r="F114" s="492"/>
      <c r="G114" s="492"/>
      <c r="H114" s="493"/>
      <c r="J114" s="74"/>
    </row>
    <row r="115" spans="2:10" x14ac:dyDescent="0.3">
      <c r="B115" s="491"/>
      <c r="C115" s="492"/>
      <c r="D115" s="492"/>
      <c r="E115" s="492"/>
      <c r="F115" s="492"/>
      <c r="G115" s="492"/>
      <c r="H115" s="493"/>
      <c r="J115" s="74"/>
    </row>
    <row r="116" spans="2:10" x14ac:dyDescent="0.3">
      <c r="B116" s="491"/>
      <c r="C116" s="492"/>
      <c r="D116" s="492"/>
      <c r="E116" s="492"/>
      <c r="F116" s="492"/>
      <c r="G116" s="492"/>
      <c r="H116" s="493"/>
      <c r="J116" s="74"/>
    </row>
    <row r="117" spans="2:10" x14ac:dyDescent="0.3">
      <c r="B117" s="491"/>
      <c r="C117" s="492"/>
      <c r="D117" s="492"/>
      <c r="E117" s="492"/>
      <c r="F117" s="492"/>
      <c r="G117" s="492"/>
      <c r="H117" s="493"/>
      <c r="J117" s="74"/>
    </row>
    <row r="118" spans="2:10" x14ac:dyDescent="0.3">
      <c r="B118" s="491"/>
      <c r="C118" s="492"/>
      <c r="D118" s="492"/>
      <c r="E118" s="492"/>
      <c r="F118" s="492"/>
      <c r="G118" s="492"/>
      <c r="H118" s="493"/>
      <c r="J118" s="74"/>
    </row>
    <row r="119" spans="2:10" x14ac:dyDescent="0.3">
      <c r="B119" s="491"/>
      <c r="C119" s="492"/>
      <c r="D119" s="492"/>
      <c r="E119" s="492"/>
      <c r="F119" s="492"/>
      <c r="G119" s="492"/>
      <c r="H119" s="493"/>
      <c r="J119" s="74"/>
    </row>
    <row r="120" spans="2:10" x14ac:dyDescent="0.3">
      <c r="B120" s="491"/>
      <c r="C120" s="492"/>
      <c r="D120" s="492"/>
      <c r="E120" s="492"/>
      <c r="F120" s="492"/>
      <c r="G120" s="492"/>
      <c r="H120" s="493"/>
      <c r="J120" s="74"/>
    </row>
    <row r="121" spans="2:10" x14ac:dyDescent="0.3">
      <c r="B121" s="491"/>
      <c r="C121" s="492"/>
      <c r="D121" s="492"/>
      <c r="E121" s="492"/>
      <c r="F121" s="492"/>
      <c r="G121" s="492"/>
      <c r="H121" s="493"/>
      <c r="J121" s="74"/>
    </row>
    <row r="122" spans="2:10" x14ac:dyDescent="0.3">
      <c r="B122" s="491"/>
      <c r="C122" s="492"/>
      <c r="D122" s="492"/>
      <c r="E122" s="492"/>
      <c r="F122" s="492"/>
      <c r="G122" s="492"/>
      <c r="H122" s="493"/>
      <c r="J122" s="74"/>
    </row>
    <row r="123" spans="2:10" x14ac:dyDescent="0.3">
      <c r="B123" s="491"/>
      <c r="C123" s="492"/>
      <c r="D123" s="492"/>
      <c r="E123" s="492"/>
      <c r="F123" s="492"/>
      <c r="G123" s="492"/>
      <c r="H123" s="493"/>
      <c r="J123" s="74"/>
    </row>
    <row r="124" spans="2:10" x14ac:dyDescent="0.3">
      <c r="B124" s="491"/>
      <c r="C124" s="492"/>
      <c r="D124" s="492"/>
      <c r="E124" s="492"/>
      <c r="F124" s="492"/>
      <c r="G124" s="492"/>
      <c r="H124" s="493"/>
      <c r="J124" s="74"/>
    </row>
    <row r="125" spans="2:10" x14ac:dyDescent="0.3">
      <c r="B125" s="491"/>
      <c r="C125" s="492"/>
      <c r="D125" s="492"/>
      <c r="E125" s="492"/>
      <c r="F125" s="492"/>
      <c r="G125" s="492"/>
      <c r="H125" s="493"/>
      <c r="J125" s="74"/>
    </row>
    <row r="126" spans="2:10" x14ac:dyDescent="0.3">
      <c r="B126" s="491"/>
      <c r="C126" s="492"/>
      <c r="D126" s="492"/>
      <c r="E126" s="492"/>
      <c r="F126" s="492"/>
      <c r="G126" s="492"/>
      <c r="H126" s="493"/>
      <c r="J126" s="74"/>
    </row>
    <row r="127" spans="2:10" x14ac:dyDescent="0.3">
      <c r="B127" s="497"/>
      <c r="C127" s="498"/>
      <c r="D127" s="498"/>
      <c r="E127" s="498"/>
      <c r="F127" s="498"/>
      <c r="G127" s="498"/>
      <c r="H127" s="499"/>
      <c r="J127" s="74"/>
    </row>
    <row r="128" spans="2:10" x14ac:dyDescent="0.3">
      <c r="B128" s="2"/>
      <c r="C128" s="10"/>
      <c r="D128" s="10"/>
      <c r="E128" s="10"/>
      <c r="F128" s="10"/>
      <c r="G128" s="10"/>
      <c r="H128" s="206"/>
      <c r="J128" s="74"/>
    </row>
    <row r="129" spans="2:10" x14ac:dyDescent="0.3">
      <c r="B129" s="207" t="s">
        <v>134</v>
      </c>
      <c r="C129" s="17"/>
      <c r="D129" s="17"/>
      <c r="E129" s="17"/>
      <c r="F129" s="17"/>
      <c r="G129" s="17"/>
      <c r="H129" s="208"/>
      <c r="J129" s="74"/>
    </row>
    <row r="130" spans="2:10" x14ac:dyDescent="0.3">
      <c r="B130" s="207" t="s">
        <v>135</v>
      </c>
      <c r="C130" s="17"/>
      <c r="D130" s="17"/>
      <c r="E130" s="17"/>
      <c r="F130" s="17"/>
      <c r="G130" s="17"/>
      <c r="H130" s="208"/>
      <c r="J130" s="74"/>
    </row>
    <row r="131" spans="2:10" x14ac:dyDescent="0.3">
      <c r="B131" s="488"/>
      <c r="C131" s="489"/>
      <c r="D131" s="489"/>
      <c r="E131" s="489"/>
      <c r="F131" s="489"/>
      <c r="G131" s="489"/>
      <c r="H131" s="490"/>
      <c r="J131" s="74"/>
    </row>
    <row r="132" spans="2:10" x14ac:dyDescent="0.3">
      <c r="B132" s="491"/>
      <c r="C132" s="492"/>
      <c r="D132" s="492"/>
      <c r="E132" s="492"/>
      <c r="F132" s="492"/>
      <c r="G132" s="492"/>
      <c r="H132" s="493"/>
      <c r="J132" s="74"/>
    </row>
    <row r="133" spans="2:10" x14ac:dyDescent="0.3">
      <c r="B133" s="491"/>
      <c r="C133" s="492"/>
      <c r="D133" s="492"/>
      <c r="E133" s="492"/>
      <c r="F133" s="492"/>
      <c r="G133" s="492"/>
      <c r="H133" s="493"/>
      <c r="J133" s="74"/>
    </row>
    <row r="134" spans="2:10" x14ac:dyDescent="0.3">
      <c r="B134" s="491"/>
      <c r="C134" s="492"/>
      <c r="D134" s="492"/>
      <c r="E134" s="492"/>
      <c r="F134" s="492"/>
      <c r="G134" s="492"/>
      <c r="H134" s="493"/>
      <c r="J134" s="74"/>
    </row>
    <row r="135" spans="2:10" x14ac:dyDescent="0.3">
      <c r="B135" s="491"/>
      <c r="C135" s="492"/>
      <c r="D135" s="492"/>
      <c r="E135" s="492"/>
      <c r="F135" s="492"/>
      <c r="G135" s="492"/>
      <c r="H135" s="493"/>
      <c r="J135" s="74"/>
    </row>
    <row r="136" spans="2:10" x14ac:dyDescent="0.3">
      <c r="B136" s="491"/>
      <c r="C136" s="492"/>
      <c r="D136" s="492"/>
      <c r="E136" s="492"/>
      <c r="F136" s="492"/>
      <c r="G136" s="492"/>
      <c r="H136" s="493"/>
      <c r="J136" s="74"/>
    </row>
    <row r="137" spans="2:10" x14ac:dyDescent="0.3">
      <c r="B137" s="491"/>
      <c r="C137" s="492"/>
      <c r="D137" s="492"/>
      <c r="E137" s="492"/>
      <c r="F137" s="492"/>
      <c r="G137" s="492"/>
      <c r="H137" s="493"/>
      <c r="J137" s="74"/>
    </row>
    <row r="138" spans="2:10" x14ac:dyDescent="0.3">
      <c r="B138" s="491"/>
      <c r="C138" s="492"/>
      <c r="D138" s="492"/>
      <c r="E138" s="492"/>
      <c r="F138" s="492"/>
      <c r="G138" s="492"/>
      <c r="H138" s="493"/>
      <c r="J138" s="74"/>
    </row>
    <row r="139" spans="2:10" x14ac:dyDescent="0.3">
      <c r="B139" s="491"/>
      <c r="C139" s="492"/>
      <c r="D139" s="492"/>
      <c r="E139" s="492"/>
      <c r="F139" s="492"/>
      <c r="G139" s="492"/>
      <c r="H139" s="493"/>
      <c r="J139" s="74"/>
    </row>
    <row r="140" spans="2:10" x14ac:dyDescent="0.3">
      <c r="B140" s="491"/>
      <c r="C140" s="492"/>
      <c r="D140" s="492"/>
      <c r="E140" s="492"/>
      <c r="F140" s="492"/>
      <c r="G140" s="492"/>
      <c r="H140" s="493"/>
      <c r="J140" s="74"/>
    </row>
    <row r="141" spans="2:10" x14ac:dyDescent="0.3">
      <c r="B141" s="491"/>
      <c r="C141" s="492"/>
      <c r="D141" s="492"/>
      <c r="E141" s="492"/>
      <c r="F141" s="492"/>
      <c r="G141" s="492"/>
      <c r="H141" s="493"/>
      <c r="J141" s="74"/>
    </row>
    <row r="142" spans="2:10" x14ac:dyDescent="0.3">
      <c r="B142" s="491"/>
      <c r="C142" s="492"/>
      <c r="D142" s="492"/>
      <c r="E142" s="492"/>
      <c r="F142" s="492"/>
      <c r="G142" s="492"/>
      <c r="H142" s="493"/>
      <c r="J142" s="74"/>
    </row>
    <row r="143" spans="2:10" x14ac:dyDescent="0.3">
      <c r="B143" s="491"/>
      <c r="C143" s="492"/>
      <c r="D143" s="492"/>
      <c r="E143" s="492"/>
      <c r="F143" s="492"/>
      <c r="G143" s="492"/>
      <c r="H143" s="493"/>
      <c r="J143" s="74"/>
    </row>
    <row r="144" spans="2:10" x14ac:dyDescent="0.3">
      <c r="B144" s="491"/>
      <c r="C144" s="492"/>
      <c r="D144" s="492"/>
      <c r="E144" s="492"/>
      <c r="F144" s="492"/>
      <c r="G144" s="492"/>
      <c r="H144" s="493"/>
      <c r="J144" s="74"/>
    </row>
    <row r="145" spans="1:10" ht="17.25" thickBot="1" x14ac:dyDescent="0.35">
      <c r="B145" s="494"/>
      <c r="C145" s="495"/>
      <c r="D145" s="495"/>
      <c r="E145" s="495"/>
      <c r="F145" s="495"/>
      <c r="G145" s="495"/>
      <c r="H145" s="496"/>
      <c r="J145" s="74"/>
    </row>
    <row r="146" spans="1:10" x14ac:dyDescent="0.3">
      <c r="J146" s="74"/>
    </row>
    <row r="147" spans="1:10" x14ac:dyDescent="0.3">
      <c r="A147" s="74"/>
      <c r="B147" s="74"/>
      <c r="C147" s="74"/>
      <c r="D147" s="74"/>
      <c r="E147" s="74"/>
      <c r="F147" s="74"/>
      <c r="G147" s="74"/>
      <c r="H147" s="74"/>
      <c r="I147" s="74"/>
      <c r="J147" s="74"/>
    </row>
  </sheetData>
  <sheetProtection password="CC25" sheet="1" objects="1" scenarios="1" selectLockedCells="1"/>
  <protectedRanges>
    <protectedRange sqref="B12:B46 D12:H46" name="Range1"/>
  </protectedRanges>
  <mergeCells count="17">
    <mergeCell ref="B113:H127"/>
    <mergeCell ref="B131:H145"/>
    <mergeCell ref="B64:B67"/>
    <mergeCell ref="C64:H67"/>
    <mergeCell ref="B68:B71"/>
    <mergeCell ref="C68:H71"/>
    <mergeCell ref="B72:B75"/>
    <mergeCell ref="C72:H75"/>
    <mergeCell ref="B76:B79"/>
    <mergeCell ref="C76:H79"/>
    <mergeCell ref="B80:B83"/>
    <mergeCell ref="C80:H83"/>
    <mergeCell ref="B10:H10"/>
    <mergeCell ref="B2:C2"/>
    <mergeCell ref="B51:H54"/>
    <mergeCell ref="B57:H61"/>
    <mergeCell ref="B90:H105"/>
  </mergeCells>
  <conditionalFormatting sqref="B63:H83">
    <cfRule type="expression" dxfId="20" priority="1" stopIfTrue="1">
      <formula>AND(Uncertainty_Y_N="No")</formula>
    </cfRule>
  </conditionalFormatting>
  <hyperlinks>
    <hyperlink ref="E4" location="'Instructions '!C34" display="Back to Instructions tab"/>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70C0"/>
  </sheetPr>
  <dimension ref="A1:P341"/>
  <sheetViews>
    <sheetView showGridLines="0" zoomScale="80" zoomScaleNormal="80" workbookViewId="0">
      <selection activeCell="B34" sqref="B34:N54"/>
    </sheetView>
  </sheetViews>
  <sheetFormatPr defaultRowHeight="16.5" x14ac:dyDescent="0.3"/>
  <cols>
    <col min="1" max="1" width="3.625" style="212" customWidth="1"/>
    <col min="2" max="2" width="26.75" style="212" customWidth="1"/>
    <col min="3" max="3" width="36.375" style="212" customWidth="1"/>
    <col min="4" max="5" width="9" style="212"/>
    <col min="6" max="6" width="12.25" style="212" customWidth="1"/>
    <col min="7" max="7" width="10.875" style="212" customWidth="1"/>
    <col min="8" max="8" width="11.375" style="212" customWidth="1"/>
    <col min="9" max="9" width="12.125" style="212" customWidth="1"/>
    <col min="10" max="12" width="11.875" style="212" customWidth="1"/>
    <col min="13" max="13" width="10.625" style="212" customWidth="1"/>
    <col min="14" max="14" width="12.5" style="212" customWidth="1"/>
    <col min="15" max="15" width="4.375" style="212" customWidth="1"/>
    <col min="16" max="16" width="3.5" style="212" customWidth="1"/>
    <col min="17" max="17" width="12.875" style="212" customWidth="1"/>
    <col min="18" max="18" width="13.5" style="212" customWidth="1"/>
    <col min="19" max="19" width="13.625" style="212" customWidth="1"/>
    <col min="20" max="20" width="14.875" style="212" customWidth="1"/>
    <col min="21" max="21" width="14" style="212" customWidth="1"/>
    <col min="22" max="22" width="17.375" style="212" customWidth="1"/>
    <col min="23" max="23" width="5.375" style="212" customWidth="1"/>
    <col min="24" max="16384" width="9" style="212"/>
  </cols>
  <sheetData>
    <row r="1" spans="2:16" ht="17.25" thickBot="1" x14ac:dyDescent="0.35">
      <c r="P1" s="213"/>
    </row>
    <row r="2" spans="2:16" ht="18" thickBot="1" x14ac:dyDescent="0.35">
      <c r="B2" s="520" t="str">
        <f>'Version Control'!$B$2</f>
        <v>Title Block</v>
      </c>
      <c r="C2" s="521"/>
      <c r="P2" s="213"/>
    </row>
    <row r="3" spans="2:16" x14ac:dyDescent="0.3">
      <c r="B3" s="214" t="str">
        <f>'Version Control'!$B$3</f>
        <v>File Name:</v>
      </c>
      <c r="C3" s="215" t="str">
        <f ca="1">'Version Control'!$C$3</f>
        <v>Room_Air_Conditioner_v1.6.xlsx</v>
      </c>
      <c r="P3" s="213"/>
    </row>
    <row r="4" spans="2:16" x14ac:dyDescent="0.3">
      <c r="B4" s="216" t="str">
        <f>'Version Control'!$B$4</f>
        <v>Tab Name:</v>
      </c>
      <c r="C4" s="217" t="str">
        <f ca="1">MID(CELL("filename",A1), FIND("]", CELL("filename",A1))+ 1, 255)</f>
        <v>Photos</v>
      </c>
      <c r="E4" s="218" t="s">
        <v>402</v>
      </c>
      <c r="P4" s="213"/>
    </row>
    <row r="5" spans="2:16" x14ac:dyDescent="0.3">
      <c r="B5" s="219" t="str">
        <f>'Version Control'!$B$5</f>
        <v>Version Number:</v>
      </c>
      <c r="C5" s="220">
        <f>'Version Control'!$C$5</f>
        <v>1.6</v>
      </c>
      <c r="P5" s="213"/>
    </row>
    <row r="6" spans="2:16" x14ac:dyDescent="0.3">
      <c r="B6" s="219" t="str">
        <f>'Version Control'!$B$6</f>
        <v xml:space="preserve">Latest Revision Date: </v>
      </c>
      <c r="C6" s="221">
        <f>'Version Control'!$C$6</f>
        <v>41192</v>
      </c>
      <c r="P6" s="213"/>
    </row>
    <row r="7" spans="2:16" ht="17.25" thickBot="1" x14ac:dyDescent="0.35">
      <c r="B7" s="222" t="str">
        <f>'Version Control'!$B$7</f>
        <v xml:space="preserve">Test Completion Date: </v>
      </c>
      <c r="C7" s="223" t="str">
        <f>'Version Control'!$C$7</f>
        <v>[MM/DD/YYYY]</v>
      </c>
      <c r="P7" s="213"/>
    </row>
    <row r="8" spans="2:16" x14ac:dyDescent="0.3">
      <c r="P8" s="213"/>
    </row>
    <row r="9" spans="2:16" ht="17.25" thickBot="1" x14ac:dyDescent="0.35">
      <c r="P9" s="213"/>
    </row>
    <row r="10" spans="2:16" ht="18" thickBot="1" x14ac:dyDescent="0.35">
      <c r="B10" s="520" t="s">
        <v>437</v>
      </c>
      <c r="C10" s="537"/>
      <c r="D10" s="537"/>
      <c r="E10" s="537"/>
      <c r="F10" s="537"/>
      <c r="G10" s="537"/>
      <c r="H10" s="537"/>
      <c r="I10" s="537"/>
      <c r="J10" s="537"/>
      <c r="K10" s="537"/>
      <c r="L10" s="537"/>
      <c r="M10" s="537"/>
      <c r="N10" s="521"/>
      <c r="P10" s="213"/>
    </row>
    <row r="11" spans="2:16" x14ac:dyDescent="0.3">
      <c r="B11" s="522"/>
      <c r="C11" s="523"/>
      <c r="D11" s="523"/>
      <c r="E11" s="523"/>
      <c r="F11" s="523"/>
      <c r="G11" s="523"/>
      <c r="H11" s="523"/>
      <c r="I11" s="523"/>
      <c r="J11" s="523"/>
      <c r="K11" s="523"/>
      <c r="L11" s="523"/>
      <c r="M11" s="523"/>
      <c r="N11" s="524"/>
      <c r="P11" s="213"/>
    </row>
    <row r="12" spans="2:16" x14ac:dyDescent="0.3">
      <c r="B12" s="525"/>
      <c r="C12" s="526"/>
      <c r="D12" s="526"/>
      <c r="E12" s="526"/>
      <c r="F12" s="526"/>
      <c r="G12" s="526"/>
      <c r="H12" s="526"/>
      <c r="I12" s="526"/>
      <c r="J12" s="526"/>
      <c r="K12" s="526"/>
      <c r="L12" s="526"/>
      <c r="M12" s="526"/>
      <c r="N12" s="527"/>
      <c r="P12" s="213"/>
    </row>
    <row r="13" spans="2:16" x14ac:dyDescent="0.3">
      <c r="B13" s="525"/>
      <c r="C13" s="526"/>
      <c r="D13" s="526"/>
      <c r="E13" s="526"/>
      <c r="F13" s="526"/>
      <c r="G13" s="526"/>
      <c r="H13" s="526"/>
      <c r="I13" s="526"/>
      <c r="J13" s="526"/>
      <c r="K13" s="526"/>
      <c r="L13" s="526"/>
      <c r="M13" s="526"/>
      <c r="N13" s="527"/>
      <c r="P13" s="213"/>
    </row>
    <row r="14" spans="2:16" x14ac:dyDescent="0.3">
      <c r="B14" s="525"/>
      <c r="C14" s="526"/>
      <c r="D14" s="526"/>
      <c r="E14" s="526"/>
      <c r="F14" s="526"/>
      <c r="G14" s="526"/>
      <c r="H14" s="526"/>
      <c r="I14" s="526"/>
      <c r="J14" s="526"/>
      <c r="K14" s="526"/>
      <c r="L14" s="526"/>
      <c r="M14" s="526"/>
      <c r="N14" s="527"/>
      <c r="P14" s="213"/>
    </row>
    <row r="15" spans="2:16" x14ac:dyDescent="0.3">
      <c r="B15" s="525"/>
      <c r="C15" s="526"/>
      <c r="D15" s="526"/>
      <c r="E15" s="526"/>
      <c r="F15" s="526"/>
      <c r="G15" s="526"/>
      <c r="H15" s="526"/>
      <c r="I15" s="526"/>
      <c r="J15" s="526"/>
      <c r="K15" s="526"/>
      <c r="L15" s="526"/>
      <c r="M15" s="526"/>
      <c r="N15" s="527"/>
      <c r="P15" s="213"/>
    </row>
    <row r="16" spans="2:16" x14ac:dyDescent="0.3">
      <c r="B16" s="525"/>
      <c r="C16" s="526"/>
      <c r="D16" s="526"/>
      <c r="E16" s="526"/>
      <c r="F16" s="526"/>
      <c r="G16" s="526"/>
      <c r="H16" s="526"/>
      <c r="I16" s="526"/>
      <c r="J16" s="526"/>
      <c r="K16" s="526"/>
      <c r="L16" s="526"/>
      <c r="M16" s="526"/>
      <c r="N16" s="527"/>
      <c r="P16" s="213"/>
    </row>
    <row r="17" spans="2:16" x14ac:dyDescent="0.3">
      <c r="B17" s="525"/>
      <c r="C17" s="526"/>
      <c r="D17" s="526"/>
      <c r="E17" s="526"/>
      <c r="F17" s="526"/>
      <c r="G17" s="526"/>
      <c r="H17" s="526"/>
      <c r="I17" s="526"/>
      <c r="J17" s="526"/>
      <c r="K17" s="526"/>
      <c r="L17" s="526"/>
      <c r="M17" s="526"/>
      <c r="N17" s="527"/>
      <c r="P17" s="213"/>
    </row>
    <row r="18" spans="2:16" x14ac:dyDescent="0.3">
      <c r="B18" s="525"/>
      <c r="C18" s="526"/>
      <c r="D18" s="526"/>
      <c r="E18" s="526"/>
      <c r="F18" s="526"/>
      <c r="G18" s="526"/>
      <c r="H18" s="526"/>
      <c r="I18" s="526"/>
      <c r="J18" s="526"/>
      <c r="K18" s="526"/>
      <c r="L18" s="526"/>
      <c r="M18" s="526"/>
      <c r="N18" s="527"/>
      <c r="P18" s="213"/>
    </row>
    <row r="19" spans="2:16" x14ac:dyDescent="0.3">
      <c r="B19" s="525"/>
      <c r="C19" s="526"/>
      <c r="D19" s="526"/>
      <c r="E19" s="526"/>
      <c r="F19" s="526"/>
      <c r="G19" s="526"/>
      <c r="H19" s="526"/>
      <c r="I19" s="526"/>
      <c r="J19" s="526"/>
      <c r="K19" s="526"/>
      <c r="L19" s="526"/>
      <c r="M19" s="526"/>
      <c r="N19" s="527"/>
      <c r="P19" s="213"/>
    </row>
    <row r="20" spans="2:16" x14ac:dyDescent="0.3">
      <c r="B20" s="525"/>
      <c r="C20" s="526"/>
      <c r="D20" s="526"/>
      <c r="E20" s="526"/>
      <c r="F20" s="526"/>
      <c r="G20" s="526"/>
      <c r="H20" s="526"/>
      <c r="I20" s="526"/>
      <c r="J20" s="526"/>
      <c r="K20" s="526"/>
      <c r="L20" s="526"/>
      <c r="M20" s="526"/>
      <c r="N20" s="527"/>
      <c r="P20" s="213"/>
    </row>
    <row r="21" spans="2:16" x14ac:dyDescent="0.3">
      <c r="B21" s="525"/>
      <c r="C21" s="526"/>
      <c r="D21" s="526"/>
      <c r="E21" s="526"/>
      <c r="F21" s="526"/>
      <c r="G21" s="526"/>
      <c r="H21" s="526"/>
      <c r="I21" s="526"/>
      <c r="J21" s="526"/>
      <c r="K21" s="526"/>
      <c r="L21" s="526"/>
      <c r="M21" s="526"/>
      <c r="N21" s="527"/>
      <c r="P21" s="213"/>
    </row>
    <row r="22" spans="2:16" x14ac:dyDescent="0.3">
      <c r="B22" s="525"/>
      <c r="C22" s="526"/>
      <c r="D22" s="526"/>
      <c r="E22" s="526"/>
      <c r="F22" s="526"/>
      <c r="G22" s="526"/>
      <c r="H22" s="526"/>
      <c r="I22" s="526"/>
      <c r="J22" s="526"/>
      <c r="K22" s="526"/>
      <c r="L22" s="526"/>
      <c r="M22" s="526"/>
      <c r="N22" s="527"/>
      <c r="P22" s="213"/>
    </row>
    <row r="23" spans="2:16" x14ac:dyDescent="0.3">
      <c r="B23" s="525"/>
      <c r="C23" s="526"/>
      <c r="D23" s="526"/>
      <c r="E23" s="526"/>
      <c r="F23" s="526"/>
      <c r="G23" s="526"/>
      <c r="H23" s="526"/>
      <c r="I23" s="526"/>
      <c r="J23" s="526"/>
      <c r="K23" s="526"/>
      <c r="L23" s="526"/>
      <c r="M23" s="526"/>
      <c r="N23" s="527"/>
      <c r="P23" s="213"/>
    </row>
    <row r="24" spans="2:16" x14ac:dyDescent="0.3">
      <c r="B24" s="525"/>
      <c r="C24" s="526"/>
      <c r="D24" s="526"/>
      <c r="E24" s="526"/>
      <c r="F24" s="526"/>
      <c r="G24" s="526"/>
      <c r="H24" s="526"/>
      <c r="I24" s="526"/>
      <c r="J24" s="526"/>
      <c r="K24" s="526"/>
      <c r="L24" s="526"/>
      <c r="M24" s="526"/>
      <c r="N24" s="527"/>
      <c r="P24" s="213"/>
    </row>
    <row r="25" spans="2:16" x14ac:dyDescent="0.3">
      <c r="B25" s="525"/>
      <c r="C25" s="526"/>
      <c r="D25" s="526"/>
      <c r="E25" s="526"/>
      <c r="F25" s="526"/>
      <c r="G25" s="526"/>
      <c r="H25" s="526"/>
      <c r="I25" s="526"/>
      <c r="J25" s="526"/>
      <c r="K25" s="526"/>
      <c r="L25" s="526"/>
      <c r="M25" s="526"/>
      <c r="N25" s="527"/>
      <c r="P25" s="213"/>
    </row>
    <row r="26" spans="2:16" x14ac:dyDescent="0.3">
      <c r="B26" s="525"/>
      <c r="C26" s="526"/>
      <c r="D26" s="526"/>
      <c r="E26" s="526"/>
      <c r="F26" s="526"/>
      <c r="G26" s="526"/>
      <c r="H26" s="526"/>
      <c r="I26" s="526"/>
      <c r="J26" s="526"/>
      <c r="K26" s="526"/>
      <c r="L26" s="526"/>
      <c r="M26" s="526"/>
      <c r="N26" s="527"/>
      <c r="P26" s="213"/>
    </row>
    <row r="27" spans="2:16" x14ac:dyDescent="0.3">
      <c r="B27" s="525"/>
      <c r="C27" s="526"/>
      <c r="D27" s="526"/>
      <c r="E27" s="526"/>
      <c r="F27" s="526"/>
      <c r="G27" s="526"/>
      <c r="H27" s="526"/>
      <c r="I27" s="526"/>
      <c r="J27" s="526"/>
      <c r="K27" s="526"/>
      <c r="L27" s="526"/>
      <c r="M27" s="526"/>
      <c r="N27" s="527"/>
      <c r="P27" s="213"/>
    </row>
    <row r="28" spans="2:16" x14ac:dyDescent="0.3">
      <c r="B28" s="525"/>
      <c r="C28" s="526"/>
      <c r="D28" s="526"/>
      <c r="E28" s="526"/>
      <c r="F28" s="526"/>
      <c r="G28" s="526"/>
      <c r="H28" s="526"/>
      <c r="I28" s="526"/>
      <c r="J28" s="526"/>
      <c r="K28" s="526"/>
      <c r="L28" s="526"/>
      <c r="M28" s="526"/>
      <c r="N28" s="527"/>
      <c r="P28" s="213"/>
    </row>
    <row r="29" spans="2:16" x14ac:dyDescent="0.3">
      <c r="B29" s="525"/>
      <c r="C29" s="526"/>
      <c r="D29" s="526"/>
      <c r="E29" s="526"/>
      <c r="F29" s="526"/>
      <c r="G29" s="526"/>
      <c r="H29" s="526"/>
      <c r="I29" s="526"/>
      <c r="J29" s="526"/>
      <c r="K29" s="526"/>
      <c r="L29" s="526"/>
      <c r="M29" s="526"/>
      <c r="N29" s="527"/>
      <c r="P29" s="213"/>
    </row>
    <row r="30" spans="2:16" x14ac:dyDescent="0.3">
      <c r="B30" s="525"/>
      <c r="C30" s="526"/>
      <c r="D30" s="526"/>
      <c r="E30" s="526"/>
      <c r="F30" s="526"/>
      <c r="G30" s="526"/>
      <c r="H30" s="526"/>
      <c r="I30" s="526"/>
      <c r="J30" s="526"/>
      <c r="K30" s="526"/>
      <c r="L30" s="526"/>
      <c r="M30" s="526"/>
      <c r="N30" s="527"/>
      <c r="P30" s="213"/>
    </row>
    <row r="31" spans="2:16" ht="17.25" thickBot="1" x14ac:dyDescent="0.35">
      <c r="B31" s="528"/>
      <c r="C31" s="529"/>
      <c r="D31" s="529"/>
      <c r="E31" s="529"/>
      <c r="F31" s="529"/>
      <c r="G31" s="529"/>
      <c r="H31" s="529"/>
      <c r="I31" s="529"/>
      <c r="J31" s="529"/>
      <c r="K31" s="529"/>
      <c r="L31" s="529"/>
      <c r="M31" s="529"/>
      <c r="N31" s="530"/>
      <c r="P31" s="213"/>
    </row>
    <row r="32" spans="2:16" ht="17.25" thickBot="1" x14ac:dyDescent="0.35">
      <c r="P32" s="213"/>
    </row>
    <row r="33" spans="2:16" ht="18" thickBot="1" x14ac:dyDescent="0.35">
      <c r="B33" s="520" t="s">
        <v>14</v>
      </c>
      <c r="C33" s="537"/>
      <c r="D33" s="537"/>
      <c r="E33" s="537"/>
      <c r="F33" s="537"/>
      <c r="G33" s="537"/>
      <c r="H33" s="537"/>
      <c r="I33" s="537"/>
      <c r="J33" s="537"/>
      <c r="K33" s="537"/>
      <c r="L33" s="537"/>
      <c r="M33" s="537"/>
      <c r="N33" s="521"/>
      <c r="P33" s="213"/>
    </row>
    <row r="34" spans="2:16" x14ac:dyDescent="0.3">
      <c r="B34" s="522"/>
      <c r="C34" s="523"/>
      <c r="D34" s="523"/>
      <c r="E34" s="523"/>
      <c r="F34" s="523"/>
      <c r="G34" s="523"/>
      <c r="H34" s="523"/>
      <c r="I34" s="523"/>
      <c r="J34" s="523"/>
      <c r="K34" s="523"/>
      <c r="L34" s="523"/>
      <c r="M34" s="523"/>
      <c r="N34" s="524"/>
      <c r="P34" s="213"/>
    </row>
    <row r="35" spans="2:16" x14ac:dyDescent="0.3">
      <c r="B35" s="525"/>
      <c r="C35" s="526"/>
      <c r="D35" s="526"/>
      <c r="E35" s="526"/>
      <c r="F35" s="526"/>
      <c r="G35" s="526"/>
      <c r="H35" s="526"/>
      <c r="I35" s="526"/>
      <c r="J35" s="526"/>
      <c r="K35" s="526"/>
      <c r="L35" s="526"/>
      <c r="M35" s="526"/>
      <c r="N35" s="527"/>
      <c r="P35" s="213"/>
    </row>
    <row r="36" spans="2:16" x14ac:dyDescent="0.3">
      <c r="B36" s="525"/>
      <c r="C36" s="526"/>
      <c r="D36" s="526"/>
      <c r="E36" s="526"/>
      <c r="F36" s="526"/>
      <c r="G36" s="526"/>
      <c r="H36" s="526"/>
      <c r="I36" s="526"/>
      <c r="J36" s="526"/>
      <c r="K36" s="526"/>
      <c r="L36" s="526"/>
      <c r="M36" s="526"/>
      <c r="N36" s="527"/>
      <c r="P36" s="213"/>
    </row>
    <row r="37" spans="2:16" x14ac:dyDescent="0.3">
      <c r="B37" s="525"/>
      <c r="C37" s="526"/>
      <c r="D37" s="526"/>
      <c r="E37" s="526"/>
      <c r="F37" s="526"/>
      <c r="G37" s="526"/>
      <c r="H37" s="526"/>
      <c r="I37" s="526"/>
      <c r="J37" s="526"/>
      <c r="K37" s="526"/>
      <c r="L37" s="526"/>
      <c r="M37" s="526"/>
      <c r="N37" s="527"/>
      <c r="P37" s="213"/>
    </row>
    <row r="38" spans="2:16" x14ac:dyDescent="0.3">
      <c r="B38" s="525"/>
      <c r="C38" s="526"/>
      <c r="D38" s="526"/>
      <c r="E38" s="526"/>
      <c r="F38" s="526"/>
      <c r="G38" s="526"/>
      <c r="H38" s="526"/>
      <c r="I38" s="526"/>
      <c r="J38" s="526"/>
      <c r="K38" s="526"/>
      <c r="L38" s="526"/>
      <c r="M38" s="526"/>
      <c r="N38" s="527"/>
      <c r="P38" s="213"/>
    </row>
    <row r="39" spans="2:16" x14ac:dyDescent="0.3">
      <c r="B39" s="525"/>
      <c r="C39" s="526"/>
      <c r="D39" s="526"/>
      <c r="E39" s="526"/>
      <c r="F39" s="526"/>
      <c r="G39" s="526"/>
      <c r="H39" s="526"/>
      <c r="I39" s="526"/>
      <c r="J39" s="526"/>
      <c r="K39" s="526"/>
      <c r="L39" s="526"/>
      <c r="M39" s="526"/>
      <c r="N39" s="527"/>
      <c r="P39" s="213"/>
    </row>
    <row r="40" spans="2:16" x14ac:dyDescent="0.3">
      <c r="B40" s="525"/>
      <c r="C40" s="526"/>
      <c r="D40" s="526"/>
      <c r="E40" s="526"/>
      <c r="F40" s="526"/>
      <c r="G40" s="526"/>
      <c r="H40" s="526"/>
      <c r="I40" s="526"/>
      <c r="J40" s="526"/>
      <c r="K40" s="526"/>
      <c r="L40" s="526"/>
      <c r="M40" s="526"/>
      <c r="N40" s="527"/>
      <c r="P40" s="213"/>
    </row>
    <row r="41" spans="2:16" x14ac:dyDescent="0.3">
      <c r="B41" s="525"/>
      <c r="C41" s="526"/>
      <c r="D41" s="526"/>
      <c r="E41" s="526"/>
      <c r="F41" s="526"/>
      <c r="G41" s="526"/>
      <c r="H41" s="526"/>
      <c r="I41" s="526"/>
      <c r="J41" s="526"/>
      <c r="K41" s="526"/>
      <c r="L41" s="526"/>
      <c r="M41" s="526"/>
      <c r="N41" s="527"/>
      <c r="P41" s="213"/>
    </row>
    <row r="42" spans="2:16" x14ac:dyDescent="0.3">
      <c r="B42" s="525"/>
      <c r="C42" s="526"/>
      <c r="D42" s="526"/>
      <c r="E42" s="526"/>
      <c r="F42" s="526"/>
      <c r="G42" s="526"/>
      <c r="H42" s="526"/>
      <c r="I42" s="526"/>
      <c r="J42" s="526"/>
      <c r="K42" s="526"/>
      <c r="L42" s="526"/>
      <c r="M42" s="526"/>
      <c r="N42" s="527"/>
      <c r="P42" s="213"/>
    </row>
    <row r="43" spans="2:16" x14ac:dyDescent="0.3">
      <c r="B43" s="525"/>
      <c r="C43" s="526"/>
      <c r="D43" s="526"/>
      <c r="E43" s="526"/>
      <c r="F43" s="526"/>
      <c r="G43" s="526"/>
      <c r="H43" s="526"/>
      <c r="I43" s="526"/>
      <c r="J43" s="526"/>
      <c r="K43" s="526"/>
      <c r="L43" s="526"/>
      <c r="M43" s="526"/>
      <c r="N43" s="527"/>
      <c r="P43" s="213"/>
    </row>
    <row r="44" spans="2:16" x14ac:dyDescent="0.3">
      <c r="B44" s="525"/>
      <c r="C44" s="526"/>
      <c r="D44" s="526"/>
      <c r="E44" s="526"/>
      <c r="F44" s="526"/>
      <c r="G44" s="526"/>
      <c r="H44" s="526"/>
      <c r="I44" s="526"/>
      <c r="J44" s="526"/>
      <c r="K44" s="526"/>
      <c r="L44" s="526"/>
      <c r="M44" s="526"/>
      <c r="N44" s="527"/>
      <c r="P44" s="213"/>
    </row>
    <row r="45" spans="2:16" x14ac:dyDescent="0.3">
      <c r="B45" s="525"/>
      <c r="C45" s="526"/>
      <c r="D45" s="526"/>
      <c r="E45" s="526"/>
      <c r="F45" s="526"/>
      <c r="G45" s="526"/>
      <c r="H45" s="526"/>
      <c r="I45" s="526"/>
      <c r="J45" s="526"/>
      <c r="K45" s="526"/>
      <c r="L45" s="526"/>
      <c r="M45" s="526"/>
      <c r="N45" s="527"/>
      <c r="P45" s="213"/>
    </row>
    <row r="46" spans="2:16" x14ac:dyDescent="0.3">
      <c r="B46" s="525"/>
      <c r="C46" s="526"/>
      <c r="D46" s="526"/>
      <c r="E46" s="526"/>
      <c r="F46" s="526"/>
      <c r="G46" s="526"/>
      <c r="H46" s="526"/>
      <c r="I46" s="526"/>
      <c r="J46" s="526"/>
      <c r="K46" s="526"/>
      <c r="L46" s="526"/>
      <c r="M46" s="526"/>
      <c r="N46" s="527"/>
      <c r="P46" s="213"/>
    </row>
    <row r="47" spans="2:16" x14ac:dyDescent="0.3">
      <c r="B47" s="525"/>
      <c r="C47" s="526"/>
      <c r="D47" s="526"/>
      <c r="E47" s="526"/>
      <c r="F47" s="526"/>
      <c r="G47" s="526"/>
      <c r="H47" s="526"/>
      <c r="I47" s="526"/>
      <c r="J47" s="526"/>
      <c r="K47" s="526"/>
      <c r="L47" s="526"/>
      <c r="M47" s="526"/>
      <c r="N47" s="527"/>
      <c r="P47" s="213"/>
    </row>
    <row r="48" spans="2:16" x14ac:dyDescent="0.3">
      <c r="B48" s="525"/>
      <c r="C48" s="526"/>
      <c r="D48" s="526"/>
      <c r="E48" s="526"/>
      <c r="F48" s="526"/>
      <c r="G48" s="526"/>
      <c r="H48" s="526"/>
      <c r="I48" s="526"/>
      <c r="J48" s="526"/>
      <c r="K48" s="526"/>
      <c r="L48" s="526"/>
      <c r="M48" s="526"/>
      <c r="N48" s="527"/>
      <c r="P48" s="213"/>
    </row>
    <row r="49" spans="2:16" x14ac:dyDescent="0.3">
      <c r="B49" s="525"/>
      <c r="C49" s="526"/>
      <c r="D49" s="526"/>
      <c r="E49" s="526"/>
      <c r="F49" s="526"/>
      <c r="G49" s="526"/>
      <c r="H49" s="526"/>
      <c r="I49" s="526"/>
      <c r="J49" s="526"/>
      <c r="K49" s="526"/>
      <c r="L49" s="526"/>
      <c r="M49" s="526"/>
      <c r="N49" s="527"/>
      <c r="P49" s="213"/>
    </row>
    <row r="50" spans="2:16" x14ac:dyDescent="0.3">
      <c r="B50" s="525"/>
      <c r="C50" s="526"/>
      <c r="D50" s="526"/>
      <c r="E50" s="526"/>
      <c r="F50" s="526"/>
      <c r="G50" s="526"/>
      <c r="H50" s="526"/>
      <c r="I50" s="526"/>
      <c r="J50" s="526"/>
      <c r="K50" s="526"/>
      <c r="L50" s="526"/>
      <c r="M50" s="526"/>
      <c r="N50" s="527"/>
      <c r="P50" s="213"/>
    </row>
    <row r="51" spans="2:16" x14ac:dyDescent="0.3">
      <c r="B51" s="525"/>
      <c r="C51" s="526"/>
      <c r="D51" s="526"/>
      <c r="E51" s="526"/>
      <c r="F51" s="526"/>
      <c r="G51" s="526"/>
      <c r="H51" s="526"/>
      <c r="I51" s="526"/>
      <c r="J51" s="526"/>
      <c r="K51" s="526"/>
      <c r="L51" s="526"/>
      <c r="M51" s="526"/>
      <c r="N51" s="527"/>
      <c r="P51" s="213"/>
    </row>
    <row r="52" spans="2:16" x14ac:dyDescent="0.3">
      <c r="B52" s="525"/>
      <c r="C52" s="526"/>
      <c r="D52" s="526"/>
      <c r="E52" s="526"/>
      <c r="F52" s="526"/>
      <c r="G52" s="526"/>
      <c r="H52" s="526"/>
      <c r="I52" s="526"/>
      <c r="J52" s="526"/>
      <c r="K52" s="526"/>
      <c r="L52" s="526"/>
      <c r="M52" s="526"/>
      <c r="N52" s="527"/>
      <c r="P52" s="213"/>
    </row>
    <row r="53" spans="2:16" x14ac:dyDescent="0.3">
      <c r="B53" s="525"/>
      <c r="C53" s="526"/>
      <c r="D53" s="526"/>
      <c r="E53" s="526"/>
      <c r="F53" s="526"/>
      <c r="G53" s="526"/>
      <c r="H53" s="526"/>
      <c r="I53" s="526"/>
      <c r="J53" s="526"/>
      <c r="K53" s="526"/>
      <c r="L53" s="526"/>
      <c r="M53" s="526"/>
      <c r="N53" s="527"/>
      <c r="P53" s="213"/>
    </row>
    <row r="54" spans="2:16" ht="17.25" thickBot="1" x14ac:dyDescent="0.35">
      <c r="B54" s="528"/>
      <c r="C54" s="529"/>
      <c r="D54" s="529"/>
      <c r="E54" s="529"/>
      <c r="F54" s="529"/>
      <c r="G54" s="529"/>
      <c r="H54" s="529"/>
      <c r="I54" s="529"/>
      <c r="J54" s="529"/>
      <c r="K54" s="529"/>
      <c r="L54" s="529"/>
      <c r="M54" s="529"/>
      <c r="N54" s="530"/>
      <c r="P54" s="213"/>
    </row>
    <row r="55" spans="2:16" ht="17.25" thickBot="1" x14ac:dyDescent="0.35">
      <c r="P55" s="213"/>
    </row>
    <row r="56" spans="2:16" ht="18" thickBot="1" x14ac:dyDescent="0.35">
      <c r="B56" s="297" t="s">
        <v>431</v>
      </c>
      <c r="C56" s="298"/>
      <c r="D56" s="298"/>
      <c r="E56" s="298"/>
      <c r="F56" s="298"/>
      <c r="G56" s="298"/>
      <c r="H56" s="298"/>
      <c r="I56" s="298"/>
      <c r="J56" s="298"/>
      <c r="K56" s="298"/>
      <c r="L56" s="298"/>
      <c r="M56" s="298"/>
      <c r="N56" s="299"/>
      <c r="P56" s="213"/>
    </row>
    <row r="57" spans="2:16" x14ac:dyDescent="0.3">
      <c r="B57" s="522"/>
      <c r="C57" s="523"/>
      <c r="D57" s="523"/>
      <c r="E57" s="523"/>
      <c r="F57" s="523"/>
      <c r="G57" s="523"/>
      <c r="H57" s="523"/>
      <c r="I57" s="523"/>
      <c r="J57" s="523"/>
      <c r="K57" s="523"/>
      <c r="L57" s="523"/>
      <c r="M57" s="523"/>
      <c r="N57" s="524"/>
      <c r="P57" s="213"/>
    </row>
    <row r="58" spans="2:16" x14ac:dyDescent="0.3">
      <c r="B58" s="525"/>
      <c r="C58" s="526"/>
      <c r="D58" s="526"/>
      <c r="E58" s="526"/>
      <c r="F58" s="526"/>
      <c r="G58" s="526"/>
      <c r="H58" s="526"/>
      <c r="I58" s="526"/>
      <c r="J58" s="526"/>
      <c r="K58" s="526"/>
      <c r="L58" s="526"/>
      <c r="M58" s="526"/>
      <c r="N58" s="527"/>
      <c r="P58" s="213"/>
    </row>
    <row r="59" spans="2:16" x14ac:dyDescent="0.3">
      <c r="B59" s="525"/>
      <c r="C59" s="526"/>
      <c r="D59" s="526"/>
      <c r="E59" s="526"/>
      <c r="F59" s="526"/>
      <c r="G59" s="526"/>
      <c r="H59" s="526"/>
      <c r="I59" s="526"/>
      <c r="J59" s="526"/>
      <c r="K59" s="526"/>
      <c r="L59" s="526"/>
      <c r="M59" s="526"/>
      <c r="N59" s="527"/>
      <c r="P59" s="213"/>
    </row>
    <row r="60" spans="2:16" x14ac:dyDescent="0.3">
      <c r="B60" s="525"/>
      <c r="C60" s="526"/>
      <c r="D60" s="526"/>
      <c r="E60" s="526"/>
      <c r="F60" s="526"/>
      <c r="G60" s="526"/>
      <c r="H60" s="526"/>
      <c r="I60" s="526"/>
      <c r="J60" s="526"/>
      <c r="K60" s="526"/>
      <c r="L60" s="526"/>
      <c r="M60" s="526"/>
      <c r="N60" s="527"/>
      <c r="P60" s="213"/>
    </row>
    <row r="61" spans="2:16" x14ac:dyDescent="0.3">
      <c r="B61" s="525"/>
      <c r="C61" s="526"/>
      <c r="D61" s="526"/>
      <c r="E61" s="526"/>
      <c r="F61" s="526"/>
      <c r="G61" s="526"/>
      <c r="H61" s="526"/>
      <c r="I61" s="526"/>
      <c r="J61" s="526"/>
      <c r="K61" s="526"/>
      <c r="L61" s="526"/>
      <c r="M61" s="526"/>
      <c r="N61" s="527"/>
      <c r="P61" s="213"/>
    </row>
    <row r="62" spans="2:16" x14ac:dyDescent="0.3">
      <c r="B62" s="525"/>
      <c r="C62" s="526"/>
      <c r="D62" s="526"/>
      <c r="E62" s="526"/>
      <c r="F62" s="526"/>
      <c r="G62" s="526"/>
      <c r="H62" s="526"/>
      <c r="I62" s="526"/>
      <c r="J62" s="526"/>
      <c r="K62" s="526"/>
      <c r="L62" s="526"/>
      <c r="M62" s="526"/>
      <c r="N62" s="527"/>
      <c r="P62" s="213"/>
    </row>
    <row r="63" spans="2:16" x14ac:dyDescent="0.3">
      <c r="B63" s="525"/>
      <c r="C63" s="526"/>
      <c r="D63" s="526"/>
      <c r="E63" s="526"/>
      <c r="F63" s="526"/>
      <c r="G63" s="526"/>
      <c r="H63" s="526"/>
      <c r="I63" s="526"/>
      <c r="J63" s="526"/>
      <c r="K63" s="526"/>
      <c r="L63" s="526"/>
      <c r="M63" s="526"/>
      <c r="N63" s="527"/>
      <c r="P63" s="213"/>
    </row>
    <row r="64" spans="2:16" x14ac:dyDescent="0.3">
      <c r="B64" s="525"/>
      <c r="C64" s="526"/>
      <c r="D64" s="526"/>
      <c r="E64" s="526"/>
      <c r="F64" s="526"/>
      <c r="G64" s="526"/>
      <c r="H64" s="526"/>
      <c r="I64" s="526"/>
      <c r="J64" s="526"/>
      <c r="K64" s="526"/>
      <c r="L64" s="526"/>
      <c r="M64" s="526"/>
      <c r="N64" s="527"/>
      <c r="P64" s="213"/>
    </row>
    <row r="65" spans="2:16" x14ac:dyDescent="0.3">
      <c r="B65" s="525"/>
      <c r="C65" s="526"/>
      <c r="D65" s="526"/>
      <c r="E65" s="526"/>
      <c r="F65" s="526"/>
      <c r="G65" s="526"/>
      <c r="H65" s="526"/>
      <c r="I65" s="526"/>
      <c r="J65" s="526"/>
      <c r="K65" s="526"/>
      <c r="L65" s="526"/>
      <c r="M65" s="526"/>
      <c r="N65" s="527"/>
      <c r="P65" s="213"/>
    </row>
    <row r="66" spans="2:16" x14ac:dyDescent="0.3">
      <c r="B66" s="525"/>
      <c r="C66" s="526"/>
      <c r="D66" s="526"/>
      <c r="E66" s="526"/>
      <c r="F66" s="526"/>
      <c r="G66" s="526"/>
      <c r="H66" s="526"/>
      <c r="I66" s="526"/>
      <c r="J66" s="526"/>
      <c r="K66" s="526"/>
      <c r="L66" s="526"/>
      <c r="M66" s="526"/>
      <c r="N66" s="527"/>
      <c r="P66" s="213"/>
    </row>
    <row r="67" spans="2:16" x14ac:dyDescent="0.3">
      <c r="B67" s="525"/>
      <c r="C67" s="526"/>
      <c r="D67" s="526"/>
      <c r="E67" s="526"/>
      <c r="F67" s="526"/>
      <c r="G67" s="526"/>
      <c r="H67" s="526"/>
      <c r="I67" s="526"/>
      <c r="J67" s="526"/>
      <c r="K67" s="526"/>
      <c r="L67" s="526"/>
      <c r="M67" s="526"/>
      <c r="N67" s="527"/>
      <c r="P67" s="213"/>
    </row>
    <row r="68" spans="2:16" x14ac:dyDescent="0.3">
      <c r="B68" s="525"/>
      <c r="C68" s="526"/>
      <c r="D68" s="526"/>
      <c r="E68" s="526"/>
      <c r="F68" s="526"/>
      <c r="G68" s="526"/>
      <c r="H68" s="526"/>
      <c r="I68" s="526"/>
      <c r="J68" s="526"/>
      <c r="K68" s="526"/>
      <c r="L68" s="526"/>
      <c r="M68" s="526"/>
      <c r="N68" s="527"/>
      <c r="P68" s="213"/>
    </row>
    <row r="69" spans="2:16" x14ac:dyDescent="0.3">
      <c r="B69" s="525"/>
      <c r="C69" s="526"/>
      <c r="D69" s="526"/>
      <c r="E69" s="526"/>
      <c r="F69" s="526"/>
      <c r="G69" s="526"/>
      <c r="H69" s="526"/>
      <c r="I69" s="526"/>
      <c r="J69" s="526"/>
      <c r="K69" s="526"/>
      <c r="L69" s="526"/>
      <c r="M69" s="526"/>
      <c r="N69" s="527"/>
      <c r="P69" s="213"/>
    </row>
    <row r="70" spans="2:16" x14ac:dyDescent="0.3">
      <c r="B70" s="525"/>
      <c r="C70" s="526"/>
      <c r="D70" s="526"/>
      <c r="E70" s="526"/>
      <c r="F70" s="526"/>
      <c r="G70" s="526"/>
      <c r="H70" s="526"/>
      <c r="I70" s="526"/>
      <c r="J70" s="526"/>
      <c r="K70" s="526"/>
      <c r="L70" s="526"/>
      <c r="M70" s="526"/>
      <c r="N70" s="527"/>
      <c r="P70" s="213"/>
    </row>
    <row r="71" spans="2:16" x14ac:dyDescent="0.3">
      <c r="B71" s="525"/>
      <c r="C71" s="526"/>
      <c r="D71" s="526"/>
      <c r="E71" s="526"/>
      <c r="F71" s="526"/>
      <c r="G71" s="526"/>
      <c r="H71" s="526"/>
      <c r="I71" s="526"/>
      <c r="J71" s="526"/>
      <c r="K71" s="526"/>
      <c r="L71" s="526"/>
      <c r="M71" s="526"/>
      <c r="N71" s="527"/>
      <c r="P71" s="213"/>
    </row>
    <row r="72" spans="2:16" x14ac:dyDescent="0.3">
      <c r="B72" s="525"/>
      <c r="C72" s="526"/>
      <c r="D72" s="526"/>
      <c r="E72" s="526"/>
      <c r="F72" s="526"/>
      <c r="G72" s="526"/>
      <c r="H72" s="526"/>
      <c r="I72" s="526"/>
      <c r="J72" s="526"/>
      <c r="K72" s="526"/>
      <c r="L72" s="526"/>
      <c r="M72" s="526"/>
      <c r="N72" s="527"/>
      <c r="P72" s="213"/>
    </row>
    <row r="73" spans="2:16" x14ac:dyDescent="0.3">
      <c r="B73" s="525"/>
      <c r="C73" s="526"/>
      <c r="D73" s="526"/>
      <c r="E73" s="526"/>
      <c r="F73" s="526"/>
      <c r="G73" s="526"/>
      <c r="H73" s="526"/>
      <c r="I73" s="526"/>
      <c r="J73" s="526"/>
      <c r="K73" s="526"/>
      <c r="L73" s="526"/>
      <c r="M73" s="526"/>
      <c r="N73" s="527"/>
      <c r="P73" s="213"/>
    </row>
    <row r="74" spans="2:16" x14ac:dyDescent="0.3">
      <c r="B74" s="525"/>
      <c r="C74" s="526"/>
      <c r="D74" s="526"/>
      <c r="E74" s="526"/>
      <c r="F74" s="526"/>
      <c r="G74" s="526"/>
      <c r="H74" s="526"/>
      <c r="I74" s="526"/>
      <c r="J74" s="526"/>
      <c r="K74" s="526"/>
      <c r="L74" s="526"/>
      <c r="M74" s="526"/>
      <c r="N74" s="527"/>
      <c r="P74" s="213"/>
    </row>
    <row r="75" spans="2:16" x14ac:dyDescent="0.3">
      <c r="B75" s="525"/>
      <c r="C75" s="526"/>
      <c r="D75" s="526"/>
      <c r="E75" s="526"/>
      <c r="F75" s="526"/>
      <c r="G75" s="526"/>
      <c r="H75" s="526"/>
      <c r="I75" s="526"/>
      <c r="J75" s="526"/>
      <c r="K75" s="526"/>
      <c r="L75" s="526"/>
      <c r="M75" s="526"/>
      <c r="N75" s="527"/>
      <c r="P75" s="213"/>
    </row>
    <row r="76" spans="2:16" x14ac:dyDescent="0.3">
      <c r="B76" s="525"/>
      <c r="C76" s="526"/>
      <c r="D76" s="526"/>
      <c r="E76" s="526"/>
      <c r="F76" s="526"/>
      <c r="G76" s="526"/>
      <c r="H76" s="526"/>
      <c r="I76" s="526"/>
      <c r="J76" s="526"/>
      <c r="K76" s="526"/>
      <c r="L76" s="526"/>
      <c r="M76" s="526"/>
      <c r="N76" s="527"/>
      <c r="P76" s="213"/>
    </row>
    <row r="77" spans="2:16" ht="17.25" thickBot="1" x14ac:dyDescent="0.35">
      <c r="B77" s="528"/>
      <c r="C77" s="529"/>
      <c r="D77" s="529"/>
      <c r="E77" s="529"/>
      <c r="F77" s="529"/>
      <c r="G77" s="529"/>
      <c r="H77" s="529"/>
      <c r="I77" s="529"/>
      <c r="J77" s="529"/>
      <c r="K77" s="529"/>
      <c r="L77" s="529"/>
      <c r="M77" s="529"/>
      <c r="N77" s="530"/>
      <c r="P77" s="213"/>
    </row>
    <row r="78" spans="2:16" ht="17.25" thickBot="1" x14ac:dyDescent="0.35">
      <c r="P78" s="213"/>
    </row>
    <row r="79" spans="2:16" ht="20.25" customHeight="1" thickBot="1" x14ac:dyDescent="0.35">
      <c r="B79" s="534" t="s">
        <v>361</v>
      </c>
      <c r="C79" s="535"/>
      <c r="D79" s="535"/>
      <c r="E79" s="535"/>
      <c r="F79" s="535"/>
      <c r="G79" s="535"/>
      <c r="H79" s="535"/>
      <c r="I79" s="535"/>
      <c r="J79" s="535"/>
      <c r="K79" s="535"/>
      <c r="L79" s="535"/>
      <c r="M79" s="535"/>
      <c r="N79" s="536"/>
      <c r="P79" s="213"/>
    </row>
    <row r="80" spans="2:16" x14ac:dyDescent="0.3">
      <c r="B80" s="522"/>
      <c r="C80" s="523"/>
      <c r="D80" s="523"/>
      <c r="E80" s="523"/>
      <c r="F80" s="523"/>
      <c r="G80" s="523"/>
      <c r="H80" s="523"/>
      <c r="I80" s="523"/>
      <c r="J80" s="523"/>
      <c r="K80" s="523"/>
      <c r="L80" s="523"/>
      <c r="M80" s="523"/>
      <c r="N80" s="524"/>
      <c r="P80" s="213"/>
    </row>
    <row r="81" spans="2:16" x14ac:dyDescent="0.3">
      <c r="B81" s="525"/>
      <c r="C81" s="526"/>
      <c r="D81" s="526"/>
      <c r="E81" s="526"/>
      <c r="F81" s="526"/>
      <c r="G81" s="526"/>
      <c r="H81" s="526"/>
      <c r="I81" s="526"/>
      <c r="J81" s="526"/>
      <c r="K81" s="526"/>
      <c r="L81" s="526"/>
      <c r="M81" s="526"/>
      <c r="N81" s="527"/>
      <c r="P81" s="213"/>
    </row>
    <row r="82" spans="2:16" x14ac:dyDescent="0.3">
      <c r="B82" s="525"/>
      <c r="C82" s="526"/>
      <c r="D82" s="526"/>
      <c r="E82" s="526"/>
      <c r="F82" s="526"/>
      <c r="G82" s="526"/>
      <c r="H82" s="526"/>
      <c r="I82" s="526"/>
      <c r="J82" s="526"/>
      <c r="K82" s="526"/>
      <c r="L82" s="526"/>
      <c r="M82" s="526"/>
      <c r="N82" s="527"/>
      <c r="P82" s="213"/>
    </row>
    <row r="83" spans="2:16" x14ac:dyDescent="0.3">
      <c r="B83" s="525"/>
      <c r="C83" s="526"/>
      <c r="D83" s="526"/>
      <c r="E83" s="526"/>
      <c r="F83" s="526"/>
      <c r="G83" s="526"/>
      <c r="H83" s="526"/>
      <c r="I83" s="526"/>
      <c r="J83" s="526"/>
      <c r="K83" s="526"/>
      <c r="L83" s="526"/>
      <c r="M83" s="526"/>
      <c r="N83" s="527"/>
      <c r="P83" s="213"/>
    </row>
    <row r="84" spans="2:16" x14ac:dyDescent="0.3">
      <c r="B84" s="525"/>
      <c r="C84" s="526"/>
      <c r="D84" s="526"/>
      <c r="E84" s="526"/>
      <c r="F84" s="526"/>
      <c r="G84" s="526"/>
      <c r="H84" s="526"/>
      <c r="I84" s="526"/>
      <c r="J84" s="526"/>
      <c r="K84" s="526"/>
      <c r="L84" s="526"/>
      <c r="M84" s="526"/>
      <c r="N84" s="527"/>
      <c r="P84" s="213"/>
    </row>
    <row r="85" spans="2:16" x14ac:dyDescent="0.3">
      <c r="B85" s="525"/>
      <c r="C85" s="526"/>
      <c r="D85" s="526"/>
      <c r="E85" s="526"/>
      <c r="F85" s="526"/>
      <c r="G85" s="526"/>
      <c r="H85" s="526"/>
      <c r="I85" s="526"/>
      <c r="J85" s="526"/>
      <c r="K85" s="526"/>
      <c r="L85" s="526"/>
      <c r="M85" s="526"/>
      <c r="N85" s="527"/>
      <c r="P85" s="213"/>
    </row>
    <row r="86" spans="2:16" x14ac:dyDescent="0.3">
      <c r="B86" s="525"/>
      <c r="C86" s="526"/>
      <c r="D86" s="526"/>
      <c r="E86" s="526"/>
      <c r="F86" s="526"/>
      <c r="G86" s="526"/>
      <c r="H86" s="526"/>
      <c r="I86" s="526"/>
      <c r="J86" s="526"/>
      <c r="K86" s="526"/>
      <c r="L86" s="526"/>
      <c r="M86" s="526"/>
      <c r="N86" s="527"/>
      <c r="P86" s="213"/>
    </row>
    <row r="87" spans="2:16" x14ac:dyDescent="0.3">
      <c r="B87" s="525"/>
      <c r="C87" s="526"/>
      <c r="D87" s="526"/>
      <c r="E87" s="526"/>
      <c r="F87" s="526"/>
      <c r="G87" s="526"/>
      <c r="H87" s="526"/>
      <c r="I87" s="526"/>
      <c r="J87" s="526"/>
      <c r="K87" s="526"/>
      <c r="L87" s="526"/>
      <c r="M87" s="526"/>
      <c r="N87" s="527"/>
      <c r="P87" s="213"/>
    </row>
    <row r="88" spans="2:16" x14ac:dyDescent="0.3">
      <c r="B88" s="525"/>
      <c r="C88" s="526"/>
      <c r="D88" s="526"/>
      <c r="E88" s="526"/>
      <c r="F88" s="526"/>
      <c r="G88" s="526"/>
      <c r="H88" s="526"/>
      <c r="I88" s="526"/>
      <c r="J88" s="526"/>
      <c r="K88" s="526"/>
      <c r="L88" s="526"/>
      <c r="M88" s="526"/>
      <c r="N88" s="527"/>
      <c r="P88" s="213"/>
    </row>
    <row r="89" spans="2:16" x14ac:dyDescent="0.3">
      <c r="B89" s="525"/>
      <c r="C89" s="526"/>
      <c r="D89" s="526"/>
      <c r="E89" s="526"/>
      <c r="F89" s="526"/>
      <c r="G89" s="526"/>
      <c r="H89" s="526"/>
      <c r="I89" s="526"/>
      <c r="J89" s="526"/>
      <c r="K89" s="526"/>
      <c r="L89" s="526"/>
      <c r="M89" s="526"/>
      <c r="N89" s="527"/>
      <c r="P89" s="213"/>
    </row>
    <row r="90" spans="2:16" x14ac:dyDescent="0.3">
      <c r="B90" s="525"/>
      <c r="C90" s="526"/>
      <c r="D90" s="526"/>
      <c r="E90" s="526"/>
      <c r="F90" s="526"/>
      <c r="G90" s="526"/>
      <c r="H90" s="526"/>
      <c r="I90" s="526"/>
      <c r="J90" s="526"/>
      <c r="K90" s="526"/>
      <c r="L90" s="526"/>
      <c r="M90" s="526"/>
      <c r="N90" s="527"/>
      <c r="P90" s="213"/>
    </row>
    <row r="91" spans="2:16" x14ac:dyDescent="0.3">
      <c r="B91" s="525"/>
      <c r="C91" s="526"/>
      <c r="D91" s="526"/>
      <c r="E91" s="526"/>
      <c r="F91" s="526"/>
      <c r="G91" s="526"/>
      <c r="H91" s="526"/>
      <c r="I91" s="526"/>
      <c r="J91" s="526"/>
      <c r="K91" s="526"/>
      <c r="L91" s="526"/>
      <c r="M91" s="526"/>
      <c r="N91" s="527"/>
      <c r="P91" s="213"/>
    </row>
    <row r="92" spans="2:16" x14ac:dyDescent="0.3">
      <c r="B92" s="525"/>
      <c r="C92" s="526"/>
      <c r="D92" s="526"/>
      <c r="E92" s="526"/>
      <c r="F92" s="526"/>
      <c r="G92" s="526"/>
      <c r="H92" s="526"/>
      <c r="I92" s="526"/>
      <c r="J92" s="526"/>
      <c r="K92" s="526"/>
      <c r="L92" s="526"/>
      <c r="M92" s="526"/>
      <c r="N92" s="527"/>
      <c r="P92" s="213"/>
    </row>
    <row r="93" spans="2:16" x14ac:dyDescent="0.3">
      <c r="B93" s="525"/>
      <c r="C93" s="526"/>
      <c r="D93" s="526"/>
      <c r="E93" s="526"/>
      <c r="F93" s="526"/>
      <c r="G93" s="526"/>
      <c r="H93" s="526"/>
      <c r="I93" s="526"/>
      <c r="J93" s="526"/>
      <c r="K93" s="526"/>
      <c r="L93" s="526"/>
      <c r="M93" s="526"/>
      <c r="N93" s="527"/>
      <c r="P93" s="213"/>
    </row>
    <row r="94" spans="2:16" x14ac:dyDescent="0.3">
      <c r="B94" s="525"/>
      <c r="C94" s="526"/>
      <c r="D94" s="526"/>
      <c r="E94" s="526"/>
      <c r="F94" s="526"/>
      <c r="G94" s="526"/>
      <c r="H94" s="526"/>
      <c r="I94" s="526"/>
      <c r="J94" s="526"/>
      <c r="K94" s="526"/>
      <c r="L94" s="526"/>
      <c r="M94" s="526"/>
      <c r="N94" s="527"/>
      <c r="P94" s="213"/>
    </row>
    <row r="95" spans="2:16" x14ac:dyDescent="0.3">
      <c r="B95" s="525"/>
      <c r="C95" s="526"/>
      <c r="D95" s="526"/>
      <c r="E95" s="526"/>
      <c r="F95" s="526"/>
      <c r="G95" s="526"/>
      <c r="H95" s="526"/>
      <c r="I95" s="526"/>
      <c r="J95" s="526"/>
      <c r="K95" s="526"/>
      <c r="L95" s="526"/>
      <c r="M95" s="526"/>
      <c r="N95" s="527"/>
      <c r="P95" s="213"/>
    </row>
    <row r="96" spans="2:16" x14ac:dyDescent="0.3">
      <c r="B96" s="525"/>
      <c r="C96" s="526"/>
      <c r="D96" s="526"/>
      <c r="E96" s="526"/>
      <c r="F96" s="526"/>
      <c r="G96" s="526"/>
      <c r="H96" s="526"/>
      <c r="I96" s="526"/>
      <c r="J96" s="526"/>
      <c r="K96" s="526"/>
      <c r="L96" s="526"/>
      <c r="M96" s="526"/>
      <c r="N96" s="527"/>
      <c r="P96" s="213"/>
    </row>
    <row r="97" spans="2:16" x14ac:dyDescent="0.3">
      <c r="B97" s="525"/>
      <c r="C97" s="526"/>
      <c r="D97" s="526"/>
      <c r="E97" s="526"/>
      <c r="F97" s="526"/>
      <c r="G97" s="526"/>
      <c r="H97" s="526"/>
      <c r="I97" s="526"/>
      <c r="J97" s="526"/>
      <c r="K97" s="526"/>
      <c r="L97" s="526"/>
      <c r="M97" s="526"/>
      <c r="N97" s="527"/>
      <c r="P97" s="213"/>
    </row>
    <row r="98" spans="2:16" x14ac:dyDescent="0.3">
      <c r="B98" s="525"/>
      <c r="C98" s="526"/>
      <c r="D98" s="526"/>
      <c r="E98" s="526"/>
      <c r="F98" s="526"/>
      <c r="G98" s="526"/>
      <c r="H98" s="526"/>
      <c r="I98" s="526"/>
      <c r="J98" s="526"/>
      <c r="K98" s="526"/>
      <c r="L98" s="526"/>
      <c r="M98" s="526"/>
      <c r="N98" s="527"/>
      <c r="P98" s="213"/>
    </row>
    <row r="99" spans="2:16" x14ac:dyDescent="0.3">
      <c r="B99" s="525"/>
      <c r="C99" s="526"/>
      <c r="D99" s="526"/>
      <c r="E99" s="526"/>
      <c r="F99" s="526"/>
      <c r="G99" s="526"/>
      <c r="H99" s="526"/>
      <c r="I99" s="526"/>
      <c r="J99" s="526"/>
      <c r="K99" s="526"/>
      <c r="L99" s="526"/>
      <c r="M99" s="526"/>
      <c r="N99" s="527"/>
      <c r="P99" s="213"/>
    </row>
    <row r="100" spans="2:16" x14ac:dyDescent="0.3">
      <c r="B100" s="525"/>
      <c r="C100" s="526"/>
      <c r="D100" s="526"/>
      <c r="E100" s="526"/>
      <c r="F100" s="526"/>
      <c r="G100" s="526"/>
      <c r="H100" s="526"/>
      <c r="I100" s="526"/>
      <c r="J100" s="526"/>
      <c r="K100" s="526"/>
      <c r="L100" s="526"/>
      <c r="M100" s="526"/>
      <c r="N100" s="527"/>
      <c r="P100" s="213"/>
    </row>
    <row r="101" spans="2:16" ht="17.25" thickBot="1" x14ac:dyDescent="0.35">
      <c r="B101" s="528"/>
      <c r="C101" s="529"/>
      <c r="D101" s="529"/>
      <c r="E101" s="529"/>
      <c r="F101" s="529"/>
      <c r="G101" s="529"/>
      <c r="H101" s="529"/>
      <c r="I101" s="529"/>
      <c r="J101" s="529"/>
      <c r="K101" s="529"/>
      <c r="L101" s="529"/>
      <c r="M101" s="529"/>
      <c r="N101" s="530"/>
      <c r="P101" s="213"/>
    </row>
    <row r="102" spans="2:16" x14ac:dyDescent="0.3">
      <c r="B102" s="522"/>
      <c r="C102" s="523"/>
      <c r="D102" s="523"/>
      <c r="E102" s="523"/>
      <c r="F102" s="523"/>
      <c r="G102" s="523"/>
      <c r="H102" s="523"/>
      <c r="I102" s="523"/>
      <c r="J102" s="523"/>
      <c r="K102" s="523"/>
      <c r="L102" s="523"/>
      <c r="M102" s="523"/>
      <c r="N102" s="524"/>
      <c r="P102" s="213"/>
    </row>
    <row r="103" spans="2:16" x14ac:dyDescent="0.3">
      <c r="B103" s="525"/>
      <c r="C103" s="526"/>
      <c r="D103" s="526"/>
      <c r="E103" s="526"/>
      <c r="F103" s="526"/>
      <c r="G103" s="526"/>
      <c r="H103" s="526"/>
      <c r="I103" s="526"/>
      <c r="J103" s="526"/>
      <c r="K103" s="526"/>
      <c r="L103" s="526"/>
      <c r="M103" s="526"/>
      <c r="N103" s="527"/>
      <c r="P103" s="213"/>
    </row>
    <row r="104" spans="2:16" x14ac:dyDescent="0.3">
      <c r="B104" s="525"/>
      <c r="C104" s="526"/>
      <c r="D104" s="526"/>
      <c r="E104" s="526"/>
      <c r="F104" s="526"/>
      <c r="G104" s="526"/>
      <c r="H104" s="526"/>
      <c r="I104" s="526"/>
      <c r="J104" s="526"/>
      <c r="K104" s="526"/>
      <c r="L104" s="526"/>
      <c r="M104" s="526"/>
      <c r="N104" s="527"/>
      <c r="P104" s="213"/>
    </row>
    <row r="105" spans="2:16" x14ac:dyDescent="0.3">
      <c r="B105" s="525"/>
      <c r="C105" s="526"/>
      <c r="D105" s="526"/>
      <c r="E105" s="526"/>
      <c r="F105" s="526"/>
      <c r="G105" s="526"/>
      <c r="H105" s="526"/>
      <c r="I105" s="526"/>
      <c r="J105" s="526"/>
      <c r="K105" s="526"/>
      <c r="L105" s="526"/>
      <c r="M105" s="526"/>
      <c r="N105" s="527"/>
      <c r="P105" s="213"/>
    </row>
    <row r="106" spans="2:16" x14ac:dyDescent="0.3">
      <c r="B106" s="525"/>
      <c r="C106" s="526"/>
      <c r="D106" s="526"/>
      <c r="E106" s="526"/>
      <c r="F106" s="526"/>
      <c r="G106" s="526"/>
      <c r="H106" s="526"/>
      <c r="I106" s="526"/>
      <c r="J106" s="526"/>
      <c r="K106" s="526"/>
      <c r="L106" s="526"/>
      <c r="M106" s="526"/>
      <c r="N106" s="527"/>
      <c r="P106" s="213"/>
    </row>
    <row r="107" spans="2:16" x14ac:dyDescent="0.3">
      <c r="B107" s="525"/>
      <c r="C107" s="526"/>
      <c r="D107" s="526"/>
      <c r="E107" s="526"/>
      <c r="F107" s="526"/>
      <c r="G107" s="526"/>
      <c r="H107" s="526"/>
      <c r="I107" s="526"/>
      <c r="J107" s="526"/>
      <c r="K107" s="526"/>
      <c r="L107" s="526"/>
      <c r="M107" s="526"/>
      <c r="N107" s="527"/>
      <c r="P107" s="213"/>
    </row>
    <row r="108" spans="2:16" x14ac:dyDescent="0.3">
      <c r="B108" s="525"/>
      <c r="C108" s="526"/>
      <c r="D108" s="526"/>
      <c r="E108" s="526"/>
      <c r="F108" s="526"/>
      <c r="G108" s="526"/>
      <c r="H108" s="526"/>
      <c r="I108" s="526"/>
      <c r="J108" s="526"/>
      <c r="K108" s="526"/>
      <c r="L108" s="526"/>
      <c r="M108" s="526"/>
      <c r="N108" s="527"/>
      <c r="P108" s="213"/>
    </row>
    <row r="109" spans="2:16" x14ac:dyDescent="0.3">
      <c r="B109" s="525"/>
      <c r="C109" s="526"/>
      <c r="D109" s="526"/>
      <c r="E109" s="526"/>
      <c r="F109" s="526"/>
      <c r="G109" s="526"/>
      <c r="H109" s="526"/>
      <c r="I109" s="526"/>
      <c r="J109" s="526"/>
      <c r="K109" s="526"/>
      <c r="L109" s="526"/>
      <c r="M109" s="526"/>
      <c r="N109" s="527"/>
      <c r="P109" s="213"/>
    </row>
    <row r="110" spans="2:16" x14ac:dyDescent="0.3">
      <c r="B110" s="525"/>
      <c r="C110" s="526"/>
      <c r="D110" s="526"/>
      <c r="E110" s="526"/>
      <c r="F110" s="526"/>
      <c r="G110" s="526"/>
      <c r="H110" s="526"/>
      <c r="I110" s="526"/>
      <c r="J110" s="526"/>
      <c r="K110" s="526"/>
      <c r="L110" s="526"/>
      <c r="M110" s="526"/>
      <c r="N110" s="527"/>
      <c r="P110" s="213"/>
    </row>
    <row r="111" spans="2:16" x14ac:dyDescent="0.3">
      <c r="B111" s="525"/>
      <c r="C111" s="526"/>
      <c r="D111" s="526"/>
      <c r="E111" s="526"/>
      <c r="F111" s="526"/>
      <c r="G111" s="526"/>
      <c r="H111" s="526"/>
      <c r="I111" s="526"/>
      <c r="J111" s="526"/>
      <c r="K111" s="526"/>
      <c r="L111" s="526"/>
      <c r="M111" s="526"/>
      <c r="N111" s="527"/>
      <c r="P111" s="213"/>
    </row>
    <row r="112" spans="2:16" x14ac:dyDescent="0.3">
      <c r="B112" s="525"/>
      <c r="C112" s="526"/>
      <c r="D112" s="526"/>
      <c r="E112" s="526"/>
      <c r="F112" s="526"/>
      <c r="G112" s="526"/>
      <c r="H112" s="526"/>
      <c r="I112" s="526"/>
      <c r="J112" s="526"/>
      <c r="K112" s="526"/>
      <c r="L112" s="526"/>
      <c r="M112" s="526"/>
      <c r="N112" s="527"/>
      <c r="P112" s="213"/>
    </row>
    <row r="113" spans="2:16" x14ac:dyDescent="0.3">
      <c r="B113" s="525"/>
      <c r="C113" s="526"/>
      <c r="D113" s="526"/>
      <c r="E113" s="526"/>
      <c r="F113" s="526"/>
      <c r="G113" s="526"/>
      <c r="H113" s="526"/>
      <c r="I113" s="526"/>
      <c r="J113" s="526"/>
      <c r="K113" s="526"/>
      <c r="L113" s="526"/>
      <c r="M113" s="526"/>
      <c r="N113" s="527"/>
      <c r="P113" s="213"/>
    </row>
    <row r="114" spans="2:16" x14ac:dyDescent="0.3">
      <c r="B114" s="525"/>
      <c r="C114" s="526"/>
      <c r="D114" s="526"/>
      <c r="E114" s="526"/>
      <c r="F114" s="526"/>
      <c r="G114" s="526"/>
      <c r="H114" s="526"/>
      <c r="I114" s="526"/>
      <c r="J114" s="526"/>
      <c r="K114" s="526"/>
      <c r="L114" s="526"/>
      <c r="M114" s="526"/>
      <c r="N114" s="527"/>
      <c r="P114" s="213"/>
    </row>
    <row r="115" spans="2:16" x14ac:dyDescent="0.3">
      <c r="B115" s="525"/>
      <c r="C115" s="526"/>
      <c r="D115" s="526"/>
      <c r="E115" s="526"/>
      <c r="F115" s="526"/>
      <c r="G115" s="526"/>
      <c r="H115" s="526"/>
      <c r="I115" s="526"/>
      <c r="J115" s="526"/>
      <c r="K115" s="526"/>
      <c r="L115" s="526"/>
      <c r="M115" s="526"/>
      <c r="N115" s="527"/>
      <c r="P115" s="213"/>
    </row>
    <row r="116" spans="2:16" x14ac:dyDescent="0.3">
      <c r="B116" s="525"/>
      <c r="C116" s="526"/>
      <c r="D116" s="526"/>
      <c r="E116" s="526"/>
      <c r="F116" s="526"/>
      <c r="G116" s="526"/>
      <c r="H116" s="526"/>
      <c r="I116" s="526"/>
      <c r="J116" s="526"/>
      <c r="K116" s="526"/>
      <c r="L116" s="526"/>
      <c r="M116" s="526"/>
      <c r="N116" s="527"/>
      <c r="P116" s="213"/>
    </row>
    <row r="117" spans="2:16" x14ac:dyDescent="0.3">
      <c r="B117" s="525"/>
      <c r="C117" s="526"/>
      <c r="D117" s="526"/>
      <c r="E117" s="526"/>
      <c r="F117" s="526"/>
      <c r="G117" s="526"/>
      <c r="H117" s="526"/>
      <c r="I117" s="526"/>
      <c r="J117" s="526"/>
      <c r="K117" s="526"/>
      <c r="L117" s="526"/>
      <c r="M117" s="526"/>
      <c r="N117" s="527"/>
      <c r="P117" s="213"/>
    </row>
    <row r="118" spans="2:16" x14ac:dyDescent="0.3">
      <c r="B118" s="525"/>
      <c r="C118" s="526"/>
      <c r="D118" s="526"/>
      <c r="E118" s="526"/>
      <c r="F118" s="526"/>
      <c r="G118" s="526"/>
      <c r="H118" s="526"/>
      <c r="I118" s="526"/>
      <c r="J118" s="526"/>
      <c r="K118" s="526"/>
      <c r="L118" s="526"/>
      <c r="M118" s="526"/>
      <c r="N118" s="527"/>
      <c r="P118" s="213"/>
    </row>
    <row r="119" spans="2:16" x14ac:dyDescent="0.3">
      <c r="B119" s="525"/>
      <c r="C119" s="526"/>
      <c r="D119" s="526"/>
      <c r="E119" s="526"/>
      <c r="F119" s="526"/>
      <c r="G119" s="526"/>
      <c r="H119" s="526"/>
      <c r="I119" s="526"/>
      <c r="J119" s="526"/>
      <c r="K119" s="526"/>
      <c r="L119" s="526"/>
      <c r="M119" s="526"/>
      <c r="N119" s="527"/>
      <c r="P119" s="213"/>
    </row>
    <row r="120" spans="2:16" x14ac:dyDescent="0.3">
      <c r="B120" s="525"/>
      <c r="C120" s="526"/>
      <c r="D120" s="526"/>
      <c r="E120" s="526"/>
      <c r="F120" s="526"/>
      <c r="G120" s="526"/>
      <c r="H120" s="526"/>
      <c r="I120" s="526"/>
      <c r="J120" s="526"/>
      <c r="K120" s="526"/>
      <c r="L120" s="526"/>
      <c r="M120" s="526"/>
      <c r="N120" s="527"/>
      <c r="P120" s="213"/>
    </row>
    <row r="121" spans="2:16" x14ac:dyDescent="0.3">
      <c r="B121" s="525"/>
      <c r="C121" s="526"/>
      <c r="D121" s="526"/>
      <c r="E121" s="526"/>
      <c r="F121" s="526"/>
      <c r="G121" s="526"/>
      <c r="H121" s="526"/>
      <c r="I121" s="526"/>
      <c r="J121" s="526"/>
      <c r="K121" s="526"/>
      <c r="L121" s="526"/>
      <c r="M121" s="526"/>
      <c r="N121" s="527"/>
      <c r="P121" s="213"/>
    </row>
    <row r="122" spans="2:16" x14ac:dyDescent="0.3">
      <c r="B122" s="525"/>
      <c r="C122" s="526"/>
      <c r="D122" s="526"/>
      <c r="E122" s="526"/>
      <c r="F122" s="526"/>
      <c r="G122" s="526"/>
      <c r="H122" s="526"/>
      <c r="I122" s="526"/>
      <c r="J122" s="526"/>
      <c r="K122" s="526"/>
      <c r="L122" s="526"/>
      <c r="M122" s="526"/>
      <c r="N122" s="527"/>
      <c r="P122" s="213"/>
    </row>
    <row r="123" spans="2:16" ht="17.25" thickBot="1" x14ac:dyDescent="0.35">
      <c r="B123" s="528"/>
      <c r="C123" s="529"/>
      <c r="D123" s="529"/>
      <c r="E123" s="529"/>
      <c r="F123" s="529"/>
      <c r="G123" s="529"/>
      <c r="H123" s="529"/>
      <c r="I123" s="529"/>
      <c r="J123" s="529"/>
      <c r="K123" s="529"/>
      <c r="L123" s="529"/>
      <c r="M123" s="529"/>
      <c r="N123" s="530"/>
      <c r="P123" s="213"/>
    </row>
    <row r="124" spans="2:16" ht="17.25" thickBot="1" x14ac:dyDescent="0.35">
      <c r="B124" s="224"/>
      <c r="C124" s="224"/>
      <c r="D124" s="224"/>
      <c r="E124" s="224"/>
      <c r="F124" s="224"/>
      <c r="P124" s="213"/>
    </row>
    <row r="125" spans="2:16" ht="18" thickBot="1" x14ac:dyDescent="0.35">
      <c r="B125" s="520" t="s">
        <v>21</v>
      </c>
      <c r="C125" s="537"/>
      <c r="D125" s="537"/>
      <c r="E125" s="537"/>
      <c r="F125" s="537"/>
      <c r="G125" s="537"/>
      <c r="H125" s="537"/>
      <c r="I125" s="537"/>
      <c r="J125" s="537"/>
      <c r="K125" s="537"/>
      <c r="L125" s="537"/>
      <c r="M125" s="537"/>
      <c r="N125" s="521"/>
      <c r="P125" s="213"/>
    </row>
    <row r="126" spans="2:16" x14ac:dyDescent="0.3">
      <c r="B126" s="522"/>
      <c r="C126" s="523"/>
      <c r="D126" s="523"/>
      <c r="E126" s="523"/>
      <c r="F126" s="523"/>
      <c r="G126" s="523"/>
      <c r="H126" s="523"/>
      <c r="I126" s="523"/>
      <c r="J126" s="523"/>
      <c r="K126" s="523"/>
      <c r="L126" s="523"/>
      <c r="M126" s="523"/>
      <c r="N126" s="524"/>
      <c r="P126" s="213"/>
    </row>
    <row r="127" spans="2:16" x14ac:dyDescent="0.3">
      <c r="B127" s="525"/>
      <c r="C127" s="526"/>
      <c r="D127" s="526"/>
      <c r="E127" s="526"/>
      <c r="F127" s="526"/>
      <c r="G127" s="526"/>
      <c r="H127" s="526"/>
      <c r="I127" s="526"/>
      <c r="J127" s="526"/>
      <c r="K127" s="526"/>
      <c r="L127" s="526"/>
      <c r="M127" s="526"/>
      <c r="N127" s="527"/>
      <c r="P127" s="213"/>
    </row>
    <row r="128" spans="2:16" x14ac:dyDescent="0.3">
      <c r="B128" s="525"/>
      <c r="C128" s="526"/>
      <c r="D128" s="526"/>
      <c r="E128" s="526"/>
      <c r="F128" s="526"/>
      <c r="G128" s="526"/>
      <c r="H128" s="526"/>
      <c r="I128" s="526"/>
      <c r="J128" s="526"/>
      <c r="K128" s="526"/>
      <c r="L128" s="526"/>
      <c r="M128" s="526"/>
      <c r="N128" s="527"/>
      <c r="P128" s="213"/>
    </row>
    <row r="129" spans="2:16" x14ac:dyDescent="0.3">
      <c r="B129" s="525"/>
      <c r="C129" s="526"/>
      <c r="D129" s="526"/>
      <c r="E129" s="526"/>
      <c r="F129" s="526"/>
      <c r="G129" s="526"/>
      <c r="H129" s="526"/>
      <c r="I129" s="526"/>
      <c r="J129" s="526"/>
      <c r="K129" s="526"/>
      <c r="L129" s="526"/>
      <c r="M129" s="526"/>
      <c r="N129" s="527"/>
      <c r="P129" s="213"/>
    </row>
    <row r="130" spans="2:16" x14ac:dyDescent="0.3">
      <c r="B130" s="525"/>
      <c r="C130" s="526"/>
      <c r="D130" s="526"/>
      <c r="E130" s="526"/>
      <c r="F130" s="526"/>
      <c r="G130" s="526"/>
      <c r="H130" s="526"/>
      <c r="I130" s="526"/>
      <c r="J130" s="526"/>
      <c r="K130" s="526"/>
      <c r="L130" s="526"/>
      <c r="M130" s="526"/>
      <c r="N130" s="527"/>
      <c r="P130" s="213"/>
    </row>
    <row r="131" spans="2:16" x14ac:dyDescent="0.3">
      <c r="B131" s="525"/>
      <c r="C131" s="526"/>
      <c r="D131" s="526"/>
      <c r="E131" s="526"/>
      <c r="F131" s="526"/>
      <c r="G131" s="526"/>
      <c r="H131" s="526"/>
      <c r="I131" s="526"/>
      <c r="J131" s="526"/>
      <c r="K131" s="526"/>
      <c r="L131" s="526"/>
      <c r="M131" s="526"/>
      <c r="N131" s="527"/>
      <c r="P131" s="213"/>
    </row>
    <row r="132" spans="2:16" x14ac:dyDescent="0.3">
      <c r="B132" s="525"/>
      <c r="C132" s="526"/>
      <c r="D132" s="526"/>
      <c r="E132" s="526"/>
      <c r="F132" s="526"/>
      <c r="G132" s="526"/>
      <c r="H132" s="526"/>
      <c r="I132" s="526"/>
      <c r="J132" s="526"/>
      <c r="K132" s="526"/>
      <c r="L132" s="526"/>
      <c r="M132" s="526"/>
      <c r="N132" s="527"/>
      <c r="P132" s="213"/>
    </row>
    <row r="133" spans="2:16" x14ac:dyDescent="0.3">
      <c r="B133" s="525"/>
      <c r="C133" s="526"/>
      <c r="D133" s="526"/>
      <c r="E133" s="526"/>
      <c r="F133" s="526"/>
      <c r="G133" s="526"/>
      <c r="H133" s="526"/>
      <c r="I133" s="526"/>
      <c r="J133" s="526"/>
      <c r="K133" s="526"/>
      <c r="L133" s="526"/>
      <c r="M133" s="526"/>
      <c r="N133" s="527"/>
      <c r="P133" s="213"/>
    </row>
    <row r="134" spans="2:16" x14ac:dyDescent="0.3">
      <c r="B134" s="525"/>
      <c r="C134" s="526"/>
      <c r="D134" s="526"/>
      <c r="E134" s="526"/>
      <c r="F134" s="526"/>
      <c r="G134" s="526"/>
      <c r="H134" s="526"/>
      <c r="I134" s="526"/>
      <c r="J134" s="526"/>
      <c r="K134" s="526"/>
      <c r="L134" s="526"/>
      <c r="M134" s="526"/>
      <c r="N134" s="527"/>
      <c r="P134" s="213"/>
    </row>
    <row r="135" spans="2:16" x14ac:dyDescent="0.3">
      <c r="B135" s="525"/>
      <c r="C135" s="526"/>
      <c r="D135" s="526"/>
      <c r="E135" s="526"/>
      <c r="F135" s="526"/>
      <c r="G135" s="526"/>
      <c r="H135" s="526"/>
      <c r="I135" s="526"/>
      <c r="J135" s="526"/>
      <c r="K135" s="526"/>
      <c r="L135" s="526"/>
      <c r="M135" s="526"/>
      <c r="N135" s="527"/>
      <c r="P135" s="213"/>
    </row>
    <row r="136" spans="2:16" x14ac:dyDescent="0.3">
      <c r="B136" s="525"/>
      <c r="C136" s="526"/>
      <c r="D136" s="526"/>
      <c r="E136" s="526"/>
      <c r="F136" s="526"/>
      <c r="G136" s="526"/>
      <c r="H136" s="526"/>
      <c r="I136" s="526"/>
      <c r="J136" s="526"/>
      <c r="K136" s="526"/>
      <c r="L136" s="526"/>
      <c r="M136" s="526"/>
      <c r="N136" s="527"/>
      <c r="P136" s="213"/>
    </row>
    <row r="137" spans="2:16" x14ac:dyDescent="0.3">
      <c r="B137" s="525"/>
      <c r="C137" s="526"/>
      <c r="D137" s="526"/>
      <c r="E137" s="526"/>
      <c r="F137" s="526"/>
      <c r="G137" s="526"/>
      <c r="H137" s="526"/>
      <c r="I137" s="526"/>
      <c r="J137" s="526"/>
      <c r="K137" s="526"/>
      <c r="L137" s="526"/>
      <c r="M137" s="526"/>
      <c r="N137" s="527"/>
      <c r="P137" s="213"/>
    </row>
    <row r="138" spans="2:16" x14ac:dyDescent="0.3">
      <c r="B138" s="525"/>
      <c r="C138" s="526"/>
      <c r="D138" s="526"/>
      <c r="E138" s="526"/>
      <c r="F138" s="526"/>
      <c r="G138" s="526"/>
      <c r="H138" s="526"/>
      <c r="I138" s="526"/>
      <c r="J138" s="526"/>
      <c r="K138" s="526"/>
      <c r="L138" s="526"/>
      <c r="M138" s="526"/>
      <c r="N138" s="527"/>
      <c r="P138" s="213"/>
    </row>
    <row r="139" spans="2:16" x14ac:dyDescent="0.3">
      <c r="B139" s="525"/>
      <c r="C139" s="526"/>
      <c r="D139" s="526"/>
      <c r="E139" s="526"/>
      <c r="F139" s="526"/>
      <c r="G139" s="526"/>
      <c r="H139" s="526"/>
      <c r="I139" s="526"/>
      <c r="J139" s="526"/>
      <c r="K139" s="526"/>
      <c r="L139" s="526"/>
      <c r="M139" s="526"/>
      <c r="N139" s="527"/>
      <c r="P139" s="213"/>
    </row>
    <row r="140" spans="2:16" x14ac:dyDescent="0.3">
      <c r="B140" s="525"/>
      <c r="C140" s="526"/>
      <c r="D140" s="526"/>
      <c r="E140" s="526"/>
      <c r="F140" s="526"/>
      <c r="G140" s="526"/>
      <c r="H140" s="526"/>
      <c r="I140" s="526"/>
      <c r="J140" s="526"/>
      <c r="K140" s="526"/>
      <c r="L140" s="526"/>
      <c r="M140" s="526"/>
      <c r="N140" s="527"/>
      <c r="P140" s="213"/>
    </row>
    <row r="141" spans="2:16" x14ac:dyDescent="0.3">
      <c r="B141" s="525"/>
      <c r="C141" s="526"/>
      <c r="D141" s="526"/>
      <c r="E141" s="526"/>
      <c r="F141" s="526"/>
      <c r="G141" s="526"/>
      <c r="H141" s="526"/>
      <c r="I141" s="526"/>
      <c r="J141" s="526"/>
      <c r="K141" s="526"/>
      <c r="L141" s="526"/>
      <c r="M141" s="526"/>
      <c r="N141" s="527"/>
      <c r="P141" s="213"/>
    </row>
    <row r="142" spans="2:16" x14ac:dyDescent="0.3">
      <c r="B142" s="525"/>
      <c r="C142" s="526"/>
      <c r="D142" s="526"/>
      <c r="E142" s="526"/>
      <c r="F142" s="526"/>
      <c r="G142" s="526"/>
      <c r="H142" s="526"/>
      <c r="I142" s="526"/>
      <c r="J142" s="526"/>
      <c r="K142" s="526"/>
      <c r="L142" s="526"/>
      <c r="M142" s="526"/>
      <c r="N142" s="527"/>
      <c r="P142" s="213"/>
    </row>
    <row r="143" spans="2:16" x14ac:dyDescent="0.3">
      <c r="B143" s="525"/>
      <c r="C143" s="526"/>
      <c r="D143" s="526"/>
      <c r="E143" s="526"/>
      <c r="F143" s="526"/>
      <c r="G143" s="526"/>
      <c r="H143" s="526"/>
      <c r="I143" s="526"/>
      <c r="J143" s="526"/>
      <c r="K143" s="526"/>
      <c r="L143" s="526"/>
      <c r="M143" s="526"/>
      <c r="N143" s="527"/>
      <c r="P143" s="213"/>
    </row>
    <row r="144" spans="2:16" x14ac:dyDescent="0.3">
      <c r="B144" s="525"/>
      <c r="C144" s="526"/>
      <c r="D144" s="526"/>
      <c r="E144" s="526"/>
      <c r="F144" s="526"/>
      <c r="G144" s="526"/>
      <c r="H144" s="526"/>
      <c r="I144" s="526"/>
      <c r="J144" s="526"/>
      <c r="K144" s="526"/>
      <c r="L144" s="526"/>
      <c r="M144" s="526"/>
      <c r="N144" s="527"/>
      <c r="P144" s="213"/>
    </row>
    <row r="145" spans="2:16" x14ac:dyDescent="0.3">
      <c r="B145" s="525"/>
      <c r="C145" s="526"/>
      <c r="D145" s="526"/>
      <c r="E145" s="526"/>
      <c r="F145" s="526"/>
      <c r="G145" s="526"/>
      <c r="H145" s="526"/>
      <c r="I145" s="526"/>
      <c r="J145" s="526"/>
      <c r="K145" s="526"/>
      <c r="L145" s="526"/>
      <c r="M145" s="526"/>
      <c r="N145" s="527"/>
      <c r="P145" s="213"/>
    </row>
    <row r="146" spans="2:16" x14ac:dyDescent="0.3">
      <c r="B146" s="525"/>
      <c r="C146" s="526"/>
      <c r="D146" s="526"/>
      <c r="E146" s="526"/>
      <c r="F146" s="526"/>
      <c r="G146" s="526"/>
      <c r="H146" s="526"/>
      <c r="I146" s="526"/>
      <c r="J146" s="526"/>
      <c r="K146" s="526"/>
      <c r="L146" s="526"/>
      <c r="M146" s="526"/>
      <c r="N146" s="527"/>
      <c r="P146" s="213"/>
    </row>
    <row r="147" spans="2:16" ht="17.25" thickBot="1" x14ac:dyDescent="0.35">
      <c r="B147" s="528"/>
      <c r="C147" s="529"/>
      <c r="D147" s="529"/>
      <c r="E147" s="529"/>
      <c r="F147" s="529"/>
      <c r="G147" s="529"/>
      <c r="H147" s="529"/>
      <c r="I147" s="529"/>
      <c r="J147" s="529"/>
      <c r="K147" s="529"/>
      <c r="L147" s="529"/>
      <c r="M147" s="529"/>
      <c r="N147" s="530"/>
      <c r="P147" s="213"/>
    </row>
    <row r="148" spans="2:16" ht="17.25" thickBot="1" x14ac:dyDescent="0.35">
      <c r="P148" s="213"/>
    </row>
    <row r="149" spans="2:16" ht="21" customHeight="1" thickBot="1" x14ac:dyDescent="0.35">
      <c r="B149" s="534" t="s">
        <v>22</v>
      </c>
      <c r="C149" s="535"/>
      <c r="D149" s="535"/>
      <c r="E149" s="535"/>
      <c r="F149" s="535"/>
      <c r="G149" s="535"/>
      <c r="H149" s="535"/>
      <c r="I149" s="535"/>
      <c r="J149" s="535"/>
      <c r="K149" s="535"/>
      <c r="L149" s="535"/>
      <c r="M149" s="535"/>
      <c r="N149" s="536"/>
      <c r="P149" s="213"/>
    </row>
    <row r="150" spans="2:16" x14ac:dyDescent="0.3">
      <c r="B150" s="522"/>
      <c r="C150" s="523"/>
      <c r="D150" s="523"/>
      <c r="E150" s="523"/>
      <c r="F150" s="523"/>
      <c r="G150" s="523"/>
      <c r="H150" s="523"/>
      <c r="I150" s="523"/>
      <c r="J150" s="523"/>
      <c r="K150" s="523"/>
      <c r="L150" s="523"/>
      <c r="M150" s="523"/>
      <c r="N150" s="524"/>
      <c r="P150" s="213"/>
    </row>
    <row r="151" spans="2:16" x14ac:dyDescent="0.3">
      <c r="B151" s="525"/>
      <c r="C151" s="526"/>
      <c r="D151" s="526"/>
      <c r="E151" s="526"/>
      <c r="F151" s="526"/>
      <c r="G151" s="526"/>
      <c r="H151" s="526"/>
      <c r="I151" s="526"/>
      <c r="J151" s="526"/>
      <c r="K151" s="526"/>
      <c r="L151" s="526"/>
      <c r="M151" s="526"/>
      <c r="N151" s="527"/>
      <c r="P151" s="213"/>
    </row>
    <row r="152" spans="2:16" x14ac:dyDescent="0.3">
      <c r="B152" s="525"/>
      <c r="C152" s="526"/>
      <c r="D152" s="526"/>
      <c r="E152" s="526"/>
      <c r="F152" s="526"/>
      <c r="G152" s="526"/>
      <c r="H152" s="526"/>
      <c r="I152" s="526"/>
      <c r="J152" s="526"/>
      <c r="K152" s="526"/>
      <c r="L152" s="526"/>
      <c r="M152" s="526"/>
      <c r="N152" s="527"/>
      <c r="P152" s="213"/>
    </row>
    <row r="153" spans="2:16" x14ac:dyDescent="0.3">
      <c r="B153" s="525"/>
      <c r="C153" s="526"/>
      <c r="D153" s="526"/>
      <c r="E153" s="526"/>
      <c r="F153" s="526"/>
      <c r="G153" s="526"/>
      <c r="H153" s="526"/>
      <c r="I153" s="526"/>
      <c r="J153" s="526"/>
      <c r="K153" s="526"/>
      <c r="L153" s="526"/>
      <c r="M153" s="526"/>
      <c r="N153" s="527"/>
      <c r="P153" s="213"/>
    </row>
    <row r="154" spans="2:16" x14ac:dyDescent="0.3">
      <c r="B154" s="525"/>
      <c r="C154" s="526"/>
      <c r="D154" s="526"/>
      <c r="E154" s="526"/>
      <c r="F154" s="526"/>
      <c r="G154" s="526"/>
      <c r="H154" s="526"/>
      <c r="I154" s="526"/>
      <c r="J154" s="526"/>
      <c r="K154" s="526"/>
      <c r="L154" s="526"/>
      <c r="M154" s="526"/>
      <c r="N154" s="527"/>
      <c r="P154" s="213"/>
    </row>
    <row r="155" spans="2:16" x14ac:dyDescent="0.3">
      <c r="B155" s="525"/>
      <c r="C155" s="526"/>
      <c r="D155" s="526"/>
      <c r="E155" s="526"/>
      <c r="F155" s="526"/>
      <c r="G155" s="526"/>
      <c r="H155" s="526"/>
      <c r="I155" s="526"/>
      <c r="J155" s="526"/>
      <c r="K155" s="526"/>
      <c r="L155" s="526"/>
      <c r="M155" s="526"/>
      <c r="N155" s="527"/>
      <c r="P155" s="213"/>
    </row>
    <row r="156" spans="2:16" x14ac:dyDescent="0.3">
      <c r="B156" s="525"/>
      <c r="C156" s="526"/>
      <c r="D156" s="526"/>
      <c r="E156" s="526"/>
      <c r="F156" s="526"/>
      <c r="G156" s="526"/>
      <c r="H156" s="526"/>
      <c r="I156" s="526"/>
      <c r="J156" s="526"/>
      <c r="K156" s="526"/>
      <c r="L156" s="526"/>
      <c r="M156" s="526"/>
      <c r="N156" s="527"/>
      <c r="P156" s="213"/>
    </row>
    <row r="157" spans="2:16" x14ac:dyDescent="0.3">
      <c r="B157" s="525"/>
      <c r="C157" s="526"/>
      <c r="D157" s="526"/>
      <c r="E157" s="526"/>
      <c r="F157" s="526"/>
      <c r="G157" s="526"/>
      <c r="H157" s="526"/>
      <c r="I157" s="526"/>
      <c r="J157" s="526"/>
      <c r="K157" s="526"/>
      <c r="L157" s="526"/>
      <c r="M157" s="526"/>
      <c r="N157" s="527"/>
      <c r="P157" s="213"/>
    </row>
    <row r="158" spans="2:16" x14ac:dyDescent="0.3">
      <c r="B158" s="525"/>
      <c r="C158" s="526"/>
      <c r="D158" s="526"/>
      <c r="E158" s="526"/>
      <c r="F158" s="526"/>
      <c r="G158" s="526"/>
      <c r="H158" s="526"/>
      <c r="I158" s="526"/>
      <c r="J158" s="526"/>
      <c r="K158" s="526"/>
      <c r="L158" s="526"/>
      <c r="M158" s="526"/>
      <c r="N158" s="527"/>
      <c r="P158" s="213"/>
    </row>
    <row r="159" spans="2:16" x14ac:dyDescent="0.3">
      <c r="B159" s="525"/>
      <c r="C159" s="526"/>
      <c r="D159" s="526"/>
      <c r="E159" s="526"/>
      <c r="F159" s="526"/>
      <c r="G159" s="526"/>
      <c r="H159" s="526"/>
      <c r="I159" s="526"/>
      <c r="J159" s="526"/>
      <c r="K159" s="526"/>
      <c r="L159" s="526"/>
      <c r="M159" s="526"/>
      <c r="N159" s="527"/>
      <c r="P159" s="213"/>
    </row>
    <row r="160" spans="2:16" x14ac:dyDescent="0.3">
      <c r="B160" s="525"/>
      <c r="C160" s="526"/>
      <c r="D160" s="526"/>
      <c r="E160" s="526"/>
      <c r="F160" s="526"/>
      <c r="G160" s="526"/>
      <c r="H160" s="526"/>
      <c r="I160" s="526"/>
      <c r="J160" s="526"/>
      <c r="K160" s="526"/>
      <c r="L160" s="526"/>
      <c r="M160" s="526"/>
      <c r="N160" s="527"/>
      <c r="P160" s="213"/>
    </row>
    <row r="161" spans="2:16" x14ac:dyDescent="0.3">
      <c r="B161" s="525"/>
      <c r="C161" s="526"/>
      <c r="D161" s="526"/>
      <c r="E161" s="526"/>
      <c r="F161" s="526"/>
      <c r="G161" s="526"/>
      <c r="H161" s="526"/>
      <c r="I161" s="526"/>
      <c r="J161" s="526"/>
      <c r="K161" s="526"/>
      <c r="L161" s="526"/>
      <c r="M161" s="526"/>
      <c r="N161" s="527"/>
      <c r="P161" s="213"/>
    </row>
    <row r="162" spans="2:16" x14ac:dyDescent="0.3">
      <c r="B162" s="525"/>
      <c r="C162" s="526"/>
      <c r="D162" s="526"/>
      <c r="E162" s="526"/>
      <c r="F162" s="526"/>
      <c r="G162" s="526"/>
      <c r="H162" s="526"/>
      <c r="I162" s="526"/>
      <c r="J162" s="526"/>
      <c r="K162" s="526"/>
      <c r="L162" s="526"/>
      <c r="M162" s="526"/>
      <c r="N162" s="527"/>
      <c r="P162" s="213"/>
    </row>
    <row r="163" spans="2:16" x14ac:dyDescent="0.3">
      <c r="B163" s="525"/>
      <c r="C163" s="526"/>
      <c r="D163" s="526"/>
      <c r="E163" s="526"/>
      <c r="F163" s="526"/>
      <c r="G163" s="526"/>
      <c r="H163" s="526"/>
      <c r="I163" s="526"/>
      <c r="J163" s="526"/>
      <c r="K163" s="526"/>
      <c r="L163" s="526"/>
      <c r="M163" s="526"/>
      <c r="N163" s="527"/>
      <c r="P163" s="213"/>
    </row>
    <row r="164" spans="2:16" x14ac:dyDescent="0.3">
      <c r="B164" s="525"/>
      <c r="C164" s="526"/>
      <c r="D164" s="526"/>
      <c r="E164" s="526"/>
      <c r="F164" s="526"/>
      <c r="G164" s="526"/>
      <c r="H164" s="526"/>
      <c r="I164" s="526"/>
      <c r="J164" s="526"/>
      <c r="K164" s="526"/>
      <c r="L164" s="526"/>
      <c r="M164" s="526"/>
      <c r="N164" s="527"/>
      <c r="P164" s="213"/>
    </row>
    <row r="165" spans="2:16" x14ac:dyDescent="0.3">
      <c r="B165" s="525"/>
      <c r="C165" s="526"/>
      <c r="D165" s="526"/>
      <c r="E165" s="526"/>
      <c r="F165" s="526"/>
      <c r="G165" s="526"/>
      <c r="H165" s="526"/>
      <c r="I165" s="526"/>
      <c r="J165" s="526"/>
      <c r="K165" s="526"/>
      <c r="L165" s="526"/>
      <c r="M165" s="526"/>
      <c r="N165" s="527"/>
      <c r="P165" s="213"/>
    </row>
    <row r="166" spans="2:16" x14ac:dyDescent="0.3">
      <c r="B166" s="525"/>
      <c r="C166" s="526"/>
      <c r="D166" s="526"/>
      <c r="E166" s="526"/>
      <c r="F166" s="526"/>
      <c r="G166" s="526"/>
      <c r="H166" s="526"/>
      <c r="I166" s="526"/>
      <c r="J166" s="526"/>
      <c r="K166" s="526"/>
      <c r="L166" s="526"/>
      <c r="M166" s="526"/>
      <c r="N166" s="527"/>
      <c r="P166" s="213"/>
    </row>
    <row r="167" spans="2:16" x14ac:dyDescent="0.3">
      <c r="B167" s="525"/>
      <c r="C167" s="526"/>
      <c r="D167" s="526"/>
      <c r="E167" s="526"/>
      <c r="F167" s="526"/>
      <c r="G167" s="526"/>
      <c r="H167" s="526"/>
      <c r="I167" s="526"/>
      <c r="J167" s="526"/>
      <c r="K167" s="526"/>
      <c r="L167" s="526"/>
      <c r="M167" s="526"/>
      <c r="N167" s="527"/>
      <c r="P167" s="213"/>
    </row>
    <row r="168" spans="2:16" x14ac:dyDescent="0.3">
      <c r="B168" s="525"/>
      <c r="C168" s="526"/>
      <c r="D168" s="526"/>
      <c r="E168" s="526"/>
      <c r="F168" s="526"/>
      <c r="G168" s="526"/>
      <c r="H168" s="526"/>
      <c r="I168" s="526"/>
      <c r="J168" s="526"/>
      <c r="K168" s="526"/>
      <c r="L168" s="526"/>
      <c r="M168" s="526"/>
      <c r="N168" s="527"/>
      <c r="P168" s="213"/>
    </row>
    <row r="169" spans="2:16" x14ac:dyDescent="0.3">
      <c r="B169" s="525"/>
      <c r="C169" s="526"/>
      <c r="D169" s="526"/>
      <c r="E169" s="526"/>
      <c r="F169" s="526"/>
      <c r="G169" s="526"/>
      <c r="H169" s="526"/>
      <c r="I169" s="526"/>
      <c r="J169" s="526"/>
      <c r="K169" s="526"/>
      <c r="L169" s="526"/>
      <c r="M169" s="526"/>
      <c r="N169" s="527"/>
      <c r="P169" s="213"/>
    </row>
    <row r="170" spans="2:16" x14ac:dyDescent="0.3">
      <c r="B170" s="525"/>
      <c r="C170" s="526"/>
      <c r="D170" s="526"/>
      <c r="E170" s="526"/>
      <c r="F170" s="526"/>
      <c r="G170" s="526"/>
      <c r="H170" s="526"/>
      <c r="I170" s="526"/>
      <c r="J170" s="526"/>
      <c r="K170" s="526"/>
      <c r="L170" s="526"/>
      <c r="M170" s="526"/>
      <c r="N170" s="527"/>
      <c r="P170" s="213"/>
    </row>
    <row r="171" spans="2:16" ht="17.25" thickBot="1" x14ac:dyDescent="0.35">
      <c r="B171" s="528"/>
      <c r="C171" s="529"/>
      <c r="D171" s="529"/>
      <c r="E171" s="529"/>
      <c r="F171" s="529"/>
      <c r="G171" s="529"/>
      <c r="H171" s="529"/>
      <c r="I171" s="529"/>
      <c r="J171" s="529"/>
      <c r="K171" s="529"/>
      <c r="L171" s="529"/>
      <c r="M171" s="529"/>
      <c r="N171" s="530"/>
      <c r="P171" s="213"/>
    </row>
    <row r="172" spans="2:16" ht="17.25" thickBot="1" x14ac:dyDescent="0.35">
      <c r="P172" s="213"/>
    </row>
    <row r="173" spans="2:16" ht="24" customHeight="1" thickBot="1" x14ac:dyDescent="0.35">
      <c r="B173" s="531" t="s">
        <v>78</v>
      </c>
      <c r="C173" s="532"/>
      <c r="D173" s="532"/>
      <c r="E173" s="532"/>
      <c r="F173" s="532"/>
      <c r="G173" s="532"/>
      <c r="H173" s="532"/>
      <c r="I173" s="532"/>
      <c r="J173" s="532"/>
      <c r="K173" s="532"/>
      <c r="L173" s="532"/>
      <c r="M173" s="532"/>
      <c r="N173" s="533"/>
      <c r="P173" s="213"/>
    </row>
    <row r="174" spans="2:16" x14ac:dyDescent="0.3">
      <c r="B174" s="522"/>
      <c r="C174" s="523"/>
      <c r="D174" s="523"/>
      <c r="E174" s="523"/>
      <c r="F174" s="523"/>
      <c r="G174" s="523"/>
      <c r="H174" s="523"/>
      <c r="I174" s="523"/>
      <c r="J174" s="523"/>
      <c r="K174" s="523"/>
      <c r="L174" s="523"/>
      <c r="M174" s="523"/>
      <c r="N174" s="524"/>
      <c r="P174" s="213"/>
    </row>
    <row r="175" spans="2:16" x14ac:dyDescent="0.3">
      <c r="B175" s="525"/>
      <c r="C175" s="526"/>
      <c r="D175" s="526"/>
      <c r="E175" s="526"/>
      <c r="F175" s="526"/>
      <c r="G175" s="526"/>
      <c r="H175" s="526"/>
      <c r="I175" s="526"/>
      <c r="J175" s="526"/>
      <c r="K175" s="526"/>
      <c r="L175" s="526"/>
      <c r="M175" s="526"/>
      <c r="N175" s="527"/>
      <c r="P175" s="213"/>
    </row>
    <row r="176" spans="2:16" x14ac:dyDescent="0.3">
      <c r="B176" s="525"/>
      <c r="C176" s="526"/>
      <c r="D176" s="526"/>
      <c r="E176" s="526"/>
      <c r="F176" s="526"/>
      <c r="G176" s="526"/>
      <c r="H176" s="526"/>
      <c r="I176" s="526"/>
      <c r="J176" s="526"/>
      <c r="K176" s="526"/>
      <c r="L176" s="526"/>
      <c r="M176" s="526"/>
      <c r="N176" s="527"/>
      <c r="P176" s="213"/>
    </row>
    <row r="177" spans="2:16" x14ac:dyDescent="0.3">
      <c r="B177" s="525"/>
      <c r="C177" s="526"/>
      <c r="D177" s="526"/>
      <c r="E177" s="526"/>
      <c r="F177" s="526"/>
      <c r="G177" s="526"/>
      <c r="H177" s="526"/>
      <c r="I177" s="526"/>
      <c r="J177" s="526"/>
      <c r="K177" s="526"/>
      <c r="L177" s="526"/>
      <c r="M177" s="526"/>
      <c r="N177" s="527"/>
      <c r="P177" s="213"/>
    </row>
    <row r="178" spans="2:16" x14ac:dyDescent="0.3">
      <c r="B178" s="525"/>
      <c r="C178" s="526"/>
      <c r="D178" s="526"/>
      <c r="E178" s="526"/>
      <c r="F178" s="526"/>
      <c r="G178" s="526"/>
      <c r="H178" s="526"/>
      <c r="I178" s="526"/>
      <c r="J178" s="526"/>
      <c r="K178" s="526"/>
      <c r="L178" s="526"/>
      <c r="M178" s="526"/>
      <c r="N178" s="527"/>
      <c r="P178" s="213"/>
    </row>
    <row r="179" spans="2:16" x14ac:dyDescent="0.3">
      <c r="B179" s="525"/>
      <c r="C179" s="526"/>
      <c r="D179" s="526"/>
      <c r="E179" s="526"/>
      <c r="F179" s="526"/>
      <c r="G179" s="526"/>
      <c r="H179" s="526"/>
      <c r="I179" s="526"/>
      <c r="J179" s="526"/>
      <c r="K179" s="526"/>
      <c r="L179" s="526"/>
      <c r="M179" s="526"/>
      <c r="N179" s="527"/>
      <c r="P179" s="213"/>
    </row>
    <row r="180" spans="2:16" x14ac:dyDescent="0.3">
      <c r="B180" s="525"/>
      <c r="C180" s="526"/>
      <c r="D180" s="526"/>
      <c r="E180" s="526"/>
      <c r="F180" s="526"/>
      <c r="G180" s="526"/>
      <c r="H180" s="526"/>
      <c r="I180" s="526"/>
      <c r="J180" s="526"/>
      <c r="K180" s="526"/>
      <c r="L180" s="526"/>
      <c r="M180" s="526"/>
      <c r="N180" s="527"/>
      <c r="P180" s="213"/>
    </row>
    <row r="181" spans="2:16" x14ac:dyDescent="0.3">
      <c r="B181" s="525"/>
      <c r="C181" s="526"/>
      <c r="D181" s="526"/>
      <c r="E181" s="526"/>
      <c r="F181" s="526"/>
      <c r="G181" s="526"/>
      <c r="H181" s="526"/>
      <c r="I181" s="526"/>
      <c r="J181" s="526"/>
      <c r="K181" s="526"/>
      <c r="L181" s="526"/>
      <c r="M181" s="526"/>
      <c r="N181" s="527"/>
      <c r="P181" s="213"/>
    </row>
    <row r="182" spans="2:16" x14ac:dyDescent="0.3">
      <c r="B182" s="525"/>
      <c r="C182" s="526"/>
      <c r="D182" s="526"/>
      <c r="E182" s="526"/>
      <c r="F182" s="526"/>
      <c r="G182" s="526"/>
      <c r="H182" s="526"/>
      <c r="I182" s="526"/>
      <c r="J182" s="526"/>
      <c r="K182" s="526"/>
      <c r="L182" s="526"/>
      <c r="M182" s="526"/>
      <c r="N182" s="527"/>
      <c r="P182" s="213"/>
    </row>
    <row r="183" spans="2:16" x14ac:dyDescent="0.3">
      <c r="B183" s="525"/>
      <c r="C183" s="526"/>
      <c r="D183" s="526"/>
      <c r="E183" s="526"/>
      <c r="F183" s="526"/>
      <c r="G183" s="526"/>
      <c r="H183" s="526"/>
      <c r="I183" s="526"/>
      <c r="J183" s="526"/>
      <c r="K183" s="526"/>
      <c r="L183" s="526"/>
      <c r="M183" s="526"/>
      <c r="N183" s="527"/>
      <c r="P183" s="213"/>
    </row>
    <row r="184" spans="2:16" x14ac:dyDescent="0.3">
      <c r="B184" s="525"/>
      <c r="C184" s="526"/>
      <c r="D184" s="526"/>
      <c r="E184" s="526"/>
      <c r="F184" s="526"/>
      <c r="G184" s="526"/>
      <c r="H184" s="526"/>
      <c r="I184" s="526"/>
      <c r="J184" s="526"/>
      <c r="K184" s="526"/>
      <c r="L184" s="526"/>
      <c r="M184" s="526"/>
      <c r="N184" s="527"/>
      <c r="P184" s="213"/>
    </row>
    <row r="185" spans="2:16" x14ac:dyDescent="0.3">
      <c r="B185" s="525"/>
      <c r="C185" s="526"/>
      <c r="D185" s="526"/>
      <c r="E185" s="526"/>
      <c r="F185" s="526"/>
      <c r="G185" s="526"/>
      <c r="H185" s="526"/>
      <c r="I185" s="526"/>
      <c r="J185" s="526"/>
      <c r="K185" s="526"/>
      <c r="L185" s="526"/>
      <c r="M185" s="526"/>
      <c r="N185" s="527"/>
      <c r="P185" s="213"/>
    </row>
    <row r="186" spans="2:16" x14ac:dyDescent="0.3">
      <c r="B186" s="525"/>
      <c r="C186" s="526"/>
      <c r="D186" s="526"/>
      <c r="E186" s="526"/>
      <c r="F186" s="526"/>
      <c r="G186" s="526"/>
      <c r="H186" s="526"/>
      <c r="I186" s="526"/>
      <c r="J186" s="526"/>
      <c r="K186" s="526"/>
      <c r="L186" s="526"/>
      <c r="M186" s="526"/>
      <c r="N186" s="527"/>
      <c r="P186" s="213"/>
    </row>
    <row r="187" spans="2:16" x14ac:dyDescent="0.3">
      <c r="B187" s="525"/>
      <c r="C187" s="526"/>
      <c r="D187" s="526"/>
      <c r="E187" s="526"/>
      <c r="F187" s="526"/>
      <c r="G187" s="526"/>
      <c r="H187" s="526"/>
      <c r="I187" s="526"/>
      <c r="J187" s="526"/>
      <c r="K187" s="526"/>
      <c r="L187" s="526"/>
      <c r="M187" s="526"/>
      <c r="N187" s="527"/>
      <c r="P187" s="213"/>
    </row>
    <row r="188" spans="2:16" x14ac:dyDescent="0.3">
      <c r="B188" s="525"/>
      <c r="C188" s="526"/>
      <c r="D188" s="526"/>
      <c r="E188" s="526"/>
      <c r="F188" s="526"/>
      <c r="G188" s="526"/>
      <c r="H188" s="526"/>
      <c r="I188" s="526"/>
      <c r="J188" s="526"/>
      <c r="K188" s="526"/>
      <c r="L188" s="526"/>
      <c r="M188" s="526"/>
      <c r="N188" s="527"/>
      <c r="P188" s="213"/>
    </row>
    <row r="189" spans="2:16" x14ac:dyDescent="0.3">
      <c r="B189" s="525"/>
      <c r="C189" s="526"/>
      <c r="D189" s="526"/>
      <c r="E189" s="526"/>
      <c r="F189" s="526"/>
      <c r="G189" s="526"/>
      <c r="H189" s="526"/>
      <c r="I189" s="526"/>
      <c r="J189" s="526"/>
      <c r="K189" s="526"/>
      <c r="L189" s="526"/>
      <c r="M189" s="526"/>
      <c r="N189" s="527"/>
      <c r="P189" s="213"/>
    </row>
    <row r="190" spans="2:16" x14ac:dyDescent="0.3">
      <c r="B190" s="525"/>
      <c r="C190" s="526"/>
      <c r="D190" s="526"/>
      <c r="E190" s="526"/>
      <c r="F190" s="526"/>
      <c r="G190" s="526"/>
      <c r="H190" s="526"/>
      <c r="I190" s="526"/>
      <c r="J190" s="526"/>
      <c r="K190" s="526"/>
      <c r="L190" s="526"/>
      <c r="M190" s="526"/>
      <c r="N190" s="527"/>
      <c r="P190" s="213"/>
    </row>
    <row r="191" spans="2:16" x14ac:dyDescent="0.3">
      <c r="B191" s="525"/>
      <c r="C191" s="526"/>
      <c r="D191" s="526"/>
      <c r="E191" s="526"/>
      <c r="F191" s="526"/>
      <c r="G191" s="526"/>
      <c r="H191" s="526"/>
      <c r="I191" s="526"/>
      <c r="J191" s="526"/>
      <c r="K191" s="526"/>
      <c r="L191" s="526"/>
      <c r="M191" s="526"/>
      <c r="N191" s="527"/>
      <c r="P191" s="213"/>
    </row>
    <row r="192" spans="2:16" x14ac:dyDescent="0.3">
      <c r="B192" s="525"/>
      <c r="C192" s="526"/>
      <c r="D192" s="526"/>
      <c r="E192" s="526"/>
      <c r="F192" s="526"/>
      <c r="G192" s="526"/>
      <c r="H192" s="526"/>
      <c r="I192" s="526"/>
      <c r="J192" s="526"/>
      <c r="K192" s="526"/>
      <c r="L192" s="526"/>
      <c r="M192" s="526"/>
      <c r="N192" s="527"/>
      <c r="P192" s="213"/>
    </row>
    <row r="193" spans="2:16" x14ac:dyDescent="0.3">
      <c r="B193" s="525"/>
      <c r="C193" s="526"/>
      <c r="D193" s="526"/>
      <c r="E193" s="526"/>
      <c r="F193" s="526"/>
      <c r="G193" s="526"/>
      <c r="H193" s="526"/>
      <c r="I193" s="526"/>
      <c r="J193" s="526"/>
      <c r="K193" s="526"/>
      <c r="L193" s="526"/>
      <c r="M193" s="526"/>
      <c r="N193" s="527"/>
      <c r="P193" s="213"/>
    </row>
    <row r="194" spans="2:16" x14ac:dyDescent="0.3">
      <c r="B194" s="525"/>
      <c r="C194" s="526"/>
      <c r="D194" s="526"/>
      <c r="E194" s="526"/>
      <c r="F194" s="526"/>
      <c r="G194" s="526"/>
      <c r="H194" s="526"/>
      <c r="I194" s="526"/>
      <c r="J194" s="526"/>
      <c r="K194" s="526"/>
      <c r="L194" s="526"/>
      <c r="M194" s="526"/>
      <c r="N194" s="527"/>
      <c r="P194" s="213"/>
    </row>
    <row r="195" spans="2:16" ht="17.25" thickBot="1" x14ac:dyDescent="0.35">
      <c r="B195" s="528"/>
      <c r="C195" s="529"/>
      <c r="D195" s="529"/>
      <c r="E195" s="529"/>
      <c r="F195" s="529"/>
      <c r="G195" s="529"/>
      <c r="H195" s="529"/>
      <c r="I195" s="529"/>
      <c r="J195" s="529"/>
      <c r="K195" s="529"/>
      <c r="L195" s="529"/>
      <c r="M195" s="529"/>
      <c r="N195" s="530"/>
      <c r="P195" s="213"/>
    </row>
    <row r="196" spans="2:16" ht="17.25" thickBot="1" x14ac:dyDescent="0.35">
      <c r="B196" s="225"/>
      <c r="P196" s="213"/>
    </row>
    <row r="197" spans="2:16" ht="18" thickBot="1" x14ac:dyDescent="0.35">
      <c r="B197" s="534" t="s">
        <v>23</v>
      </c>
      <c r="C197" s="535"/>
      <c r="D197" s="535"/>
      <c r="E197" s="535"/>
      <c r="F197" s="535"/>
      <c r="G197" s="535"/>
      <c r="H197" s="535"/>
      <c r="I197" s="535"/>
      <c r="J197" s="535"/>
      <c r="K197" s="535"/>
      <c r="L197" s="535"/>
      <c r="M197" s="535"/>
      <c r="N197" s="536"/>
      <c r="P197" s="213"/>
    </row>
    <row r="198" spans="2:16" x14ac:dyDescent="0.3">
      <c r="B198" s="522"/>
      <c r="C198" s="523"/>
      <c r="D198" s="523"/>
      <c r="E198" s="523"/>
      <c r="F198" s="523"/>
      <c r="G198" s="523"/>
      <c r="H198" s="523"/>
      <c r="I198" s="523"/>
      <c r="J198" s="523"/>
      <c r="K198" s="523"/>
      <c r="L198" s="523"/>
      <c r="M198" s="523"/>
      <c r="N198" s="524"/>
      <c r="P198" s="213"/>
    </row>
    <row r="199" spans="2:16" x14ac:dyDescent="0.3">
      <c r="B199" s="525"/>
      <c r="C199" s="526"/>
      <c r="D199" s="526"/>
      <c r="E199" s="526"/>
      <c r="F199" s="526"/>
      <c r="G199" s="526"/>
      <c r="H199" s="526"/>
      <c r="I199" s="526"/>
      <c r="J199" s="526"/>
      <c r="K199" s="526"/>
      <c r="L199" s="526"/>
      <c r="M199" s="526"/>
      <c r="N199" s="527"/>
      <c r="P199" s="213"/>
    </row>
    <row r="200" spans="2:16" x14ac:dyDescent="0.3">
      <c r="B200" s="525"/>
      <c r="C200" s="526"/>
      <c r="D200" s="526"/>
      <c r="E200" s="526"/>
      <c r="F200" s="526"/>
      <c r="G200" s="526"/>
      <c r="H200" s="526"/>
      <c r="I200" s="526"/>
      <c r="J200" s="526"/>
      <c r="K200" s="526"/>
      <c r="L200" s="526"/>
      <c r="M200" s="526"/>
      <c r="N200" s="527"/>
      <c r="P200" s="213"/>
    </row>
    <row r="201" spans="2:16" x14ac:dyDescent="0.3">
      <c r="B201" s="525"/>
      <c r="C201" s="526"/>
      <c r="D201" s="526"/>
      <c r="E201" s="526"/>
      <c r="F201" s="526"/>
      <c r="G201" s="526"/>
      <c r="H201" s="526"/>
      <c r="I201" s="526"/>
      <c r="J201" s="526"/>
      <c r="K201" s="526"/>
      <c r="L201" s="526"/>
      <c r="M201" s="526"/>
      <c r="N201" s="527"/>
      <c r="P201" s="213"/>
    </row>
    <row r="202" spans="2:16" x14ac:dyDescent="0.3">
      <c r="B202" s="525"/>
      <c r="C202" s="526"/>
      <c r="D202" s="526"/>
      <c r="E202" s="526"/>
      <c r="F202" s="526"/>
      <c r="G202" s="526"/>
      <c r="H202" s="526"/>
      <c r="I202" s="526"/>
      <c r="J202" s="526"/>
      <c r="K202" s="526"/>
      <c r="L202" s="526"/>
      <c r="M202" s="526"/>
      <c r="N202" s="527"/>
      <c r="P202" s="213"/>
    </row>
    <row r="203" spans="2:16" x14ac:dyDescent="0.3">
      <c r="B203" s="525"/>
      <c r="C203" s="526"/>
      <c r="D203" s="526"/>
      <c r="E203" s="526"/>
      <c r="F203" s="526"/>
      <c r="G203" s="526"/>
      <c r="H203" s="526"/>
      <c r="I203" s="526"/>
      <c r="J203" s="526"/>
      <c r="K203" s="526"/>
      <c r="L203" s="526"/>
      <c r="M203" s="526"/>
      <c r="N203" s="527"/>
      <c r="P203" s="213"/>
    </row>
    <row r="204" spans="2:16" x14ac:dyDescent="0.3">
      <c r="B204" s="525"/>
      <c r="C204" s="526"/>
      <c r="D204" s="526"/>
      <c r="E204" s="526"/>
      <c r="F204" s="526"/>
      <c r="G204" s="526"/>
      <c r="H204" s="526"/>
      <c r="I204" s="526"/>
      <c r="J204" s="526"/>
      <c r="K204" s="526"/>
      <c r="L204" s="526"/>
      <c r="M204" s="526"/>
      <c r="N204" s="527"/>
      <c r="P204" s="213"/>
    </row>
    <row r="205" spans="2:16" x14ac:dyDescent="0.3">
      <c r="B205" s="525"/>
      <c r="C205" s="526"/>
      <c r="D205" s="526"/>
      <c r="E205" s="526"/>
      <c r="F205" s="526"/>
      <c r="G205" s="526"/>
      <c r="H205" s="526"/>
      <c r="I205" s="526"/>
      <c r="J205" s="526"/>
      <c r="K205" s="526"/>
      <c r="L205" s="526"/>
      <c r="M205" s="526"/>
      <c r="N205" s="527"/>
      <c r="P205" s="213"/>
    </row>
    <row r="206" spans="2:16" x14ac:dyDescent="0.3">
      <c r="B206" s="525"/>
      <c r="C206" s="526"/>
      <c r="D206" s="526"/>
      <c r="E206" s="526"/>
      <c r="F206" s="526"/>
      <c r="G206" s="526"/>
      <c r="H206" s="526"/>
      <c r="I206" s="526"/>
      <c r="J206" s="526"/>
      <c r="K206" s="526"/>
      <c r="L206" s="526"/>
      <c r="M206" s="526"/>
      <c r="N206" s="527"/>
      <c r="P206" s="213"/>
    </row>
    <row r="207" spans="2:16" x14ac:dyDescent="0.3">
      <c r="B207" s="525"/>
      <c r="C207" s="526"/>
      <c r="D207" s="526"/>
      <c r="E207" s="526"/>
      <c r="F207" s="526"/>
      <c r="G207" s="526"/>
      <c r="H207" s="526"/>
      <c r="I207" s="526"/>
      <c r="J207" s="526"/>
      <c r="K207" s="526"/>
      <c r="L207" s="526"/>
      <c r="M207" s="526"/>
      <c r="N207" s="527"/>
      <c r="P207" s="213"/>
    </row>
    <row r="208" spans="2:16" x14ac:dyDescent="0.3">
      <c r="B208" s="525"/>
      <c r="C208" s="526"/>
      <c r="D208" s="526"/>
      <c r="E208" s="526"/>
      <c r="F208" s="526"/>
      <c r="G208" s="526"/>
      <c r="H208" s="526"/>
      <c r="I208" s="526"/>
      <c r="J208" s="526"/>
      <c r="K208" s="526"/>
      <c r="L208" s="526"/>
      <c r="M208" s="526"/>
      <c r="N208" s="527"/>
      <c r="P208" s="213"/>
    </row>
    <row r="209" spans="2:16" x14ac:dyDescent="0.3">
      <c r="B209" s="525"/>
      <c r="C209" s="526"/>
      <c r="D209" s="526"/>
      <c r="E209" s="526"/>
      <c r="F209" s="526"/>
      <c r="G209" s="526"/>
      <c r="H209" s="526"/>
      <c r="I209" s="526"/>
      <c r="J209" s="526"/>
      <c r="K209" s="526"/>
      <c r="L209" s="526"/>
      <c r="M209" s="526"/>
      <c r="N209" s="527"/>
      <c r="P209" s="213"/>
    </row>
    <row r="210" spans="2:16" x14ac:dyDescent="0.3">
      <c r="B210" s="525"/>
      <c r="C210" s="526"/>
      <c r="D210" s="526"/>
      <c r="E210" s="526"/>
      <c r="F210" s="526"/>
      <c r="G210" s="526"/>
      <c r="H210" s="526"/>
      <c r="I210" s="526"/>
      <c r="J210" s="526"/>
      <c r="K210" s="526"/>
      <c r="L210" s="526"/>
      <c r="M210" s="526"/>
      <c r="N210" s="527"/>
      <c r="P210" s="213"/>
    </row>
    <row r="211" spans="2:16" x14ac:dyDescent="0.3">
      <c r="B211" s="525"/>
      <c r="C211" s="526"/>
      <c r="D211" s="526"/>
      <c r="E211" s="526"/>
      <c r="F211" s="526"/>
      <c r="G211" s="526"/>
      <c r="H211" s="526"/>
      <c r="I211" s="526"/>
      <c r="J211" s="526"/>
      <c r="K211" s="526"/>
      <c r="L211" s="526"/>
      <c r="M211" s="526"/>
      <c r="N211" s="527"/>
      <c r="P211" s="213"/>
    </row>
    <row r="212" spans="2:16" x14ac:dyDescent="0.3">
      <c r="B212" s="525"/>
      <c r="C212" s="526"/>
      <c r="D212" s="526"/>
      <c r="E212" s="526"/>
      <c r="F212" s="526"/>
      <c r="G212" s="526"/>
      <c r="H212" s="526"/>
      <c r="I212" s="526"/>
      <c r="J212" s="526"/>
      <c r="K212" s="526"/>
      <c r="L212" s="526"/>
      <c r="M212" s="526"/>
      <c r="N212" s="527"/>
      <c r="P212" s="213"/>
    </row>
    <row r="213" spans="2:16" x14ac:dyDescent="0.3">
      <c r="B213" s="525"/>
      <c r="C213" s="526"/>
      <c r="D213" s="526"/>
      <c r="E213" s="526"/>
      <c r="F213" s="526"/>
      <c r="G213" s="526"/>
      <c r="H213" s="526"/>
      <c r="I213" s="526"/>
      <c r="J213" s="526"/>
      <c r="K213" s="526"/>
      <c r="L213" s="526"/>
      <c r="M213" s="526"/>
      <c r="N213" s="527"/>
      <c r="P213" s="213"/>
    </row>
    <row r="214" spans="2:16" x14ac:dyDescent="0.3">
      <c r="B214" s="525"/>
      <c r="C214" s="526"/>
      <c r="D214" s="526"/>
      <c r="E214" s="526"/>
      <c r="F214" s="526"/>
      <c r="G214" s="526"/>
      <c r="H214" s="526"/>
      <c r="I214" s="526"/>
      <c r="J214" s="526"/>
      <c r="K214" s="526"/>
      <c r="L214" s="526"/>
      <c r="M214" s="526"/>
      <c r="N214" s="527"/>
      <c r="P214" s="213"/>
    </row>
    <row r="215" spans="2:16" x14ac:dyDescent="0.3">
      <c r="B215" s="525"/>
      <c r="C215" s="526"/>
      <c r="D215" s="526"/>
      <c r="E215" s="526"/>
      <c r="F215" s="526"/>
      <c r="G215" s="526"/>
      <c r="H215" s="526"/>
      <c r="I215" s="526"/>
      <c r="J215" s="526"/>
      <c r="K215" s="526"/>
      <c r="L215" s="526"/>
      <c r="M215" s="526"/>
      <c r="N215" s="527"/>
      <c r="P215" s="213"/>
    </row>
    <row r="216" spans="2:16" x14ac:dyDescent="0.3">
      <c r="B216" s="525"/>
      <c r="C216" s="526"/>
      <c r="D216" s="526"/>
      <c r="E216" s="526"/>
      <c r="F216" s="526"/>
      <c r="G216" s="526"/>
      <c r="H216" s="526"/>
      <c r="I216" s="526"/>
      <c r="J216" s="526"/>
      <c r="K216" s="526"/>
      <c r="L216" s="526"/>
      <c r="M216" s="526"/>
      <c r="N216" s="527"/>
      <c r="P216" s="213"/>
    </row>
    <row r="217" spans="2:16" x14ac:dyDescent="0.3">
      <c r="B217" s="525"/>
      <c r="C217" s="526"/>
      <c r="D217" s="526"/>
      <c r="E217" s="526"/>
      <c r="F217" s="526"/>
      <c r="G217" s="526"/>
      <c r="H217" s="526"/>
      <c r="I217" s="526"/>
      <c r="J217" s="526"/>
      <c r="K217" s="526"/>
      <c r="L217" s="526"/>
      <c r="M217" s="526"/>
      <c r="N217" s="527"/>
      <c r="P217" s="213"/>
    </row>
    <row r="218" spans="2:16" x14ac:dyDescent="0.3">
      <c r="B218" s="525"/>
      <c r="C218" s="526"/>
      <c r="D218" s="526"/>
      <c r="E218" s="526"/>
      <c r="F218" s="526"/>
      <c r="G218" s="526"/>
      <c r="H218" s="526"/>
      <c r="I218" s="526"/>
      <c r="J218" s="526"/>
      <c r="K218" s="526"/>
      <c r="L218" s="526"/>
      <c r="M218" s="526"/>
      <c r="N218" s="527"/>
      <c r="P218" s="213"/>
    </row>
    <row r="219" spans="2:16" ht="17.25" thickBot="1" x14ac:dyDescent="0.35">
      <c r="B219" s="528"/>
      <c r="C219" s="529"/>
      <c r="D219" s="529"/>
      <c r="E219" s="529"/>
      <c r="F219" s="529"/>
      <c r="G219" s="529"/>
      <c r="H219" s="529"/>
      <c r="I219" s="529"/>
      <c r="J219" s="529"/>
      <c r="K219" s="529"/>
      <c r="L219" s="529"/>
      <c r="M219" s="529"/>
      <c r="N219" s="530"/>
      <c r="P219" s="213"/>
    </row>
    <row r="220" spans="2:16" ht="17.25" thickBot="1" x14ac:dyDescent="0.35">
      <c r="B220" s="225"/>
      <c r="H220" s="225"/>
      <c r="P220" s="213"/>
    </row>
    <row r="221" spans="2:16" ht="18" thickBot="1" x14ac:dyDescent="0.35">
      <c r="B221" s="520" t="s">
        <v>362</v>
      </c>
      <c r="C221" s="537"/>
      <c r="D221" s="537"/>
      <c r="E221" s="537"/>
      <c r="F221" s="537"/>
      <c r="G221" s="537"/>
      <c r="H221" s="537"/>
      <c r="I221" s="537"/>
      <c r="J221" s="537"/>
      <c r="K221" s="537"/>
      <c r="L221" s="537"/>
      <c r="M221" s="537"/>
      <c r="N221" s="521"/>
      <c r="P221" s="213"/>
    </row>
    <row r="222" spans="2:16" x14ac:dyDescent="0.3">
      <c r="B222" s="538"/>
      <c r="C222" s="539"/>
      <c r="D222" s="539"/>
      <c r="E222" s="539"/>
      <c r="F222" s="539"/>
      <c r="G222" s="539"/>
      <c r="H222" s="539"/>
      <c r="I222" s="539"/>
      <c r="J222" s="539"/>
      <c r="K222" s="539"/>
      <c r="L222" s="539"/>
      <c r="M222" s="539"/>
      <c r="N222" s="540"/>
      <c r="P222" s="213"/>
    </row>
    <row r="223" spans="2:16" x14ac:dyDescent="0.3">
      <c r="B223" s="541"/>
      <c r="C223" s="542"/>
      <c r="D223" s="542"/>
      <c r="E223" s="542"/>
      <c r="F223" s="542"/>
      <c r="G223" s="542"/>
      <c r="H223" s="542"/>
      <c r="I223" s="542"/>
      <c r="J223" s="542"/>
      <c r="K223" s="542"/>
      <c r="L223" s="542"/>
      <c r="M223" s="542"/>
      <c r="N223" s="543"/>
      <c r="P223" s="213"/>
    </row>
    <row r="224" spans="2:16" x14ac:dyDescent="0.3">
      <c r="B224" s="541"/>
      <c r="C224" s="542"/>
      <c r="D224" s="542"/>
      <c r="E224" s="542"/>
      <c r="F224" s="542"/>
      <c r="G224" s="542"/>
      <c r="H224" s="542"/>
      <c r="I224" s="542"/>
      <c r="J224" s="542"/>
      <c r="K224" s="542"/>
      <c r="L224" s="542"/>
      <c r="M224" s="542"/>
      <c r="N224" s="543"/>
      <c r="P224" s="213"/>
    </row>
    <row r="225" spans="2:16" x14ac:dyDescent="0.3">
      <c r="B225" s="541"/>
      <c r="C225" s="542"/>
      <c r="D225" s="542"/>
      <c r="E225" s="542"/>
      <c r="F225" s="542"/>
      <c r="G225" s="542"/>
      <c r="H225" s="542"/>
      <c r="I225" s="542"/>
      <c r="J225" s="542"/>
      <c r="K225" s="542"/>
      <c r="L225" s="542"/>
      <c r="M225" s="542"/>
      <c r="N225" s="543"/>
      <c r="P225" s="213"/>
    </row>
    <row r="226" spans="2:16" x14ac:dyDescent="0.3">
      <c r="B226" s="541"/>
      <c r="C226" s="542"/>
      <c r="D226" s="542"/>
      <c r="E226" s="542"/>
      <c r="F226" s="542"/>
      <c r="G226" s="542"/>
      <c r="H226" s="542"/>
      <c r="I226" s="542"/>
      <c r="J226" s="542"/>
      <c r="K226" s="542"/>
      <c r="L226" s="542"/>
      <c r="M226" s="542"/>
      <c r="N226" s="543"/>
      <c r="P226" s="213"/>
    </row>
    <row r="227" spans="2:16" x14ac:dyDescent="0.3">
      <c r="B227" s="541"/>
      <c r="C227" s="542"/>
      <c r="D227" s="542"/>
      <c r="E227" s="542"/>
      <c r="F227" s="542"/>
      <c r="G227" s="542"/>
      <c r="H227" s="542"/>
      <c r="I227" s="542"/>
      <c r="J227" s="542"/>
      <c r="K227" s="542"/>
      <c r="L227" s="542"/>
      <c r="M227" s="542"/>
      <c r="N227" s="543"/>
      <c r="P227" s="213"/>
    </row>
    <row r="228" spans="2:16" x14ac:dyDescent="0.3">
      <c r="B228" s="541"/>
      <c r="C228" s="542"/>
      <c r="D228" s="542"/>
      <c r="E228" s="542"/>
      <c r="F228" s="542"/>
      <c r="G228" s="542"/>
      <c r="H228" s="542"/>
      <c r="I228" s="542"/>
      <c r="J228" s="542"/>
      <c r="K228" s="542"/>
      <c r="L228" s="542"/>
      <c r="M228" s="542"/>
      <c r="N228" s="543"/>
      <c r="P228" s="213"/>
    </row>
    <row r="229" spans="2:16" x14ac:dyDescent="0.3">
      <c r="B229" s="541"/>
      <c r="C229" s="542"/>
      <c r="D229" s="542"/>
      <c r="E229" s="542"/>
      <c r="F229" s="542"/>
      <c r="G229" s="542"/>
      <c r="H229" s="542"/>
      <c r="I229" s="542"/>
      <c r="J229" s="542"/>
      <c r="K229" s="542"/>
      <c r="L229" s="542"/>
      <c r="M229" s="542"/>
      <c r="N229" s="543"/>
      <c r="P229" s="213"/>
    </row>
    <row r="230" spans="2:16" x14ac:dyDescent="0.3">
      <c r="B230" s="541"/>
      <c r="C230" s="542"/>
      <c r="D230" s="542"/>
      <c r="E230" s="542"/>
      <c r="F230" s="542"/>
      <c r="G230" s="542"/>
      <c r="H230" s="542"/>
      <c r="I230" s="542"/>
      <c r="J230" s="542"/>
      <c r="K230" s="542"/>
      <c r="L230" s="542"/>
      <c r="M230" s="542"/>
      <c r="N230" s="543"/>
      <c r="P230" s="213"/>
    </row>
    <row r="231" spans="2:16" x14ac:dyDescent="0.3">
      <c r="B231" s="541"/>
      <c r="C231" s="542"/>
      <c r="D231" s="542"/>
      <c r="E231" s="542"/>
      <c r="F231" s="542"/>
      <c r="G231" s="542"/>
      <c r="H231" s="542"/>
      <c r="I231" s="542"/>
      <c r="J231" s="542"/>
      <c r="K231" s="542"/>
      <c r="L231" s="542"/>
      <c r="M231" s="542"/>
      <c r="N231" s="543"/>
      <c r="P231" s="213"/>
    </row>
    <row r="232" spans="2:16" x14ac:dyDescent="0.3">
      <c r="B232" s="541"/>
      <c r="C232" s="542"/>
      <c r="D232" s="542"/>
      <c r="E232" s="542"/>
      <c r="F232" s="542"/>
      <c r="G232" s="542"/>
      <c r="H232" s="542"/>
      <c r="I232" s="542"/>
      <c r="J232" s="542"/>
      <c r="K232" s="542"/>
      <c r="L232" s="542"/>
      <c r="M232" s="542"/>
      <c r="N232" s="543"/>
      <c r="P232" s="213"/>
    </row>
    <row r="233" spans="2:16" x14ac:dyDescent="0.3">
      <c r="B233" s="541"/>
      <c r="C233" s="542"/>
      <c r="D233" s="542"/>
      <c r="E233" s="542"/>
      <c r="F233" s="542"/>
      <c r="G233" s="542"/>
      <c r="H233" s="542"/>
      <c r="I233" s="542"/>
      <c r="J233" s="542"/>
      <c r="K233" s="542"/>
      <c r="L233" s="542"/>
      <c r="M233" s="542"/>
      <c r="N233" s="543"/>
      <c r="P233" s="213"/>
    </row>
    <row r="234" spans="2:16" x14ac:dyDescent="0.3">
      <c r="B234" s="541"/>
      <c r="C234" s="542"/>
      <c r="D234" s="542"/>
      <c r="E234" s="542"/>
      <c r="F234" s="542"/>
      <c r="G234" s="542"/>
      <c r="H234" s="542"/>
      <c r="I234" s="542"/>
      <c r="J234" s="542"/>
      <c r="K234" s="542"/>
      <c r="L234" s="542"/>
      <c r="M234" s="542"/>
      <c r="N234" s="543"/>
      <c r="P234" s="213"/>
    </row>
    <row r="235" spans="2:16" x14ac:dyDescent="0.3">
      <c r="B235" s="541"/>
      <c r="C235" s="542"/>
      <c r="D235" s="542"/>
      <c r="E235" s="542"/>
      <c r="F235" s="542"/>
      <c r="G235" s="542"/>
      <c r="H235" s="542"/>
      <c r="I235" s="542"/>
      <c r="J235" s="542"/>
      <c r="K235" s="542"/>
      <c r="L235" s="542"/>
      <c r="M235" s="542"/>
      <c r="N235" s="543"/>
      <c r="P235" s="213"/>
    </row>
    <row r="236" spans="2:16" x14ac:dyDescent="0.3">
      <c r="B236" s="541"/>
      <c r="C236" s="542"/>
      <c r="D236" s="542"/>
      <c r="E236" s="542"/>
      <c r="F236" s="542"/>
      <c r="G236" s="542"/>
      <c r="H236" s="542"/>
      <c r="I236" s="542"/>
      <c r="J236" s="542"/>
      <c r="K236" s="542"/>
      <c r="L236" s="542"/>
      <c r="M236" s="542"/>
      <c r="N236" s="543"/>
      <c r="P236" s="213"/>
    </row>
    <row r="237" spans="2:16" x14ac:dyDescent="0.3">
      <c r="B237" s="541"/>
      <c r="C237" s="542"/>
      <c r="D237" s="542"/>
      <c r="E237" s="542"/>
      <c r="F237" s="542"/>
      <c r="G237" s="542"/>
      <c r="H237" s="542"/>
      <c r="I237" s="542"/>
      <c r="J237" s="542"/>
      <c r="K237" s="542"/>
      <c r="L237" s="542"/>
      <c r="M237" s="542"/>
      <c r="N237" s="543"/>
      <c r="P237" s="213"/>
    </row>
    <row r="238" spans="2:16" x14ac:dyDescent="0.3">
      <c r="B238" s="541"/>
      <c r="C238" s="542"/>
      <c r="D238" s="542"/>
      <c r="E238" s="542"/>
      <c r="F238" s="542"/>
      <c r="G238" s="542"/>
      <c r="H238" s="542"/>
      <c r="I238" s="542"/>
      <c r="J238" s="542"/>
      <c r="K238" s="542"/>
      <c r="L238" s="542"/>
      <c r="M238" s="542"/>
      <c r="N238" s="543"/>
      <c r="P238" s="213"/>
    </row>
    <row r="239" spans="2:16" x14ac:dyDescent="0.3">
      <c r="B239" s="541"/>
      <c r="C239" s="542"/>
      <c r="D239" s="542"/>
      <c r="E239" s="542"/>
      <c r="F239" s="542"/>
      <c r="G239" s="542"/>
      <c r="H239" s="542"/>
      <c r="I239" s="542"/>
      <c r="J239" s="542"/>
      <c r="K239" s="542"/>
      <c r="L239" s="542"/>
      <c r="M239" s="542"/>
      <c r="N239" s="543"/>
      <c r="P239" s="213"/>
    </row>
    <row r="240" spans="2:16" x14ac:dyDescent="0.3">
      <c r="B240" s="541"/>
      <c r="C240" s="542"/>
      <c r="D240" s="542"/>
      <c r="E240" s="542"/>
      <c r="F240" s="542"/>
      <c r="G240" s="542"/>
      <c r="H240" s="542"/>
      <c r="I240" s="542"/>
      <c r="J240" s="542"/>
      <c r="K240" s="542"/>
      <c r="L240" s="542"/>
      <c r="M240" s="542"/>
      <c r="N240" s="543"/>
      <c r="P240" s="213"/>
    </row>
    <row r="241" spans="2:16" x14ac:dyDescent="0.3">
      <c r="B241" s="541"/>
      <c r="C241" s="542"/>
      <c r="D241" s="542"/>
      <c r="E241" s="542"/>
      <c r="F241" s="542"/>
      <c r="G241" s="542"/>
      <c r="H241" s="542"/>
      <c r="I241" s="542"/>
      <c r="J241" s="542"/>
      <c r="K241" s="542"/>
      <c r="L241" s="542"/>
      <c r="M241" s="542"/>
      <c r="N241" s="543"/>
      <c r="P241" s="213"/>
    </row>
    <row r="242" spans="2:16" x14ac:dyDescent="0.3">
      <c r="B242" s="541"/>
      <c r="C242" s="542"/>
      <c r="D242" s="542"/>
      <c r="E242" s="542"/>
      <c r="F242" s="542"/>
      <c r="G242" s="542"/>
      <c r="H242" s="542"/>
      <c r="I242" s="542"/>
      <c r="J242" s="542"/>
      <c r="K242" s="542"/>
      <c r="L242" s="542"/>
      <c r="M242" s="542"/>
      <c r="N242" s="543"/>
      <c r="P242" s="213"/>
    </row>
    <row r="243" spans="2:16" ht="17.25" thickBot="1" x14ac:dyDescent="0.35">
      <c r="B243" s="544"/>
      <c r="C243" s="545"/>
      <c r="D243" s="545"/>
      <c r="E243" s="545"/>
      <c r="F243" s="545"/>
      <c r="G243" s="545"/>
      <c r="H243" s="545"/>
      <c r="I243" s="545"/>
      <c r="J243" s="545"/>
      <c r="K243" s="545"/>
      <c r="L243" s="545"/>
      <c r="M243" s="545"/>
      <c r="N243" s="546"/>
      <c r="P243" s="213"/>
    </row>
    <row r="244" spans="2:16" ht="17.25" thickBot="1" x14ac:dyDescent="0.35">
      <c r="B244" s="225"/>
      <c r="H244" s="225"/>
      <c r="P244" s="213"/>
    </row>
    <row r="245" spans="2:16" ht="18" thickBot="1" x14ac:dyDescent="0.35">
      <c r="B245" s="534" t="s">
        <v>363</v>
      </c>
      <c r="C245" s="535"/>
      <c r="D245" s="535"/>
      <c r="E245" s="535"/>
      <c r="F245" s="535"/>
      <c r="G245" s="535"/>
      <c r="H245" s="535"/>
      <c r="I245" s="535"/>
      <c r="J245" s="535"/>
      <c r="K245" s="535"/>
      <c r="L245" s="535"/>
      <c r="M245" s="535"/>
      <c r="N245" s="536"/>
      <c r="P245" s="213"/>
    </row>
    <row r="246" spans="2:16" x14ac:dyDescent="0.3">
      <c r="B246" s="522"/>
      <c r="C246" s="523"/>
      <c r="D246" s="523"/>
      <c r="E246" s="523"/>
      <c r="F246" s="523"/>
      <c r="G246" s="523"/>
      <c r="H246" s="523"/>
      <c r="I246" s="523"/>
      <c r="J246" s="523"/>
      <c r="K246" s="523"/>
      <c r="L246" s="523"/>
      <c r="M246" s="523"/>
      <c r="N246" s="524"/>
      <c r="P246" s="213"/>
    </row>
    <row r="247" spans="2:16" x14ac:dyDescent="0.3">
      <c r="B247" s="525"/>
      <c r="C247" s="526"/>
      <c r="D247" s="526"/>
      <c r="E247" s="526"/>
      <c r="F247" s="526"/>
      <c r="G247" s="526"/>
      <c r="H247" s="526"/>
      <c r="I247" s="526"/>
      <c r="J247" s="526"/>
      <c r="K247" s="526"/>
      <c r="L247" s="526"/>
      <c r="M247" s="526"/>
      <c r="N247" s="527"/>
      <c r="P247" s="213"/>
    </row>
    <row r="248" spans="2:16" x14ac:dyDescent="0.3">
      <c r="B248" s="525"/>
      <c r="C248" s="526"/>
      <c r="D248" s="526"/>
      <c r="E248" s="526"/>
      <c r="F248" s="526"/>
      <c r="G248" s="526"/>
      <c r="H248" s="526"/>
      <c r="I248" s="526"/>
      <c r="J248" s="526"/>
      <c r="K248" s="526"/>
      <c r="L248" s="526"/>
      <c r="M248" s="526"/>
      <c r="N248" s="527"/>
      <c r="P248" s="213"/>
    </row>
    <row r="249" spans="2:16" x14ac:dyDescent="0.3">
      <c r="B249" s="525"/>
      <c r="C249" s="526"/>
      <c r="D249" s="526"/>
      <c r="E249" s="526"/>
      <c r="F249" s="526"/>
      <c r="G249" s="526"/>
      <c r="H249" s="526"/>
      <c r="I249" s="526"/>
      <c r="J249" s="526"/>
      <c r="K249" s="526"/>
      <c r="L249" s="526"/>
      <c r="M249" s="526"/>
      <c r="N249" s="527"/>
      <c r="P249" s="213"/>
    </row>
    <row r="250" spans="2:16" x14ac:dyDescent="0.3">
      <c r="B250" s="525"/>
      <c r="C250" s="526"/>
      <c r="D250" s="526"/>
      <c r="E250" s="526"/>
      <c r="F250" s="526"/>
      <c r="G250" s="526"/>
      <c r="H250" s="526"/>
      <c r="I250" s="526"/>
      <c r="J250" s="526"/>
      <c r="K250" s="526"/>
      <c r="L250" s="526"/>
      <c r="M250" s="526"/>
      <c r="N250" s="527"/>
      <c r="P250" s="213"/>
    </row>
    <row r="251" spans="2:16" x14ac:dyDescent="0.3">
      <c r="B251" s="525"/>
      <c r="C251" s="526"/>
      <c r="D251" s="526"/>
      <c r="E251" s="526"/>
      <c r="F251" s="526"/>
      <c r="G251" s="526"/>
      <c r="H251" s="526"/>
      <c r="I251" s="526"/>
      <c r="J251" s="526"/>
      <c r="K251" s="526"/>
      <c r="L251" s="526"/>
      <c r="M251" s="526"/>
      <c r="N251" s="527"/>
      <c r="P251" s="213"/>
    </row>
    <row r="252" spans="2:16" x14ac:dyDescent="0.3">
      <c r="B252" s="525"/>
      <c r="C252" s="526"/>
      <c r="D252" s="526"/>
      <c r="E252" s="526"/>
      <c r="F252" s="526"/>
      <c r="G252" s="526"/>
      <c r="H252" s="526"/>
      <c r="I252" s="526"/>
      <c r="J252" s="526"/>
      <c r="K252" s="526"/>
      <c r="L252" s="526"/>
      <c r="M252" s="526"/>
      <c r="N252" s="527"/>
      <c r="P252" s="213"/>
    </row>
    <row r="253" spans="2:16" x14ac:dyDescent="0.3">
      <c r="B253" s="525"/>
      <c r="C253" s="526"/>
      <c r="D253" s="526"/>
      <c r="E253" s="526"/>
      <c r="F253" s="526"/>
      <c r="G253" s="526"/>
      <c r="H253" s="526"/>
      <c r="I253" s="526"/>
      <c r="J253" s="526"/>
      <c r="K253" s="526"/>
      <c r="L253" s="526"/>
      <c r="M253" s="526"/>
      <c r="N253" s="527"/>
      <c r="P253" s="213"/>
    </row>
    <row r="254" spans="2:16" x14ac:dyDescent="0.3">
      <c r="B254" s="525"/>
      <c r="C254" s="526"/>
      <c r="D254" s="526"/>
      <c r="E254" s="526"/>
      <c r="F254" s="526"/>
      <c r="G254" s="526"/>
      <c r="H254" s="526"/>
      <c r="I254" s="526"/>
      <c r="J254" s="526"/>
      <c r="K254" s="526"/>
      <c r="L254" s="526"/>
      <c r="M254" s="526"/>
      <c r="N254" s="527"/>
      <c r="P254" s="213"/>
    </row>
    <row r="255" spans="2:16" x14ac:dyDescent="0.3">
      <c r="B255" s="525"/>
      <c r="C255" s="526"/>
      <c r="D255" s="526"/>
      <c r="E255" s="526"/>
      <c r="F255" s="526"/>
      <c r="G255" s="526"/>
      <c r="H255" s="526"/>
      <c r="I255" s="526"/>
      <c r="J255" s="526"/>
      <c r="K255" s="526"/>
      <c r="L255" s="526"/>
      <c r="M255" s="526"/>
      <c r="N255" s="527"/>
      <c r="P255" s="213"/>
    </row>
    <row r="256" spans="2:16" x14ac:dyDescent="0.3">
      <c r="B256" s="525"/>
      <c r="C256" s="526"/>
      <c r="D256" s="526"/>
      <c r="E256" s="526"/>
      <c r="F256" s="526"/>
      <c r="G256" s="526"/>
      <c r="H256" s="526"/>
      <c r="I256" s="526"/>
      <c r="J256" s="526"/>
      <c r="K256" s="526"/>
      <c r="L256" s="526"/>
      <c r="M256" s="526"/>
      <c r="N256" s="527"/>
      <c r="P256" s="213"/>
    </row>
    <row r="257" spans="2:16" x14ac:dyDescent="0.3">
      <c r="B257" s="525"/>
      <c r="C257" s="526"/>
      <c r="D257" s="526"/>
      <c r="E257" s="526"/>
      <c r="F257" s="526"/>
      <c r="G257" s="526"/>
      <c r="H257" s="526"/>
      <c r="I257" s="526"/>
      <c r="J257" s="526"/>
      <c r="K257" s="526"/>
      <c r="L257" s="526"/>
      <c r="M257" s="526"/>
      <c r="N257" s="527"/>
      <c r="P257" s="213"/>
    </row>
    <row r="258" spans="2:16" x14ac:dyDescent="0.3">
      <c r="B258" s="525"/>
      <c r="C258" s="526"/>
      <c r="D258" s="526"/>
      <c r="E258" s="526"/>
      <c r="F258" s="526"/>
      <c r="G258" s="526"/>
      <c r="H258" s="526"/>
      <c r="I258" s="526"/>
      <c r="J258" s="526"/>
      <c r="K258" s="526"/>
      <c r="L258" s="526"/>
      <c r="M258" s="526"/>
      <c r="N258" s="527"/>
      <c r="P258" s="213"/>
    </row>
    <row r="259" spans="2:16" x14ac:dyDescent="0.3">
      <c r="B259" s="525"/>
      <c r="C259" s="526"/>
      <c r="D259" s="526"/>
      <c r="E259" s="526"/>
      <c r="F259" s="526"/>
      <c r="G259" s="526"/>
      <c r="H259" s="526"/>
      <c r="I259" s="526"/>
      <c r="J259" s="526"/>
      <c r="K259" s="526"/>
      <c r="L259" s="526"/>
      <c r="M259" s="526"/>
      <c r="N259" s="527"/>
      <c r="P259" s="213"/>
    </row>
    <row r="260" spans="2:16" x14ac:dyDescent="0.3">
      <c r="B260" s="525"/>
      <c r="C260" s="526"/>
      <c r="D260" s="526"/>
      <c r="E260" s="526"/>
      <c r="F260" s="526"/>
      <c r="G260" s="526"/>
      <c r="H260" s="526"/>
      <c r="I260" s="526"/>
      <c r="J260" s="526"/>
      <c r="K260" s="526"/>
      <c r="L260" s="526"/>
      <c r="M260" s="526"/>
      <c r="N260" s="527"/>
      <c r="P260" s="213"/>
    </row>
    <row r="261" spans="2:16" x14ac:dyDescent="0.3">
      <c r="B261" s="525"/>
      <c r="C261" s="526"/>
      <c r="D261" s="526"/>
      <c r="E261" s="526"/>
      <c r="F261" s="526"/>
      <c r="G261" s="526"/>
      <c r="H261" s="526"/>
      <c r="I261" s="526"/>
      <c r="J261" s="526"/>
      <c r="K261" s="526"/>
      <c r="L261" s="526"/>
      <c r="M261" s="526"/>
      <c r="N261" s="527"/>
      <c r="P261" s="213"/>
    </row>
    <row r="262" spans="2:16" x14ac:dyDescent="0.3">
      <c r="B262" s="525"/>
      <c r="C262" s="526"/>
      <c r="D262" s="526"/>
      <c r="E262" s="526"/>
      <c r="F262" s="526"/>
      <c r="G262" s="526"/>
      <c r="H262" s="526"/>
      <c r="I262" s="526"/>
      <c r="J262" s="526"/>
      <c r="K262" s="526"/>
      <c r="L262" s="526"/>
      <c r="M262" s="526"/>
      <c r="N262" s="527"/>
      <c r="P262" s="213"/>
    </row>
    <row r="263" spans="2:16" x14ac:dyDescent="0.3">
      <c r="B263" s="525"/>
      <c r="C263" s="526"/>
      <c r="D263" s="526"/>
      <c r="E263" s="526"/>
      <c r="F263" s="526"/>
      <c r="G263" s="526"/>
      <c r="H263" s="526"/>
      <c r="I263" s="526"/>
      <c r="J263" s="526"/>
      <c r="K263" s="526"/>
      <c r="L263" s="526"/>
      <c r="M263" s="526"/>
      <c r="N263" s="527"/>
      <c r="P263" s="213"/>
    </row>
    <row r="264" spans="2:16" x14ac:dyDescent="0.3">
      <c r="B264" s="525"/>
      <c r="C264" s="526"/>
      <c r="D264" s="526"/>
      <c r="E264" s="526"/>
      <c r="F264" s="526"/>
      <c r="G264" s="526"/>
      <c r="H264" s="526"/>
      <c r="I264" s="526"/>
      <c r="J264" s="526"/>
      <c r="K264" s="526"/>
      <c r="L264" s="526"/>
      <c r="M264" s="526"/>
      <c r="N264" s="527"/>
      <c r="P264" s="213"/>
    </row>
    <row r="265" spans="2:16" x14ac:dyDescent="0.3">
      <c r="B265" s="525"/>
      <c r="C265" s="526"/>
      <c r="D265" s="526"/>
      <c r="E265" s="526"/>
      <c r="F265" s="526"/>
      <c r="G265" s="526"/>
      <c r="H265" s="526"/>
      <c r="I265" s="526"/>
      <c r="J265" s="526"/>
      <c r="K265" s="526"/>
      <c r="L265" s="526"/>
      <c r="M265" s="526"/>
      <c r="N265" s="527"/>
      <c r="P265" s="213"/>
    </row>
    <row r="266" spans="2:16" x14ac:dyDescent="0.3">
      <c r="B266" s="525"/>
      <c r="C266" s="526"/>
      <c r="D266" s="526"/>
      <c r="E266" s="526"/>
      <c r="F266" s="526"/>
      <c r="G266" s="526"/>
      <c r="H266" s="526"/>
      <c r="I266" s="526"/>
      <c r="J266" s="526"/>
      <c r="K266" s="526"/>
      <c r="L266" s="526"/>
      <c r="M266" s="526"/>
      <c r="N266" s="527"/>
      <c r="P266" s="213"/>
    </row>
    <row r="267" spans="2:16" ht="17.25" thickBot="1" x14ac:dyDescent="0.35">
      <c r="B267" s="528"/>
      <c r="C267" s="529"/>
      <c r="D267" s="529"/>
      <c r="E267" s="529"/>
      <c r="F267" s="529"/>
      <c r="G267" s="529"/>
      <c r="H267" s="529"/>
      <c r="I267" s="529"/>
      <c r="J267" s="529"/>
      <c r="K267" s="529"/>
      <c r="L267" s="529"/>
      <c r="M267" s="529"/>
      <c r="N267" s="530"/>
      <c r="P267" s="213"/>
    </row>
    <row r="268" spans="2:16" ht="17.25" thickBot="1" x14ac:dyDescent="0.35">
      <c r="P268" s="213"/>
    </row>
    <row r="269" spans="2:16" ht="18" thickBot="1" x14ac:dyDescent="0.35">
      <c r="B269" s="520" t="s">
        <v>116</v>
      </c>
      <c r="C269" s="537"/>
      <c r="D269" s="537"/>
      <c r="E269" s="537"/>
      <c r="F269" s="537"/>
      <c r="G269" s="537"/>
      <c r="H269" s="537"/>
      <c r="I269" s="537"/>
      <c r="J269" s="537"/>
      <c r="K269" s="537"/>
      <c r="L269" s="537"/>
      <c r="M269" s="537"/>
      <c r="N269" s="521"/>
      <c r="P269" s="213"/>
    </row>
    <row r="270" spans="2:16" x14ac:dyDescent="0.3">
      <c r="B270" s="522"/>
      <c r="C270" s="523"/>
      <c r="D270" s="523"/>
      <c r="E270" s="523"/>
      <c r="F270" s="523"/>
      <c r="G270" s="523"/>
      <c r="H270" s="523"/>
      <c r="I270" s="523"/>
      <c r="J270" s="523"/>
      <c r="K270" s="523"/>
      <c r="L270" s="523"/>
      <c r="M270" s="523"/>
      <c r="N270" s="524"/>
      <c r="P270" s="213"/>
    </row>
    <row r="271" spans="2:16" x14ac:dyDescent="0.3">
      <c r="B271" s="525"/>
      <c r="C271" s="526"/>
      <c r="D271" s="526"/>
      <c r="E271" s="526"/>
      <c r="F271" s="526"/>
      <c r="G271" s="526"/>
      <c r="H271" s="526"/>
      <c r="I271" s="526"/>
      <c r="J271" s="526"/>
      <c r="K271" s="526"/>
      <c r="L271" s="526"/>
      <c r="M271" s="526"/>
      <c r="N271" s="527"/>
      <c r="P271" s="213"/>
    </row>
    <row r="272" spans="2:16" x14ac:dyDescent="0.3">
      <c r="B272" s="525"/>
      <c r="C272" s="526"/>
      <c r="D272" s="526"/>
      <c r="E272" s="526"/>
      <c r="F272" s="526"/>
      <c r="G272" s="526"/>
      <c r="H272" s="526"/>
      <c r="I272" s="526"/>
      <c r="J272" s="526"/>
      <c r="K272" s="526"/>
      <c r="L272" s="526"/>
      <c r="M272" s="526"/>
      <c r="N272" s="527"/>
      <c r="P272" s="213"/>
    </row>
    <row r="273" spans="2:16" x14ac:dyDescent="0.3">
      <c r="B273" s="525"/>
      <c r="C273" s="526"/>
      <c r="D273" s="526"/>
      <c r="E273" s="526"/>
      <c r="F273" s="526"/>
      <c r="G273" s="526"/>
      <c r="H273" s="526"/>
      <c r="I273" s="526"/>
      <c r="J273" s="526"/>
      <c r="K273" s="526"/>
      <c r="L273" s="526"/>
      <c r="M273" s="526"/>
      <c r="N273" s="527"/>
      <c r="P273" s="213"/>
    </row>
    <row r="274" spans="2:16" x14ac:dyDescent="0.3">
      <c r="B274" s="525"/>
      <c r="C274" s="526"/>
      <c r="D274" s="526"/>
      <c r="E274" s="526"/>
      <c r="F274" s="526"/>
      <c r="G274" s="526"/>
      <c r="H274" s="526"/>
      <c r="I274" s="526"/>
      <c r="J274" s="526"/>
      <c r="K274" s="526"/>
      <c r="L274" s="526"/>
      <c r="M274" s="526"/>
      <c r="N274" s="527"/>
      <c r="P274" s="213"/>
    </row>
    <row r="275" spans="2:16" x14ac:dyDescent="0.3">
      <c r="B275" s="525"/>
      <c r="C275" s="526"/>
      <c r="D275" s="526"/>
      <c r="E275" s="526"/>
      <c r="F275" s="526"/>
      <c r="G275" s="526"/>
      <c r="H275" s="526"/>
      <c r="I275" s="526"/>
      <c r="J275" s="526"/>
      <c r="K275" s="526"/>
      <c r="L275" s="526"/>
      <c r="M275" s="526"/>
      <c r="N275" s="527"/>
      <c r="P275" s="213"/>
    </row>
    <row r="276" spans="2:16" x14ac:dyDescent="0.3">
      <c r="B276" s="525"/>
      <c r="C276" s="526"/>
      <c r="D276" s="526"/>
      <c r="E276" s="526"/>
      <c r="F276" s="526"/>
      <c r="G276" s="526"/>
      <c r="H276" s="526"/>
      <c r="I276" s="526"/>
      <c r="J276" s="526"/>
      <c r="K276" s="526"/>
      <c r="L276" s="526"/>
      <c r="M276" s="526"/>
      <c r="N276" s="527"/>
      <c r="P276" s="213"/>
    </row>
    <row r="277" spans="2:16" x14ac:dyDescent="0.3">
      <c r="B277" s="525"/>
      <c r="C277" s="526"/>
      <c r="D277" s="526"/>
      <c r="E277" s="526"/>
      <c r="F277" s="526"/>
      <c r="G277" s="526"/>
      <c r="H277" s="526"/>
      <c r="I277" s="526"/>
      <c r="J277" s="526"/>
      <c r="K277" s="526"/>
      <c r="L277" s="526"/>
      <c r="M277" s="526"/>
      <c r="N277" s="527"/>
      <c r="P277" s="213"/>
    </row>
    <row r="278" spans="2:16" x14ac:dyDescent="0.3">
      <c r="B278" s="525"/>
      <c r="C278" s="526"/>
      <c r="D278" s="526"/>
      <c r="E278" s="526"/>
      <c r="F278" s="526"/>
      <c r="G278" s="526"/>
      <c r="H278" s="526"/>
      <c r="I278" s="526"/>
      <c r="J278" s="526"/>
      <c r="K278" s="526"/>
      <c r="L278" s="526"/>
      <c r="M278" s="526"/>
      <c r="N278" s="527"/>
      <c r="P278" s="213"/>
    </row>
    <row r="279" spans="2:16" x14ac:dyDescent="0.3">
      <c r="B279" s="525"/>
      <c r="C279" s="526"/>
      <c r="D279" s="526"/>
      <c r="E279" s="526"/>
      <c r="F279" s="526"/>
      <c r="G279" s="526"/>
      <c r="H279" s="526"/>
      <c r="I279" s="526"/>
      <c r="J279" s="526"/>
      <c r="K279" s="526"/>
      <c r="L279" s="526"/>
      <c r="M279" s="526"/>
      <c r="N279" s="527"/>
      <c r="P279" s="213"/>
    </row>
    <row r="280" spans="2:16" x14ac:dyDescent="0.3">
      <c r="B280" s="525"/>
      <c r="C280" s="526"/>
      <c r="D280" s="526"/>
      <c r="E280" s="526"/>
      <c r="F280" s="526"/>
      <c r="G280" s="526"/>
      <c r="H280" s="526"/>
      <c r="I280" s="526"/>
      <c r="J280" s="526"/>
      <c r="K280" s="526"/>
      <c r="L280" s="526"/>
      <c r="M280" s="526"/>
      <c r="N280" s="527"/>
      <c r="P280" s="213"/>
    </row>
    <row r="281" spans="2:16" x14ac:dyDescent="0.3">
      <c r="B281" s="525"/>
      <c r="C281" s="526"/>
      <c r="D281" s="526"/>
      <c r="E281" s="526"/>
      <c r="F281" s="526"/>
      <c r="G281" s="526"/>
      <c r="H281" s="526"/>
      <c r="I281" s="526"/>
      <c r="J281" s="526"/>
      <c r="K281" s="526"/>
      <c r="L281" s="526"/>
      <c r="M281" s="526"/>
      <c r="N281" s="527"/>
      <c r="P281" s="213"/>
    </row>
    <row r="282" spans="2:16" x14ac:dyDescent="0.3">
      <c r="B282" s="525"/>
      <c r="C282" s="526"/>
      <c r="D282" s="526"/>
      <c r="E282" s="526"/>
      <c r="F282" s="526"/>
      <c r="G282" s="526"/>
      <c r="H282" s="526"/>
      <c r="I282" s="526"/>
      <c r="J282" s="526"/>
      <c r="K282" s="526"/>
      <c r="L282" s="526"/>
      <c r="M282" s="526"/>
      <c r="N282" s="527"/>
      <c r="P282" s="213"/>
    </row>
    <row r="283" spans="2:16" x14ac:dyDescent="0.3">
      <c r="B283" s="525"/>
      <c r="C283" s="526"/>
      <c r="D283" s="526"/>
      <c r="E283" s="526"/>
      <c r="F283" s="526"/>
      <c r="G283" s="526"/>
      <c r="H283" s="526"/>
      <c r="I283" s="526"/>
      <c r="J283" s="526"/>
      <c r="K283" s="526"/>
      <c r="L283" s="526"/>
      <c r="M283" s="526"/>
      <c r="N283" s="527"/>
      <c r="P283" s="213"/>
    </row>
    <row r="284" spans="2:16" x14ac:dyDescent="0.3">
      <c r="B284" s="525"/>
      <c r="C284" s="526"/>
      <c r="D284" s="526"/>
      <c r="E284" s="526"/>
      <c r="F284" s="526"/>
      <c r="G284" s="526"/>
      <c r="H284" s="526"/>
      <c r="I284" s="526"/>
      <c r="J284" s="526"/>
      <c r="K284" s="526"/>
      <c r="L284" s="526"/>
      <c r="M284" s="526"/>
      <c r="N284" s="527"/>
      <c r="P284" s="213"/>
    </row>
    <row r="285" spans="2:16" x14ac:dyDescent="0.3">
      <c r="B285" s="525"/>
      <c r="C285" s="526"/>
      <c r="D285" s="526"/>
      <c r="E285" s="526"/>
      <c r="F285" s="526"/>
      <c r="G285" s="526"/>
      <c r="H285" s="526"/>
      <c r="I285" s="526"/>
      <c r="J285" s="526"/>
      <c r="K285" s="526"/>
      <c r="L285" s="526"/>
      <c r="M285" s="526"/>
      <c r="N285" s="527"/>
      <c r="P285" s="213"/>
    </row>
    <row r="286" spans="2:16" x14ac:dyDescent="0.3">
      <c r="B286" s="525"/>
      <c r="C286" s="526"/>
      <c r="D286" s="526"/>
      <c r="E286" s="526"/>
      <c r="F286" s="526"/>
      <c r="G286" s="526"/>
      <c r="H286" s="526"/>
      <c r="I286" s="526"/>
      <c r="J286" s="526"/>
      <c r="K286" s="526"/>
      <c r="L286" s="526"/>
      <c r="M286" s="526"/>
      <c r="N286" s="527"/>
      <c r="P286" s="213"/>
    </row>
    <row r="287" spans="2:16" x14ac:dyDescent="0.3">
      <c r="B287" s="525"/>
      <c r="C287" s="526"/>
      <c r="D287" s="526"/>
      <c r="E287" s="526"/>
      <c r="F287" s="526"/>
      <c r="G287" s="526"/>
      <c r="H287" s="526"/>
      <c r="I287" s="526"/>
      <c r="J287" s="526"/>
      <c r="K287" s="526"/>
      <c r="L287" s="526"/>
      <c r="M287" s="526"/>
      <c r="N287" s="527"/>
      <c r="P287" s="213"/>
    </row>
    <row r="288" spans="2:16" x14ac:dyDescent="0.3">
      <c r="B288" s="525"/>
      <c r="C288" s="526"/>
      <c r="D288" s="526"/>
      <c r="E288" s="526"/>
      <c r="F288" s="526"/>
      <c r="G288" s="526"/>
      <c r="H288" s="526"/>
      <c r="I288" s="526"/>
      <c r="J288" s="526"/>
      <c r="K288" s="526"/>
      <c r="L288" s="526"/>
      <c r="M288" s="526"/>
      <c r="N288" s="527"/>
      <c r="P288" s="213"/>
    </row>
    <row r="289" spans="2:16" x14ac:dyDescent="0.3">
      <c r="B289" s="525"/>
      <c r="C289" s="526"/>
      <c r="D289" s="526"/>
      <c r="E289" s="526"/>
      <c r="F289" s="526"/>
      <c r="G289" s="526"/>
      <c r="H289" s="526"/>
      <c r="I289" s="526"/>
      <c r="J289" s="526"/>
      <c r="K289" s="526"/>
      <c r="L289" s="526"/>
      <c r="M289" s="526"/>
      <c r="N289" s="527"/>
      <c r="P289" s="213"/>
    </row>
    <row r="290" spans="2:16" x14ac:dyDescent="0.3">
      <c r="B290" s="525"/>
      <c r="C290" s="526"/>
      <c r="D290" s="526"/>
      <c r="E290" s="526"/>
      <c r="F290" s="526"/>
      <c r="G290" s="526"/>
      <c r="H290" s="526"/>
      <c r="I290" s="526"/>
      <c r="J290" s="526"/>
      <c r="K290" s="526"/>
      <c r="L290" s="526"/>
      <c r="M290" s="526"/>
      <c r="N290" s="527"/>
      <c r="P290" s="213"/>
    </row>
    <row r="291" spans="2:16" ht="17.25" thickBot="1" x14ac:dyDescent="0.35">
      <c r="B291" s="528"/>
      <c r="C291" s="529"/>
      <c r="D291" s="529"/>
      <c r="E291" s="529"/>
      <c r="F291" s="529"/>
      <c r="G291" s="529"/>
      <c r="H291" s="529"/>
      <c r="I291" s="529"/>
      <c r="J291" s="529"/>
      <c r="K291" s="529"/>
      <c r="L291" s="529"/>
      <c r="M291" s="529"/>
      <c r="N291" s="530"/>
      <c r="P291" s="213"/>
    </row>
    <row r="292" spans="2:16" ht="17.25" thickBot="1" x14ac:dyDescent="0.35">
      <c r="P292" s="213"/>
    </row>
    <row r="293" spans="2:16" ht="18" thickBot="1" x14ac:dyDescent="0.35">
      <c r="B293" s="520" t="s">
        <v>433</v>
      </c>
      <c r="C293" s="537"/>
      <c r="D293" s="537"/>
      <c r="E293" s="537"/>
      <c r="F293" s="537"/>
      <c r="G293" s="537"/>
      <c r="H293" s="537"/>
      <c r="I293" s="537"/>
      <c r="J293" s="537"/>
      <c r="K293" s="537"/>
      <c r="L293" s="537"/>
      <c r="M293" s="537"/>
      <c r="N293" s="521"/>
      <c r="P293" s="213"/>
    </row>
    <row r="294" spans="2:16" x14ac:dyDescent="0.3">
      <c r="B294" s="522"/>
      <c r="C294" s="523"/>
      <c r="D294" s="523"/>
      <c r="E294" s="523"/>
      <c r="F294" s="523"/>
      <c r="G294" s="523"/>
      <c r="H294" s="523"/>
      <c r="I294" s="523"/>
      <c r="J294" s="523"/>
      <c r="K294" s="523"/>
      <c r="L294" s="523"/>
      <c r="M294" s="523"/>
      <c r="N294" s="524"/>
      <c r="P294" s="213"/>
    </row>
    <row r="295" spans="2:16" x14ac:dyDescent="0.3">
      <c r="B295" s="525"/>
      <c r="C295" s="526"/>
      <c r="D295" s="526"/>
      <c r="E295" s="526"/>
      <c r="F295" s="526"/>
      <c r="G295" s="526"/>
      <c r="H295" s="526"/>
      <c r="I295" s="526"/>
      <c r="J295" s="526"/>
      <c r="K295" s="526"/>
      <c r="L295" s="526"/>
      <c r="M295" s="526"/>
      <c r="N295" s="527"/>
      <c r="P295" s="213"/>
    </row>
    <row r="296" spans="2:16" x14ac:dyDescent="0.3">
      <c r="B296" s="525"/>
      <c r="C296" s="526"/>
      <c r="D296" s="526"/>
      <c r="E296" s="526"/>
      <c r="F296" s="526"/>
      <c r="G296" s="526"/>
      <c r="H296" s="526"/>
      <c r="I296" s="526"/>
      <c r="J296" s="526"/>
      <c r="K296" s="526"/>
      <c r="L296" s="526"/>
      <c r="M296" s="526"/>
      <c r="N296" s="527"/>
      <c r="P296" s="213"/>
    </row>
    <row r="297" spans="2:16" x14ac:dyDescent="0.3">
      <c r="B297" s="525"/>
      <c r="C297" s="526"/>
      <c r="D297" s="526"/>
      <c r="E297" s="526"/>
      <c r="F297" s="526"/>
      <c r="G297" s="526"/>
      <c r="H297" s="526"/>
      <c r="I297" s="526"/>
      <c r="J297" s="526"/>
      <c r="K297" s="526"/>
      <c r="L297" s="526"/>
      <c r="M297" s="526"/>
      <c r="N297" s="527"/>
      <c r="P297" s="213"/>
    </row>
    <row r="298" spans="2:16" x14ac:dyDescent="0.3">
      <c r="B298" s="525"/>
      <c r="C298" s="526"/>
      <c r="D298" s="526"/>
      <c r="E298" s="526"/>
      <c r="F298" s="526"/>
      <c r="G298" s="526"/>
      <c r="H298" s="526"/>
      <c r="I298" s="526"/>
      <c r="J298" s="526"/>
      <c r="K298" s="526"/>
      <c r="L298" s="526"/>
      <c r="M298" s="526"/>
      <c r="N298" s="527"/>
      <c r="P298" s="213"/>
    </row>
    <row r="299" spans="2:16" x14ac:dyDescent="0.3">
      <c r="B299" s="525"/>
      <c r="C299" s="526"/>
      <c r="D299" s="526"/>
      <c r="E299" s="526"/>
      <c r="F299" s="526"/>
      <c r="G299" s="526"/>
      <c r="H299" s="526"/>
      <c r="I299" s="526"/>
      <c r="J299" s="526"/>
      <c r="K299" s="526"/>
      <c r="L299" s="526"/>
      <c r="M299" s="526"/>
      <c r="N299" s="527"/>
      <c r="P299" s="213"/>
    </row>
    <row r="300" spans="2:16" x14ac:dyDescent="0.3">
      <c r="B300" s="525"/>
      <c r="C300" s="526"/>
      <c r="D300" s="526"/>
      <c r="E300" s="526"/>
      <c r="F300" s="526"/>
      <c r="G300" s="526"/>
      <c r="H300" s="526"/>
      <c r="I300" s="526"/>
      <c r="J300" s="526"/>
      <c r="K300" s="526"/>
      <c r="L300" s="526"/>
      <c r="M300" s="526"/>
      <c r="N300" s="527"/>
      <c r="P300" s="213"/>
    </row>
    <row r="301" spans="2:16" x14ac:dyDescent="0.3">
      <c r="B301" s="525"/>
      <c r="C301" s="526"/>
      <c r="D301" s="526"/>
      <c r="E301" s="526"/>
      <c r="F301" s="526"/>
      <c r="G301" s="526"/>
      <c r="H301" s="526"/>
      <c r="I301" s="526"/>
      <c r="J301" s="526"/>
      <c r="K301" s="526"/>
      <c r="L301" s="526"/>
      <c r="M301" s="526"/>
      <c r="N301" s="527"/>
      <c r="P301" s="213"/>
    </row>
    <row r="302" spans="2:16" x14ac:dyDescent="0.3">
      <c r="B302" s="525"/>
      <c r="C302" s="526"/>
      <c r="D302" s="526"/>
      <c r="E302" s="526"/>
      <c r="F302" s="526"/>
      <c r="G302" s="526"/>
      <c r="H302" s="526"/>
      <c r="I302" s="526"/>
      <c r="J302" s="526"/>
      <c r="K302" s="526"/>
      <c r="L302" s="526"/>
      <c r="M302" s="526"/>
      <c r="N302" s="527"/>
      <c r="P302" s="213"/>
    </row>
    <row r="303" spans="2:16" x14ac:dyDescent="0.3">
      <c r="B303" s="525"/>
      <c r="C303" s="526"/>
      <c r="D303" s="526"/>
      <c r="E303" s="526"/>
      <c r="F303" s="526"/>
      <c r="G303" s="526"/>
      <c r="H303" s="526"/>
      <c r="I303" s="526"/>
      <c r="J303" s="526"/>
      <c r="K303" s="526"/>
      <c r="L303" s="526"/>
      <c r="M303" s="526"/>
      <c r="N303" s="527"/>
      <c r="P303" s="213"/>
    </row>
    <row r="304" spans="2:16" x14ac:dyDescent="0.3">
      <c r="B304" s="525"/>
      <c r="C304" s="526"/>
      <c r="D304" s="526"/>
      <c r="E304" s="526"/>
      <c r="F304" s="526"/>
      <c r="G304" s="526"/>
      <c r="H304" s="526"/>
      <c r="I304" s="526"/>
      <c r="J304" s="526"/>
      <c r="K304" s="526"/>
      <c r="L304" s="526"/>
      <c r="M304" s="526"/>
      <c r="N304" s="527"/>
      <c r="P304" s="213"/>
    </row>
    <row r="305" spans="2:16" x14ac:dyDescent="0.3">
      <c r="B305" s="525"/>
      <c r="C305" s="526"/>
      <c r="D305" s="526"/>
      <c r="E305" s="526"/>
      <c r="F305" s="526"/>
      <c r="G305" s="526"/>
      <c r="H305" s="526"/>
      <c r="I305" s="526"/>
      <c r="J305" s="526"/>
      <c r="K305" s="526"/>
      <c r="L305" s="526"/>
      <c r="M305" s="526"/>
      <c r="N305" s="527"/>
      <c r="P305" s="213"/>
    </row>
    <row r="306" spans="2:16" x14ac:dyDescent="0.3">
      <c r="B306" s="525"/>
      <c r="C306" s="526"/>
      <c r="D306" s="526"/>
      <c r="E306" s="526"/>
      <c r="F306" s="526"/>
      <c r="G306" s="526"/>
      <c r="H306" s="526"/>
      <c r="I306" s="526"/>
      <c r="J306" s="526"/>
      <c r="K306" s="526"/>
      <c r="L306" s="526"/>
      <c r="M306" s="526"/>
      <c r="N306" s="527"/>
      <c r="P306" s="213"/>
    </row>
    <row r="307" spans="2:16" x14ac:dyDescent="0.3">
      <c r="B307" s="525"/>
      <c r="C307" s="526"/>
      <c r="D307" s="526"/>
      <c r="E307" s="526"/>
      <c r="F307" s="526"/>
      <c r="G307" s="526"/>
      <c r="H307" s="526"/>
      <c r="I307" s="526"/>
      <c r="J307" s="526"/>
      <c r="K307" s="526"/>
      <c r="L307" s="526"/>
      <c r="M307" s="526"/>
      <c r="N307" s="527"/>
      <c r="P307" s="213"/>
    </row>
    <row r="308" spans="2:16" x14ac:dyDescent="0.3">
      <c r="B308" s="525"/>
      <c r="C308" s="526"/>
      <c r="D308" s="526"/>
      <c r="E308" s="526"/>
      <c r="F308" s="526"/>
      <c r="G308" s="526"/>
      <c r="H308" s="526"/>
      <c r="I308" s="526"/>
      <c r="J308" s="526"/>
      <c r="K308" s="526"/>
      <c r="L308" s="526"/>
      <c r="M308" s="526"/>
      <c r="N308" s="527"/>
      <c r="P308" s="213"/>
    </row>
    <row r="309" spans="2:16" x14ac:dyDescent="0.3">
      <c r="B309" s="525"/>
      <c r="C309" s="526"/>
      <c r="D309" s="526"/>
      <c r="E309" s="526"/>
      <c r="F309" s="526"/>
      <c r="G309" s="526"/>
      <c r="H309" s="526"/>
      <c r="I309" s="526"/>
      <c r="J309" s="526"/>
      <c r="K309" s="526"/>
      <c r="L309" s="526"/>
      <c r="M309" s="526"/>
      <c r="N309" s="527"/>
      <c r="P309" s="213"/>
    </row>
    <row r="310" spans="2:16" x14ac:dyDescent="0.3">
      <c r="B310" s="525"/>
      <c r="C310" s="526"/>
      <c r="D310" s="526"/>
      <c r="E310" s="526"/>
      <c r="F310" s="526"/>
      <c r="G310" s="526"/>
      <c r="H310" s="526"/>
      <c r="I310" s="526"/>
      <c r="J310" s="526"/>
      <c r="K310" s="526"/>
      <c r="L310" s="526"/>
      <c r="M310" s="526"/>
      <c r="N310" s="527"/>
      <c r="P310" s="213"/>
    </row>
    <row r="311" spans="2:16" x14ac:dyDescent="0.3">
      <c r="B311" s="525"/>
      <c r="C311" s="526"/>
      <c r="D311" s="526"/>
      <c r="E311" s="526"/>
      <c r="F311" s="526"/>
      <c r="G311" s="526"/>
      <c r="H311" s="526"/>
      <c r="I311" s="526"/>
      <c r="J311" s="526"/>
      <c r="K311" s="526"/>
      <c r="L311" s="526"/>
      <c r="M311" s="526"/>
      <c r="N311" s="527"/>
      <c r="P311" s="213"/>
    </row>
    <row r="312" spans="2:16" x14ac:dyDescent="0.3">
      <c r="B312" s="525"/>
      <c r="C312" s="526"/>
      <c r="D312" s="526"/>
      <c r="E312" s="526"/>
      <c r="F312" s="526"/>
      <c r="G312" s="526"/>
      <c r="H312" s="526"/>
      <c r="I312" s="526"/>
      <c r="J312" s="526"/>
      <c r="K312" s="526"/>
      <c r="L312" s="526"/>
      <c r="M312" s="526"/>
      <c r="N312" s="527"/>
      <c r="P312" s="213"/>
    </row>
    <row r="313" spans="2:16" x14ac:dyDescent="0.3">
      <c r="B313" s="525"/>
      <c r="C313" s="526"/>
      <c r="D313" s="526"/>
      <c r="E313" s="526"/>
      <c r="F313" s="526"/>
      <c r="G313" s="526"/>
      <c r="H313" s="526"/>
      <c r="I313" s="526"/>
      <c r="J313" s="526"/>
      <c r="K313" s="526"/>
      <c r="L313" s="526"/>
      <c r="M313" s="526"/>
      <c r="N313" s="527"/>
      <c r="P313" s="213"/>
    </row>
    <row r="314" spans="2:16" x14ac:dyDescent="0.3">
      <c r="B314" s="525"/>
      <c r="C314" s="526"/>
      <c r="D314" s="526"/>
      <c r="E314" s="526"/>
      <c r="F314" s="526"/>
      <c r="G314" s="526"/>
      <c r="H314" s="526"/>
      <c r="I314" s="526"/>
      <c r="J314" s="526"/>
      <c r="K314" s="526"/>
      <c r="L314" s="526"/>
      <c r="M314" s="526"/>
      <c r="N314" s="527"/>
      <c r="P314" s="213"/>
    </row>
    <row r="315" spans="2:16" ht="17.25" thickBot="1" x14ac:dyDescent="0.35">
      <c r="B315" s="528"/>
      <c r="C315" s="529"/>
      <c r="D315" s="529"/>
      <c r="E315" s="529"/>
      <c r="F315" s="529"/>
      <c r="G315" s="529"/>
      <c r="H315" s="529"/>
      <c r="I315" s="529"/>
      <c r="J315" s="529"/>
      <c r="K315" s="529"/>
      <c r="L315" s="529"/>
      <c r="M315" s="529"/>
      <c r="N315" s="530"/>
      <c r="P315" s="213"/>
    </row>
    <row r="316" spans="2:16" ht="17.25" thickBot="1" x14ac:dyDescent="0.35">
      <c r="P316" s="213"/>
    </row>
    <row r="317" spans="2:16" ht="18" thickBot="1" x14ac:dyDescent="0.35">
      <c r="B317" s="520" t="s">
        <v>432</v>
      </c>
      <c r="C317" s="537"/>
      <c r="D317" s="537"/>
      <c r="E317" s="537"/>
      <c r="F317" s="537"/>
      <c r="G317" s="537"/>
      <c r="H317" s="537"/>
      <c r="I317" s="537"/>
      <c r="J317" s="537"/>
      <c r="K317" s="537"/>
      <c r="L317" s="537"/>
      <c r="M317" s="537"/>
      <c r="N317" s="521"/>
      <c r="P317" s="213"/>
    </row>
    <row r="318" spans="2:16" x14ac:dyDescent="0.3">
      <c r="B318" s="522"/>
      <c r="C318" s="523"/>
      <c r="D318" s="523"/>
      <c r="E318" s="523"/>
      <c r="F318" s="523"/>
      <c r="G318" s="523"/>
      <c r="H318" s="523"/>
      <c r="I318" s="523"/>
      <c r="J318" s="523"/>
      <c r="K318" s="523"/>
      <c r="L318" s="523"/>
      <c r="M318" s="523"/>
      <c r="N318" s="524"/>
      <c r="P318" s="213"/>
    </row>
    <row r="319" spans="2:16" x14ac:dyDescent="0.3">
      <c r="B319" s="525"/>
      <c r="C319" s="526"/>
      <c r="D319" s="526"/>
      <c r="E319" s="526"/>
      <c r="F319" s="526"/>
      <c r="G319" s="526"/>
      <c r="H319" s="526"/>
      <c r="I319" s="526"/>
      <c r="J319" s="526"/>
      <c r="K319" s="526"/>
      <c r="L319" s="526"/>
      <c r="M319" s="526"/>
      <c r="N319" s="527"/>
      <c r="P319" s="213"/>
    </row>
    <row r="320" spans="2:16" x14ac:dyDescent="0.3">
      <c r="B320" s="525"/>
      <c r="C320" s="526"/>
      <c r="D320" s="526"/>
      <c r="E320" s="526"/>
      <c r="F320" s="526"/>
      <c r="G320" s="526"/>
      <c r="H320" s="526"/>
      <c r="I320" s="526"/>
      <c r="J320" s="526"/>
      <c r="K320" s="526"/>
      <c r="L320" s="526"/>
      <c r="M320" s="526"/>
      <c r="N320" s="527"/>
      <c r="P320" s="213"/>
    </row>
    <row r="321" spans="2:16" x14ac:dyDescent="0.3">
      <c r="B321" s="525"/>
      <c r="C321" s="526"/>
      <c r="D321" s="526"/>
      <c r="E321" s="526"/>
      <c r="F321" s="526"/>
      <c r="G321" s="526"/>
      <c r="H321" s="526"/>
      <c r="I321" s="526"/>
      <c r="J321" s="526"/>
      <c r="K321" s="526"/>
      <c r="L321" s="526"/>
      <c r="M321" s="526"/>
      <c r="N321" s="527"/>
      <c r="P321" s="213"/>
    </row>
    <row r="322" spans="2:16" x14ac:dyDescent="0.3">
      <c r="B322" s="525"/>
      <c r="C322" s="526"/>
      <c r="D322" s="526"/>
      <c r="E322" s="526"/>
      <c r="F322" s="526"/>
      <c r="G322" s="526"/>
      <c r="H322" s="526"/>
      <c r="I322" s="526"/>
      <c r="J322" s="526"/>
      <c r="K322" s="526"/>
      <c r="L322" s="526"/>
      <c r="M322" s="526"/>
      <c r="N322" s="527"/>
      <c r="P322" s="213"/>
    </row>
    <row r="323" spans="2:16" x14ac:dyDescent="0.3">
      <c r="B323" s="525"/>
      <c r="C323" s="526"/>
      <c r="D323" s="526"/>
      <c r="E323" s="526"/>
      <c r="F323" s="526"/>
      <c r="G323" s="526"/>
      <c r="H323" s="526"/>
      <c r="I323" s="526"/>
      <c r="J323" s="526"/>
      <c r="K323" s="526"/>
      <c r="L323" s="526"/>
      <c r="M323" s="526"/>
      <c r="N323" s="527"/>
      <c r="P323" s="213"/>
    </row>
    <row r="324" spans="2:16" x14ac:dyDescent="0.3">
      <c r="B324" s="525"/>
      <c r="C324" s="526"/>
      <c r="D324" s="526"/>
      <c r="E324" s="526"/>
      <c r="F324" s="526"/>
      <c r="G324" s="526"/>
      <c r="H324" s="526"/>
      <c r="I324" s="526"/>
      <c r="J324" s="526"/>
      <c r="K324" s="526"/>
      <c r="L324" s="526"/>
      <c r="M324" s="526"/>
      <c r="N324" s="527"/>
      <c r="P324" s="213"/>
    </row>
    <row r="325" spans="2:16" x14ac:dyDescent="0.3">
      <c r="B325" s="525"/>
      <c r="C325" s="526"/>
      <c r="D325" s="526"/>
      <c r="E325" s="526"/>
      <c r="F325" s="526"/>
      <c r="G325" s="526"/>
      <c r="H325" s="526"/>
      <c r="I325" s="526"/>
      <c r="J325" s="526"/>
      <c r="K325" s="526"/>
      <c r="L325" s="526"/>
      <c r="M325" s="526"/>
      <c r="N325" s="527"/>
      <c r="P325" s="213"/>
    </row>
    <row r="326" spans="2:16" x14ac:dyDescent="0.3">
      <c r="B326" s="525"/>
      <c r="C326" s="526"/>
      <c r="D326" s="526"/>
      <c r="E326" s="526"/>
      <c r="F326" s="526"/>
      <c r="G326" s="526"/>
      <c r="H326" s="526"/>
      <c r="I326" s="526"/>
      <c r="J326" s="526"/>
      <c r="K326" s="526"/>
      <c r="L326" s="526"/>
      <c r="M326" s="526"/>
      <c r="N326" s="527"/>
      <c r="P326" s="213"/>
    </row>
    <row r="327" spans="2:16" x14ac:dyDescent="0.3">
      <c r="B327" s="525"/>
      <c r="C327" s="526"/>
      <c r="D327" s="526"/>
      <c r="E327" s="526"/>
      <c r="F327" s="526"/>
      <c r="G327" s="526"/>
      <c r="H327" s="526"/>
      <c r="I327" s="526"/>
      <c r="J327" s="526"/>
      <c r="K327" s="526"/>
      <c r="L327" s="526"/>
      <c r="M327" s="526"/>
      <c r="N327" s="527"/>
      <c r="P327" s="213"/>
    </row>
    <row r="328" spans="2:16" x14ac:dyDescent="0.3">
      <c r="B328" s="525"/>
      <c r="C328" s="526"/>
      <c r="D328" s="526"/>
      <c r="E328" s="526"/>
      <c r="F328" s="526"/>
      <c r="G328" s="526"/>
      <c r="H328" s="526"/>
      <c r="I328" s="526"/>
      <c r="J328" s="526"/>
      <c r="K328" s="526"/>
      <c r="L328" s="526"/>
      <c r="M328" s="526"/>
      <c r="N328" s="527"/>
      <c r="P328" s="213"/>
    </row>
    <row r="329" spans="2:16" x14ac:dyDescent="0.3">
      <c r="B329" s="525"/>
      <c r="C329" s="526"/>
      <c r="D329" s="526"/>
      <c r="E329" s="526"/>
      <c r="F329" s="526"/>
      <c r="G329" s="526"/>
      <c r="H329" s="526"/>
      <c r="I329" s="526"/>
      <c r="J329" s="526"/>
      <c r="K329" s="526"/>
      <c r="L329" s="526"/>
      <c r="M329" s="526"/>
      <c r="N329" s="527"/>
      <c r="P329" s="213"/>
    </row>
    <row r="330" spans="2:16" x14ac:dyDescent="0.3">
      <c r="B330" s="525"/>
      <c r="C330" s="526"/>
      <c r="D330" s="526"/>
      <c r="E330" s="526"/>
      <c r="F330" s="526"/>
      <c r="G330" s="526"/>
      <c r="H330" s="526"/>
      <c r="I330" s="526"/>
      <c r="J330" s="526"/>
      <c r="K330" s="526"/>
      <c r="L330" s="526"/>
      <c r="M330" s="526"/>
      <c r="N330" s="527"/>
      <c r="P330" s="213"/>
    </row>
    <row r="331" spans="2:16" x14ac:dyDescent="0.3">
      <c r="B331" s="525"/>
      <c r="C331" s="526"/>
      <c r="D331" s="526"/>
      <c r="E331" s="526"/>
      <c r="F331" s="526"/>
      <c r="G331" s="526"/>
      <c r="H331" s="526"/>
      <c r="I331" s="526"/>
      <c r="J331" s="526"/>
      <c r="K331" s="526"/>
      <c r="L331" s="526"/>
      <c r="M331" s="526"/>
      <c r="N331" s="527"/>
      <c r="P331" s="213"/>
    </row>
    <row r="332" spans="2:16" x14ac:dyDescent="0.3">
      <c r="B332" s="525"/>
      <c r="C332" s="526"/>
      <c r="D332" s="526"/>
      <c r="E332" s="526"/>
      <c r="F332" s="526"/>
      <c r="G332" s="526"/>
      <c r="H332" s="526"/>
      <c r="I332" s="526"/>
      <c r="J332" s="526"/>
      <c r="K332" s="526"/>
      <c r="L332" s="526"/>
      <c r="M332" s="526"/>
      <c r="N332" s="527"/>
      <c r="P332" s="213"/>
    </row>
    <row r="333" spans="2:16" x14ac:dyDescent="0.3">
      <c r="B333" s="525"/>
      <c r="C333" s="526"/>
      <c r="D333" s="526"/>
      <c r="E333" s="526"/>
      <c r="F333" s="526"/>
      <c r="G333" s="526"/>
      <c r="H333" s="526"/>
      <c r="I333" s="526"/>
      <c r="J333" s="526"/>
      <c r="K333" s="526"/>
      <c r="L333" s="526"/>
      <c r="M333" s="526"/>
      <c r="N333" s="527"/>
      <c r="P333" s="213"/>
    </row>
    <row r="334" spans="2:16" x14ac:dyDescent="0.3">
      <c r="B334" s="525"/>
      <c r="C334" s="526"/>
      <c r="D334" s="526"/>
      <c r="E334" s="526"/>
      <c r="F334" s="526"/>
      <c r="G334" s="526"/>
      <c r="H334" s="526"/>
      <c r="I334" s="526"/>
      <c r="J334" s="526"/>
      <c r="K334" s="526"/>
      <c r="L334" s="526"/>
      <c r="M334" s="526"/>
      <c r="N334" s="527"/>
      <c r="P334" s="213"/>
    </row>
    <row r="335" spans="2:16" x14ac:dyDescent="0.3">
      <c r="B335" s="525"/>
      <c r="C335" s="526"/>
      <c r="D335" s="526"/>
      <c r="E335" s="526"/>
      <c r="F335" s="526"/>
      <c r="G335" s="526"/>
      <c r="H335" s="526"/>
      <c r="I335" s="526"/>
      <c r="J335" s="526"/>
      <c r="K335" s="526"/>
      <c r="L335" s="526"/>
      <c r="M335" s="526"/>
      <c r="N335" s="527"/>
      <c r="P335" s="213"/>
    </row>
    <row r="336" spans="2:16" x14ac:dyDescent="0.3">
      <c r="B336" s="525"/>
      <c r="C336" s="526"/>
      <c r="D336" s="526"/>
      <c r="E336" s="526"/>
      <c r="F336" s="526"/>
      <c r="G336" s="526"/>
      <c r="H336" s="526"/>
      <c r="I336" s="526"/>
      <c r="J336" s="526"/>
      <c r="K336" s="526"/>
      <c r="L336" s="526"/>
      <c r="M336" s="526"/>
      <c r="N336" s="527"/>
      <c r="P336" s="213"/>
    </row>
    <row r="337" spans="1:16" x14ac:dyDescent="0.3">
      <c r="B337" s="525"/>
      <c r="C337" s="526"/>
      <c r="D337" s="526"/>
      <c r="E337" s="526"/>
      <c r="F337" s="526"/>
      <c r="G337" s="526"/>
      <c r="H337" s="526"/>
      <c r="I337" s="526"/>
      <c r="J337" s="526"/>
      <c r="K337" s="526"/>
      <c r="L337" s="526"/>
      <c r="M337" s="526"/>
      <c r="N337" s="527"/>
      <c r="P337" s="213"/>
    </row>
    <row r="338" spans="1:16" x14ac:dyDescent="0.3">
      <c r="B338" s="525"/>
      <c r="C338" s="526"/>
      <c r="D338" s="526"/>
      <c r="E338" s="526"/>
      <c r="F338" s="526"/>
      <c r="G338" s="526"/>
      <c r="H338" s="526"/>
      <c r="I338" s="526"/>
      <c r="J338" s="526"/>
      <c r="K338" s="526"/>
      <c r="L338" s="526"/>
      <c r="M338" s="526"/>
      <c r="N338" s="527"/>
      <c r="P338" s="213"/>
    </row>
    <row r="339" spans="1:16" ht="17.25" thickBot="1" x14ac:dyDescent="0.35">
      <c r="B339" s="528"/>
      <c r="C339" s="529"/>
      <c r="D339" s="529"/>
      <c r="E339" s="529"/>
      <c r="F339" s="529"/>
      <c r="G339" s="529"/>
      <c r="H339" s="529"/>
      <c r="I339" s="529"/>
      <c r="J339" s="529"/>
      <c r="K339" s="529"/>
      <c r="L339" s="529"/>
      <c r="M339" s="529"/>
      <c r="N339" s="530"/>
      <c r="P339" s="213"/>
    </row>
    <row r="340" spans="1:16" x14ac:dyDescent="0.3">
      <c r="P340" s="213"/>
    </row>
    <row r="341" spans="1:16" x14ac:dyDescent="0.3">
      <c r="A341" s="213"/>
      <c r="B341" s="213"/>
      <c r="C341" s="213"/>
      <c r="D341" s="213"/>
      <c r="E341" s="213"/>
      <c r="F341" s="213"/>
      <c r="G341" s="213"/>
      <c r="H341" s="213"/>
      <c r="I341" s="213"/>
      <c r="J341" s="213"/>
      <c r="K341" s="213"/>
      <c r="L341" s="213"/>
      <c r="M341" s="213"/>
      <c r="N341" s="213"/>
      <c r="O341" s="213"/>
      <c r="P341" s="213"/>
    </row>
  </sheetData>
  <sheetProtection password="CC25" sheet="1" scenarios="1" selectLockedCells="1"/>
  <mergeCells count="27">
    <mergeCell ref="B294:N315"/>
    <mergeCell ref="B318:N339"/>
    <mergeCell ref="B293:N293"/>
    <mergeCell ref="B317:N317"/>
    <mergeCell ref="B11:N31"/>
    <mergeCell ref="B57:N77"/>
    <mergeCell ref="B80:N101"/>
    <mergeCell ref="B79:N79"/>
    <mergeCell ref="B102:N123"/>
    <mergeCell ref="B34:N54"/>
    <mergeCell ref="B126:N147"/>
    <mergeCell ref="B125:N125"/>
    <mergeCell ref="B149:N149"/>
    <mergeCell ref="B150:N171"/>
    <mergeCell ref="B174:N195"/>
    <mergeCell ref="B33:N33"/>
    <mergeCell ref="B269:N269"/>
    <mergeCell ref="B245:N245"/>
    <mergeCell ref="B222:N243"/>
    <mergeCell ref="B198:N219"/>
    <mergeCell ref="B270:N291"/>
    <mergeCell ref="B2:C2"/>
    <mergeCell ref="B246:N267"/>
    <mergeCell ref="B173:N173"/>
    <mergeCell ref="B197:N197"/>
    <mergeCell ref="B221:N221"/>
    <mergeCell ref="B10:N10"/>
  </mergeCells>
  <conditionalFormatting sqref="B270:N291 B294:N315 B318:N339 H220:N220 B78:B80 C78:N78 B126:N147 Q102:W268 P102:P147 P156:P268 C102:N124 C268:N268 B150:N171 B174:N195 B198:N219 W10:W78 P32:V78 O10:O268 C318:H340 B10:B11 B55:B57 C55:N56 B32:B34 C32:N32 C126:G148 C150:G172 C174:G196 C198:G220 C244:N244 C294:H316 B102:B222 C270:H292 B244:B246 B268:B340">
    <cfRule type="expression" dxfId="19" priority="9" stopIfTrue="1">
      <formula>AND(Photos_Y_N="No")</formula>
    </cfRule>
  </conditionalFormatting>
  <hyperlinks>
    <hyperlink ref="E4" location="'Instructions '!C34" display="Back to Instructions tab"/>
  </hyperlinks>
  <pageMargins left="0.7" right="0.7" top="0.75" bottom="0.75" header="0.3" footer="0.3"/>
  <pageSetup orientation="portrait" horizontalDpi="200" verticalDpi="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R9"/>
  <sheetViews>
    <sheetView zoomScale="80" zoomScaleNormal="80" workbookViewId="0">
      <selection activeCell="J14" sqref="J14"/>
    </sheetView>
  </sheetViews>
  <sheetFormatPr defaultRowHeight="16.5" x14ac:dyDescent="0.3"/>
  <cols>
    <col min="1" max="1" width="4.125" style="428" customWidth="1"/>
    <col min="2" max="2" width="21.75" style="428" customWidth="1"/>
    <col min="3" max="3" width="36" style="428" customWidth="1"/>
    <col min="4" max="20" width="9" style="428" customWidth="1"/>
    <col min="21" max="16384" width="9" style="428"/>
  </cols>
  <sheetData>
    <row r="1" spans="1:18" ht="16.5" customHeight="1" thickBot="1" x14ac:dyDescent="0.35">
      <c r="B1" s="435"/>
      <c r="C1" s="435"/>
      <c r="D1" s="430"/>
      <c r="E1" s="435"/>
      <c r="F1" s="435"/>
      <c r="G1" s="435"/>
      <c r="H1" s="435"/>
      <c r="I1" s="435"/>
      <c r="J1" s="435"/>
      <c r="K1" s="435"/>
      <c r="L1" s="435"/>
      <c r="M1" s="435"/>
      <c r="N1" s="435"/>
      <c r="O1" s="435"/>
      <c r="P1" s="430"/>
      <c r="Q1" s="430"/>
      <c r="R1" s="430"/>
    </row>
    <row r="2" spans="1:18" ht="16.5" customHeight="1" thickBot="1" x14ac:dyDescent="0.4">
      <c r="A2" s="434"/>
      <c r="B2" s="547" t="str">
        <f>'Version Control'!$B$2</f>
        <v>Title Block</v>
      </c>
      <c r="C2" s="548"/>
      <c r="D2" s="437"/>
      <c r="E2" s="669" t="s">
        <v>466</v>
      </c>
      <c r="F2" s="670"/>
      <c r="G2" s="670"/>
      <c r="H2" s="670"/>
      <c r="I2" s="670"/>
      <c r="J2" s="670"/>
      <c r="K2" s="670"/>
      <c r="L2" s="670"/>
      <c r="M2" s="670"/>
      <c r="N2" s="670"/>
      <c r="O2" s="671"/>
      <c r="P2" s="433"/>
      <c r="Q2" s="132" t="s">
        <v>402</v>
      </c>
      <c r="R2" s="430"/>
    </row>
    <row r="3" spans="1:18" x14ac:dyDescent="0.3">
      <c r="A3" s="434"/>
      <c r="B3" s="36" t="str">
        <f>'Version Control'!$B$3</f>
        <v>File Name:</v>
      </c>
      <c r="C3" s="37" t="str">
        <f ca="1">'Version Control'!$C$3</f>
        <v>Room_Air_Conditioner_v1.6.xlsx</v>
      </c>
      <c r="D3" s="437"/>
      <c r="E3" s="439"/>
      <c r="F3" s="430"/>
      <c r="G3" s="430"/>
      <c r="H3" s="430"/>
      <c r="I3" s="430"/>
      <c r="J3" s="430"/>
      <c r="K3" s="430"/>
      <c r="L3" s="430"/>
      <c r="M3" s="430"/>
      <c r="N3" s="430"/>
      <c r="O3" s="440"/>
      <c r="P3" s="433"/>
      <c r="Q3" s="430"/>
      <c r="R3" s="430"/>
    </row>
    <row r="4" spans="1:18" x14ac:dyDescent="0.3">
      <c r="A4" s="431"/>
      <c r="B4" s="436" t="str">
        <f>'Version Control'!$B$4</f>
        <v>Tab Name:</v>
      </c>
      <c r="C4" s="39" t="str">
        <f ca="1">MID(CELL("filename",A1), FIND("]", CELL("filename", A1))+ 1, 255)</f>
        <v>Photo Adding</v>
      </c>
      <c r="D4" s="438"/>
      <c r="E4" s="672" t="s">
        <v>467</v>
      </c>
      <c r="F4" s="430"/>
      <c r="G4" s="430"/>
      <c r="H4" s="430"/>
      <c r="I4" s="430"/>
      <c r="J4" s="430"/>
      <c r="K4" s="430"/>
      <c r="L4" s="430"/>
      <c r="M4" s="430"/>
      <c r="N4" s="430"/>
      <c r="O4" s="440"/>
      <c r="P4" s="429"/>
    </row>
    <row r="5" spans="1:18" x14ac:dyDescent="0.3">
      <c r="A5" s="431"/>
      <c r="B5" s="40" t="str">
        <f>'Version Control'!$B$5</f>
        <v>Version Number:</v>
      </c>
      <c r="C5" s="418">
        <f>'Version Control'!$C$5</f>
        <v>1.6</v>
      </c>
      <c r="D5" s="438"/>
      <c r="E5" s="439"/>
      <c r="O5" s="442"/>
      <c r="P5" s="429"/>
    </row>
    <row r="6" spans="1:18" x14ac:dyDescent="0.3">
      <c r="A6" s="431"/>
      <c r="B6" s="36" t="str">
        <f>'Version Control'!$B$6</f>
        <v xml:space="preserve">Latest Revision Date: </v>
      </c>
      <c r="C6" s="416">
        <f>'Version Control'!$C$6</f>
        <v>41192</v>
      </c>
      <c r="D6" s="438"/>
      <c r="E6" s="441" t="s">
        <v>463</v>
      </c>
      <c r="O6" s="442"/>
      <c r="P6" s="429"/>
    </row>
    <row r="7" spans="1:18" ht="17.25" thickBot="1" x14ac:dyDescent="0.35">
      <c r="A7" s="431"/>
      <c r="B7" s="417" t="str">
        <f>'Version Control'!$B$7</f>
        <v xml:space="preserve">Test Completion Date: </v>
      </c>
      <c r="C7" s="5" t="str">
        <f>'Version Control'!$C$7</f>
        <v>[MM/DD/YYYY]</v>
      </c>
      <c r="D7" s="438"/>
      <c r="E7" s="443" t="s">
        <v>461</v>
      </c>
      <c r="O7" s="442"/>
      <c r="P7" s="429"/>
    </row>
    <row r="8" spans="1:18" ht="17.25" thickBot="1" x14ac:dyDescent="0.35">
      <c r="B8" s="432"/>
      <c r="C8" s="432"/>
      <c r="D8" s="431"/>
      <c r="E8" s="444" t="s">
        <v>462</v>
      </c>
      <c r="F8" s="445"/>
      <c r="G8" s="445"/>
      <c r="H8" s="445"/>
      <c r="I8" s="445"/>
      <c r="J8" s="445"/>
      <c r="K8" s="445"/>
      <c r="L8" s="445"/>
      <c r="M8" s="445"/>
      <c r="N8" s="445"/>
      <c r="O8" s="446"/>
      <c r="P8" s="429"/>
    </row>
    <row r="9" spans="1:18" x14ac:dyDescent="0.3">
      <c r="E9" s="432"/>
      <c r="F9" s="432"/>
      <c r="G9" s="432"/>
      <c r="H9" s="432"/>
      <c r="I9" s="432"/>
      <c r="J9" s="432"/>
      <c r="K9" s="432"/>
      <c r="L9" s="432"/>
      <c r="M9" s="432"/>
      <c r="N9" s="432"/>
      <c r="O9" s="432"/>
    </row>
  </sheetData>
  <mergeCells count="1">
    <mergeCell ref="B2:C2"/>
  </mergeCells>
  <hyperlinks>
    <hyperlink ref="Q2" location="'Instructions '!C34" display="Back to Instructions tab"/>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70C0"/>
  </sheetPr>
  <dimension ref="A1:J35"/>
  <sheetViews>
    <sheetView showGridLines="0" zoomScale="80" zoomScaleNormal="80" workbookViewId="0">
      <selection activeCell="E4" sqref="E4"/>
    </sheetView>
  </sheetViews>
  <sheetFormatPr defaultRowHeight="16.5" x14ac:dyDescent="0.3"/>
  <cols>
    <col min="1" max="1" width="5.25" style="3" customWidth="1"/>
    <col min="2" max="2" width="25.875" style="3" customWidth="1"/>
    <col min="3" max="3" width="37.875" style="3" customWidth="1"/>
    <col min="4" max="4" width="18.125" style="3" customWidth="1"/>
    <col min="5" max="5" width="23.625" style="3" customWidth="1"/>
    <col min="6" max="6" width="26" style="3" customWidth="1"/>
    <col min="7" max="7" width="21.625" style="3" customWidth="1"/>
    <col min="8" max="8" width="24.75" style="3" customWidth="1"/>
    <col min="9" max="9" width="2.625" style="3" customWidth="1"/>
    <col min="10" max="10" width="3.25" style="3" customWidth="1"/>
    <col min="11" max="16384" width="9" style="3"/>
  </cols>
  <sheetData>
    <row r="1" spans="2:10" ht="17.25" thickBot="1" x14ac:dyDescent="0.35">
      <c r="J1" s="74"/>
    </row>
    <row r="2" spans="2:10" ht="18" thickBot="1" x14ac:dyDescent="0.35">
      <c r="B2" s="459" t="str">
        <f>'Version Control'!$B$2</f>
        <v>Title Block</v>
      </c>
      <c r="C2" s="460"/>
      <c r="J2" s="74"/>
    </row>
    <row r="3" spans="2:10" x14ac:dyDescent="0.3">
      <c r="B3" s="36" t="str">
        <f>'Version Control'!$B$3</f>
        <v>File Name:</v>
      </c>
      <c r="C3" s="37" t="str">
        <f ca="1">'Version Control'!$C$3</f>
        <v>Room_Air_Conditioner_v1.6.xlsx</v>
      </c>
      <c r="J3" s="74"/>
    </row>
    <row r="4" spans="2:10" x14ac:dyDescent="0.3">
      <c r="B4" s="131" t="str">
        <f>'Version Control'!$B$4</f>
        <v>Tab Name:</v>
      </c>
      <c r="C4" s="39" t="str">
        <f ca="1">MID(CELL("filename",A1), FIND("]", CELL("filename",A1))+ 1, 255)</f>
        <v>Settings</v>
      </c>
      <c r="E4" s="132" t="s">
        <v>402</v>
      </c>
      <c r="J4" s="74"/>
    </row>
    <row r="5" spans="2:10" x14ac:dyDescent="0.3">
      <c r="B5" s="40" t="str">
        <f>'Version Control'!$B$5</f>
        <v>Version Number:</v>
      </c>
      <c r="C5" s="41">
        <f>'Version Control'!$C$5</f>
        <v>1.6</v>
      </c>
      <c r="J5" s="74"/>
    </row>
    <row r="6" spans="2:10" x14ac:dyDescent="0.3">
      <c r="B6" s="40" t="str">
        <f>'Version Control'!$B$6</f>
        <v xml:space="preserve">Latest Revision Date: </v>
      </c>
      <c r="C6" s="42">
        <f>'Version Control'!$C$6</f>
        <v>41192</v>
      </c>
      <c r="J6" s="74"/>
    </row>
    <row r="7" spans="2:10" ht="17.25" thickBot="1" x14ac:dyDescent="0.35">
      <c r="B7" s="43" t="str">
        <f>'Version Control'!$B$7</f>
        <v xml:space="preserve">Test Completion Date: </v>
      </c>
      <c r="C7" s="44" t="str">
        <f>'Version Control'!$C$7</f>
        <v>[MM/DD/YYYY]</v>
      </c>
      <c r="J7" s="74"/>
    </row>
    <row r="8" spans="2:10" x14ac:dyDescent="0.3">
      <c r="J8" s="74"/>
    </row>
    <row r="9" spans="2:10" ht="17.25" thickBot="1" x14ac:dyDescent="0.35">
      <c r="J9" s="74"/>
    </row>
    <row r="10" spans="2:10" ht="18" thickBot="1" x14ac:dyDescent="0.35">
      <c r="B10" s="459" t="s">
        <v>421</v>
      </c>
      <c r="C10" s="484"/>
      <c r="D10" s="484"/>
      <c r="E10" s="484"/>
      <c r="F10" s="484"/>
      <c r="G10" s="484"/>
      <c r="H10" s="460"/>
      <c r="J10" s="74"/>
    </row>
    <row r="11" spans="2:10" x14ac:dyDescent="0.3">
      <c r="B11" s="2"/>
      <c r="C11" s="10"/>
      <c r="D11" s="10"/>
      <c r="E11" s="10"/>
      <c r="F11" s="10"/>
      <c r="G11" s="10"/>
      <c r="H11" s="206"/>
      <c r="J11" s="74"/>
    </row>
    <row r="12" spans="2:10" x14ac:dyDescent="0.3">
      <c r="B12" s="2" t="s">
        <v>130</v>
      </c>
      <c r="C12" s="10"/>
      <c r="D12" s="10"/>
      <c r="E12" s="10"/>
      <c r="F12" s="10"/>
      <c r="G12" s="10"/>
      <c r="H12" s="206"/>
      <c r="J12" s="74"/>
    </row>
    <row r="13" spans="2:10" x14ac:dyDescent="0.3">
      <c r="B13" s="485"/>
      <c r="C13" s="486"/>
      <c r="D13" s="486"/>
      <c r="E13" s="486"/>
      <c r="F13" s="486"/>
      <c r="G13" s="486"/>
      <c r="H13" s="487"/>
      <c r="J13" s="74"/>
    </row>
    <row r="14" spans="2:10" x14ac:dyDescent="0.3">
      <c r="B14" s="485"/>
      <c r="C14" s="486"/>
      <c r="D14" s="486"/>
      <c r="E14" s="486"/>
      <c r="F14" s="486"/>
      <c r="G14" s="486"/>
      <c r="H14" s="487"/>
      <c r="J14" s="74"/>
    </row>
    <row r="15" spans="2:10" x14ac:dyDescent="0.3">
      <c r="B15" s="485"/>
      <c r="C15" s="486"/>
      <c r="D15" s="486"/>
      <c r="E15" s="486"/>
      <c r="F15" s="486"/>
      <c r="G15" s="486"/>
      <c r="H15" s="487"/>
      <c r="J15" s="74"/>
    </row>
    <row r="16" spans="2:10" x14ac:dyDescent="0.3">
      <c r="B16" s="485"/>
      <c r="C16" s="486"/>
      <c r="D16" s="486"/>
      <c r="E16" s="486"/>
      <c r="F16" s="486"/>
      <c r="G16" s="486"/>
      <c r="H16" s="487"/>
      <c r="J16" s="74"/>
    </row>
    <row r="17" spans="2:10" x14ac:dyDescent="0.3">
      <c r="B17" s="2"/>
      <c r="C17" s="10"/>
      <c r="D17" s="10"/>
      <c r="E17" s="10"/>
      <c r="F17" s="10"/>
      <c r="G17" s="10"/>
      <c r="H17" s="206"/>
      <c r="J17" s="74"/>
    </row>
    <row r="18" spans="2:10" ht="33" x14ac:dyDescent="0.3">
      <c r="B18" s="149" t="s">
        <v>59</v>
      </c>
      <c r="C18" s="226"/>
      <c r="D18" s="10"/>
      <c r="E18" s="10"/>
      <c r="F18" s="10"/>
      <c r="G18" s="10"/>
      <c r="H18" s="206"/>
      <c r="J18" s="74"/>
    </row>
    <row r="19" spans="2:10" x14ac:dyDescent="0.3">
      <c r="B19" s="227"/>
      <c r="C19" s="10"/>
      <c r="D19" s="10"/>
      <c r="E19" s="10"/>
      <c r="F19" s="10"/>
      <c r="G19" s="10"/>
      <c r="H19" s="206"/>
      <c r="J19" s="74"/>
    </row>
    <row r="20" spans="2:10" x14ac:dyDescent="0.3">
      <c r="B20" s="140" t="s">
        <v>127</v>
      </c>
      <c r="C20" s="226"/>
      <c r="D20" s="10"/>
      <c r="E20" s="10"/>
      <c r="F20" s="10"/>
      <c r="G20" s="10"/>
      <c r="H20" s="206"/>
      <c r="J20" s="74"/>
    </row>
    <row r="21" spans="2:10" x14ac:dyDescent="0.3">
      <c r="B21" s="140" t="s">
        <v>61</v>
      </c>
      <c r="C21" s="226"/>
      <c r="D21" s="10"/>
      <c r="E21" s="10"/>
      <c r="F21" s="10"/>
      <c r="G21" s="10"/>
      <c r="H21" s="206"/>
      <c r="J21" s="74"/>
    </row>
    <row r="22" spans="2:10" x14ac:dyDescent="0.3">
      <c r="B22" s="140" t="s">
        <v>60</v>
      </c>
      <c r="C22" s="226"/>
      <c r="D22" s="10"/>
      <c r="E22" s="10"/>
      <c r="F22" s="10"/>
      <c r="G22" s="10"/>
      <c r="H22" s="206"/>
      <c r="J22" s="74"/>
    </row>
    <row r="23" spans="2:10" x14ac:dyDescent="0.3">
      <c r="B23" s="2"/>
      <c r="C23" s="10"/>
      <c r="D23" s="10"/>
      <c r="E23" s="10"/>
      <c r="F23" s="10"/>
      <c r="G23" s="10"/>
      <c r="H23" s="206"/>
      <c r="J23" s="74"/>
    </row>
    <row r="24" spans="2:10" x14ac:dyDescent="0.3">
      <c r="B24" s="2" t="s">
        <v>94</v>
      </c>
      <c r="C24" s="554" t="s">
        <v>95</v>
      </c>
      <c r="D24" s="555"/>
      <c r="E24" s="554" t="s">
        <v>96</v>
      </c>
      <c r="F24" s="555"/>
      <c r="G24" s="554" t="s">
        <v>97</v>
      </c>
      <c r="H24" s="556"/>
      <c r="J24" s="74"/>
    </row>
    <row r="25" spans="2:10" x14ac:dyDescent="0.3">
      <c r="B25" s="228" t="s">
        <v>80</v>
      </c>
      <c r="C25" s="552"/>
      <c r="D25" s="552"/>
      <c r="E25" s="552"/>
      <c r="F25" s="552"/>
      <c r="G25" s="552"/>
      <c r="H25" s="553"/>
      <c r="J25" s="74"/>
    </row>
    <row r="26" spans="2:10" x14ac:dyDescent="0.3">
      <c r="B26" s="228" t="s">
        <v>81</v>
      </c>
      <c r="C26" s="552"/>
      <c r="D26" s="552"/>
      <c r="E26" s="552"/>
      <c r="F26" s="552"/>
      <c r="G26" s="552"/>
      <c r="H26" s="553"/>
      <c r="J26" s="74"/>
    </row>
    <row r="27" spans="2:10" x14ac:dyDescent="0.3">
      <c r="B27" s="2"/>
      <c r="C27" s="10"/>
      <c r="D27" s="10"/>
      <c r="E27" s="10"/>
      <c r="F27" s="10"/>
      <c r="G27" s="10"/>
      <c r="H27" s="206"/>
      <c r="J27" s="74"/>
    </row>
    <row r="28" spans="2:10" x14ac:dyDescent="0.3">
      <c r="B28" s="159" t="s">
        <v>126</v>
      </c>
      <c r="C28" s="17"/>
      <c r="D28" s="10"/>
      <c r="E28" s="10"/>
      <c r="F28" s="10"/>
      <c r="G28" s="10"/>
      <c r="H28" s="206"/>
      <c r="J28" s="74"/>
    </row>
    <row r="29" spans="2:10" x14ac:dyDescent="0.3">
      <c r="B29" s="207" t="s">
        <v>115</v>
      </c>
      <c r="C29" s="17"/>
      <c r="D29" s="17"/>
      <c r="E29" s="17"/>
      <c r="F29" s="17"/>
      <c r="G29" s="17"/>
      <c r="H29" s="208"/>
      <c r="J29" s="74"/>
    </row>
    <row r="30" spans="2:10" x14ac:dyDescent="0.3">
      <c r="B30" s="485"/>
      <c r="C30" s="486"/>
      <c r="D30" s="486"/>
      <c r="E30" s="486"/>
      <c r="F30" s="486"/>
      <c r="G30" s="486"/>
      <c r="H30" s="487"/>
      <c r="J30" s="74"/>
    </row>
    <row r="31" spans="2:10" x14ac:dyDescent="0.3">
      <c r="B31" s="485"/>
      <c r="C31" s="486"/>
      <c r="D31" s="486"/>
      <c r="E31" s="486"/>
      <c r="F31" s="486"/>
      <c r="G31" s="486"/>
      <c r="H31" s="487"/>
      <c r="J31" s="74"/>
    </row>
    <row r="32" spans="2:10" x14ac:dyDescent="0.3">
      <c r="B32" s="485"/>
      <c r="C32" s="486"/>
      <c r="D32" s="486"/>
      <c r="E32" s="486"/>
      <c r="F32" s="486"/>
      <c r="G32" s="486"/>
      <c r="H32" s="487"/>
      <c r="J32" s="74"/>
    </row>
    <row r="33" spans="1:10" ht="17.25" thickBot="1" x14ac:dyDescent="0.35">
      <c r="B33" s="549"/>
      <c r="C33" s="550"/>
      <c r="D33" s="550"/>
      <c r="E33" s="550"/>
      <c r="F33" s="550"/>
      <c r="G33" s="550"/>
      <c r="H33" s="551"/>
      <c r="J33" s="74"/>
    </row>
    <row r="34" spans="1:10" x14ac:dyDescent="0.3">
      <c r="J34" s="74"/>
    </row>
    <row r="35" spans="1:10" x14ac:dyDescent="0.3">
      <c r="A35" s="74"/>
      <c r="B35" s="74"/>
      <c r="C35" s="74"/>
      <c r="D35" s="74"/>
      <c r="E35" s="74"/>
      <c r="F35" s="74"/>
      <c r="G35" s="74"/>
      <c r="H35" s="74"/>
      <c r="I35" s="74"/>
      <c r="J35" s="74"/>
    </row>
  </sheetData>
  <sheetProtection password="CC25" sheet="1" objects="1" scenarios="1" selectLockedCells="1"/>
  <mergeCells count="13">
    <mergeCell ref="B10:H10"/>
    <mergeCell ref="B2:C2"/>
    <mergeCell ref="B30:H33"/>
    <mergeCell ref="B13:H16"/>
    <mergeCell ref="C25:D25"/>
    <mergeCell ref="C26:D26"/>
    <mergeCell ref="E25:F25"/>
    <mergeCell ref="E26:F26"/>
    <mergeCell ref="G25:H25"/>
    <mergeCell ref="G26:H26"/>
    <mergeCell ref="C24:D24"/>
    <mergeCell ref="E24:F24"/>
    <mergeCell ref="G24:H24"/>
  </mergeCells>
  <dataValidations count="1">
    <dataValidation type="list" showInputMessage="1" showErrorMessage="1" sqref="C18">
      <formula1>Electronic</formula1>
    </dataValidation>
  </dataValidations>
  <hyperlinks>
    <hyperlink ref="E4" location="'Instructions '!C34" display="Back to Instructions tab"/>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70C0"/>
  </sheetPr>
  <dimension ref="A1:H61"/>
  <sheetViews>
    <sheetView showGridLines="0" zoomScale="80" zoomScaleNormal="80" workbookViewId="0">
      <selection activeCell="D29" sqref="D29"/>
    </sheetView>
  </sheetViews>
  <sheetFormatPr defaultRowHeight="16.5" x14ac:dyDescent="0.3"/>
  <cols>
    <col min="1" max="1" width="5" style="3" customWidth="1"/>
    <col min="2" max="2" width="24.75" style="3" customWidth="1"/>
    <col min="3" max="3" width="34.25" style="3" customWidth="1"/>
    <col min="4" max="4" width="28.375" style="3" customWidth="1"/>
    <col min="5" max="5" width="13.875" style="3" customWidth="1"/>
    <col min="6" max="6" width="9" style="3"/>
    <col min="7" max="7" width="3" style="3" customWidth="1"/>
    <col min="8" max="8" width="2.625" style="3" customWidth="1"/>
    <col min="9" max="16384" width="9" style="3"/>
  </cols>
  <sheetData>
    <row r="1" spans="2:8" ht="17.25" thickBot="1" x14ac:dyDescent="0.35">
      <c r="H1" s="74"/>
    </row>
    <row r="2" spans="2:8" ht="18" thickBot="1" x14ac:dyDescent="0.35">
      <c r="B2" s="459" t="str">
        <f>'Version Control'!$B$2</f>
        <v>Title Block</v>
      </c>
      <c r="C2" s="460"/>
      <c r="H2" s="74"/>
    </row>
    <row r="3" spans="2:8" x14ac:dyDescent="0.3">
      <c r="B3" s="36" t="str">
        <f>'Version Control'!$B$3</f>
        <v>File Name:</v>
      </c>
      <c r="C3" s="37" t="str">
        <f ca="1">'Version Control'!$C$3</f>
        <v>Room_Air_Conditioner_v1.6.xlsx</v>
      </c>
      <c r="H3" s="74"/>
    </row>
    <row r="4" spans="2:8" x14ac:dyDescent="0.3">
      <c r="B4" s="131" t="str">
        <f>'Version Control'!$B$4</f>
        <v>Tab Name:</v>
      </c>
      <c r="C4" s="39" t="str">
        <f ca="1">MID(CELL("filename",A1), FIND("]", CELL("filename", A1))+ 1, 255)</f>
        <v>Recorded Data</v>
      </c>
      <c r="E4" s="132" t="s">
        <v>402</v>
      </c>
      <c r="H4" s="74"/>
    </row>
    <row r="5" spans="2:8" x14ac:dyDescent="0.3">
      <c r="B5" s="40" t="str">
        <f>'Version Control'!$B$5</f>
        <v>Version Number:</v>
      </c>
      <c r="C5" s="41">
        <f>'Version Control'!$C$5</f>
        <v>1.6</v>
      </c>
      <c r="H5" s="74"/>
    </row>
    <row r="6" spans="2:8" x14ac:dyDescent="0.3">
      <c r="B6" s="40" t="str">
        <f>'Version Control'!$B$6</f>
        <v xml:space="preserve">Latest Revision Date: </v>
      </c>
      <c r="C6" s="42">
        <f>'Version Control'!$C$6</f>
        <v>41192</v>
      </c>
      <c r="H6" s="74"/>
    </row>
    <row r="7" spans="2:8" ht="17.25" thickBot="1" x14ac:dyDescent="0.35">
      <c r="B7" s="43" t="str">
        <f>'Version Control'!$B$7</f>
        <v xml:space="preserve">Test Completion Date: </v>
      </c>
      <c r="C7" s="44" t="str">
        <f>'Version Control'!$C$7</f>
        <v>[MM/DD/YYYY]</v>
      </c>
      <c r="H7" s="74"/>
    </row>
    <row r="8" spans="2:8" x14ac:dyDescent="0.3">
      <c r="H8" s="74"/>
    </row>
    <row r="9" spans="2:8" ht="17.25" thickBot="1" x14ac:dyDescent="0.35">
      <c r="H9" s="74"/>
    </row>
    <row r="10" spans="2:8" ht="18" thickBot="1" x14ac:dyDescent="0.35">
      <c r="B10" s="459" t="s">
        <v>457</v>
      </c>
      <c r="C10" s="484"/>
      <c r="D10" s="484"/>
      <c r="E10" s="484"/>
      <c r="F10" s="460"/>
      <c r="H10" s="74"/>
    </row>
    <row r="11" spans="2:8" ht="17.25" thickBot="1" x14ac:dyDescent="0.35">
      <c r="B11" s="2"/>
      <c r="C11" s="10"/>
      <c r="D11" s="10"/>
      <c r="E11" s="10"/>
      <c r="F11" s="206"/>
      <c r="H11" s="74"/>
    </row>
    <row r="12" spans="2:8" ht="18" thickBot="1" x14ac:dyDescent="0.35">
      <c r="B12" s="2"/>
      <c r="C12" s="459" t="s">
        <v>434</v>
      </c>
      <c r="D12" s="460"/>
      <c r="E12" s="10"/>
      <c r="F12" s="206"/>
      <c r="H12" s="74"/>
    </row>
    <row r="13" spans="2:8" x14ac:dyDescent="0.3">
      <c r="B13" s="2"/>
      <c r="C13" s="2" t="s">
        <v>436</v>
      </c>
      <c r="D13" s="229" t="s">
        <v>290</v>
      </c>
      <c r="E13" s="10"/>
      <c r="F13" s="206"/>
      <c r="H13" s="74"/>
    </row>
    <row r="14" spans="2:8" ht="17.25" thickBot="1" x14ac:dyDescent="0.35">
      <c r="B14" s="2"/>
      <c r="C14" s="151" t="s">
        <v>435</v>
      </c>
      <c r="D14" s="230"/>
      <c r="E14" s="10"/>
      <c r="F14" s="206"/>
      <c r="H14" s="74"/>
    </row>
    <row r="15" spans="2:8" ht="17.25" thickBot="1" x14ac:dyDescent="0.35">
      <c r="B15" s="2"/>
      <c r="C15" s="10"/>
      <c r="D15" s="10"/>
      <c r="E15" s="10"/>
      <c r="F15" s="206"/>
      <c r="H15" s="74"/>
    </row>
    <row r="16" spans="2:8" ht="18" thickBot="1" x14ac:dyDescent="0.35">
      <c r="B16" s="2"/>
      <c r="C16" s="459" t="s">
        <v>63</v>
      </c>
      <c r="D16" s="460"/>
      <c r="E16" s="10"/>
      <c r="F16" s="206"/>
      <c r="H16" s="74"/>
    </row>
    <row r="17" spans="2:8" ht="17.25" x14ac:dyDescent="0.35">
      <c r="B17" s="2"/>
      <c r="C17" s="93" t="s">
        <v>146</v>
      </c>
      <c r="D17" s="206"/>
      <c r="E17" s="10"/>
      <c r="F17" s="206"/>
      <c r="H17" s="74"/>
    </row>
    <row r="18" spans="2:8" x14ac:dyDescent="0.3">
      <c r="B18" s="2"/>
      <c r="C18" s="2"/>
      <c r="D18" s="206"/>
      <c r="E18" s="10"/>
      <c r="F18" s="206"/>
      <c r="H18" s="74"/>
    </row>
    <row r="19" spans="2:8" ht="17.25" x14ac:dyDescent="0.35">
      <c r="B19" s="2"/>
      <c r="C19" s="231" t="s">
        <v>109</v>
      </c>
      <c r="D19" s="206"/>
      <c r="E19" s="10"/>
      <c r="F19" s="206"/>
      <c r="H19" s="74"/>
    </row>
    <row r="20" spans="2:8" ht="33.75" thickBot="1" x14ac:dyDescent="0.35">
      <c r="B20" s="2"/>
      <c r="C20" s="151" t="s">
        <v>107</v>
      </c>
      <c r="D20" s="230"/>
      <c r="E20" s="10"/>
      <c r="F20" s="206"/>
      <c r="H20" s="74"/>
    </row>
    <row r="21" spans="2:8" ht="17.25" thickBot="1" x14ac:dyDescent="0.35">
      <c r="B21" s="2"/>
      <c r="C21" s="10"/>
      <c r="D21" s="10"/>
      <c r="E21" s="10"/>
      <c r="F21" s="206"/>
      <c r="H21" s="74"/>
    </row>
    <row r="22" spans="2:8" ht="18" thickBot="1" x14ac:dyDescent="0.35">
      <c r="B22" s="2"/>
      <c r="C22" s="459" t="s">
        <v>92</v>
      </c>
      <c r="D22" s="484"/>
      <c r="E22" s="460"/>
      <c r="F22" s="206"/>
      <c r="H22" s="74"/>
    </row>
    <row r="23" spans="2:8" ht="17.25" x14ac:dyDescent="0.35">
      <c r="B23" s="2"/>
      <c r="C23" s="93" t="s">
        <v>147</v>
      </c>
      <c r="D23" s="10"/>
      <c r="E23" s="206"/>
      <c r="F23" s="206"/>
      <c r="H23" s="74"/>
    </row>
    <row r="24" spans="2:8" x14ac:dyDescent="0.3">
      <c r="B24" s="2"/>
      <c r="C24" s="2"/>
      <c r="D24" s="10"/>
      <c r="E24" s="206"/>
      <c r="F24" s="206"/>
      <c r="H24" s="74"/>
    </row>
    <row r="25" spans="2:8" ht="17.25" x14ac:dyDescent="0.35">
      <c r="B25" s="2"/>
      <c r="C25" s="231" t="s">
        <v>51</v>
      </c>
      <c r="D25" s="232" t="s">
        <v>36</v>
      </c>
      <c r="E25" s="300" t="s">
        <v>154</v>
      </c>
      <c r="F25" s="206"/>
      <c r="H25" s="74"/>
    </row>
    <row r="26" spans="2:8" x14ac:dyDescent="0.3">
      <c r="B26" s="2"/>
      <c r="C26" s="233" t="s">
        <v>69</v>
      </c>
      <c r="D26" s="226"/>
      <c r="E26" s="381" t="s">
        <v>19</v>
      </c>
      <c r="F26" s="206"/>
      <c r="H26" s="74"/>
    </row>
    <row r="27" spans="2:8" x14ac:dyDescent="0.3">
      <c r="B27" s="2"/>
      <c r="C27" s="233" t="s">
        <v>70</v>
      </c>
      <c r="D27" s="226"/>
      <c r="E27" s="382" t="s">
        <v>52</v>
      </c>
      <c r="F27" s="206"/>
      <c r="H27" s="74"/>
    </row>
    <row r="28" spans="2:8" x14ac:dyDescent="0.3">
      <c r="B28" s="2"/>
      <c r="C28" s="233" t="s">
        <v>71</v>
      </c>
      <c r="D28" s="226"/>
      <c r="E28" s="382" t="s">
        <v>7</v>
      </c>
      <c r="F28" s="206"/>
      <c r="H28" s="74"/>
    </row>
    <row r="29" spans="2:8" x14ac:dyDescent="0.3">
      <c r="B29" s="2"/>
      <c r="C29" s="233" t="s">
        <v>364</v>
      </c>
      <c r="D29" s="226"/>
      <c r="E29" s="382" t="s">
        <v>53</v>
      </c>
      <c r="F29" s="303"/>
      <c r="H29" s="74"/>
    </row>
    <row r="30" spans="2:8" x14ac:dyDescent="0.3">
      <c r="B30" s="2"/>
      <c r="C30" s="233" t="s">
        <v>73</v>
      </c>
      <c r="D30" s="226"/>
      <c r="E30" s="382" t="s">
        <v>54</v>
      </c>
      <c r="F30" s="206"/>
      <c r="H30" s="74"/>
    </row>
    <row r="31" spans="2:8" x14ac:dyDescent="0.3">
      <c r="B31" s="2"/>
      <c r="C31" s="233" t="s">
        <v>74</v>
      </c>
      <c r="D31" s="226"/>
      <c r="E31" s="355" t="s">
        <v>55</v>
      </c>
      <c r="F31" s="206"/>
      <c r="H31" s="74"/>
    </row>
    <row r="32" spans="2:8" x14ac:dyDescent="0.3">
      <c r="B32" s="2"/>
      <c r="C32" s="235"/>
      <c r="D32" s="10"/>
      <c r="E32" s="160"/>
      <c r="F32" s="206"/>
      <c r="H32" s="74"/>
    </row>
    <row r="33" spans="2:8" ht="17.25" x14ac:dyDescent="0.35">
      <c r="B33" s="2"/>
      <c r="C33" s="231" t="s">
        <v>66</v>
      </c>
      <c r="D33" s="232" t="s">
        <v>36</v>
      </c>
      <c r="E33" s="300" t="s">
        <v>154</v>
      </c>
      <c r="F33" s="206"/>
      <c r="H33" s="74"/>
    </row>
    <row r="34" spans="2:8" x14ac:dyDescent="0.3">
      <c r="B34" s="2"/>
      <c r="C34" s="233" t="s">
        <v>365</v>
      </c>
      <c r="D34" s="226"/>
      <c r="E34" s="257" t="s">
        <v>67</v>
      </c>
      <c r="F34" s="303"/>
      <c r="H34" s="74"/>
    </row>
    <row r="35" spans="2:8" x14ac:dyDescent="0.3">
      <c r="B35" s="2"/>
      <c r="C35" s="2"/>
      <c r="D35" s="10"/>
      <c r="E35" s="160"/>
      <c r="F35" s="206"/>
      <c r="H35" s="74"/>
    </row>
    <row r="36" spans="2:8" ht="17.25" x14ac:dyDescent="0.35">
      <c r="B36" s="2"/>
      <c r="C36" s="231" t="s">
        <v>64</v>
      </c>
      <c r="D36" s="232" t="s">
        <v>36</v>
      </c>
      <c r="E36" s="300" t="s">
        <v>154</v>
      </c>
      <c r="F36" s="206"/>
      <c r="H36" s="74"/>
    </row>
    <row r="37" spans="2:8" ht="33" x14ac:dyDescent="0.3">
      <c r="B37" s="2"/>
      <c r="C37" s="149" t="s">
        <v>366</v>
      </c>
      <c r="D37" s="226"/>
      <c r="E37" s="381" t="s">
        <v>34</v>
      </c>
      <c r="F37" s="206"/>
      <c r="H37" s="74"/>
    </row>
    <row r="38" spans="2:8" ht="49.5" x14ac:dyDescent="0.3">
      <c r="B38" s="2"/>
      <c r="C38" s="149" t="s">
        <v>367</v>
      </c>
      <c r="D38" s="226"/>
      <c r="E38" s="382" t="s">
        <v>422</v>
      </c>
      <c r="F38" s="206"/>
      <c r="H38" s="74"/>
    </row>
    <row r="39" spans="2:8" ht="49.5" x14ac:dyDescent="0.3">
      <c r="B39" s="2"/>
      <c r="C39" s="149" t="s">
        <v>368</v>
      </c>
      <c r="D39" s="226"/>
      <c r="E39" s="382" t="s">
        <v>34</v>
      </c>
      <c r="F39" s="206"/>
      <c r="H39" s="74"/>
    </row>
    <row r="40" spans="2:8" ht="49.5" x14ac:dyDescent="0.3">
      <c r="B40" s="2"/>
      <c r="C40" s="149" t="s">
        <v>369</v>
      </c>
      <c r="D40" s="226"/>
      <c r="E40" s="382" t="s">
        <v>422</v>
      </c>
      <c r="F40" s="206"/>
      <c r="H40" s="74"/>
    </row>
    <row r="41" spans="2:8" ht="49.5" x14ac:dyDescent="0.3">
      <c r="B41" s="2"/>
      <c r="C41" s="149" t="s">
        <v>370</v>
      </c>
      <c r="D41" s="226"/>
      <c r="E41" s="360" t="s">
        <v>422</v>
      </c>
      <c r="F41" s="206"/>
      <c r="H41" s="74"/>
    </row>
    <row r="42" spans="2:8" ht="33" x14ac:dyDescent="0.3">
      <c r="B42" s="2"/>
      <c r="C42" s="149" t="s">
        <v>371</v>
      </c>
      <c r="D42" s="226"/>
      <c r="E42" s="383" t="s">
        <v>422</v>
      </c>
      <c r="F42" s="206"/>
      <c r="H42" s="74"/>
    </row>
    <row r="43" spans="2:8" x14ac:dyDescent="0.3">
      <c r="B43" s="2"/>
      <c r="C43" s="2"/>
      <c r="D43" s="10"/>
      <c r="E43" s="160"/>
      <c r="F43" s="206"/>
      <c r="H43" s="74"/>
    </row>
    <row r="44" spans="2:8" ht="17.25" x14ac:dyDescent="0.35">
      <c r="B44" s="2"/>
      <c r="C44" s="231" t="s">
        <v>65</v>
      </c>
      <c r="D44" s="232" t="s">
        <v>36</v>
      </c>
      <c r="E44" s="300" t="s">
        <v>154</v>
      </c>
      <c r="F44" s="206"/>
      <c r="H44" s="74"/>
    </row>
    <row r="45" spans="2:8" ht="66" x14ac:dyDescent="0.3">
      <c r="B45" s="2"/>
      <c r="C45" s="149" t="s">
        <v>376</v>
      </c>
      <c r="D45" s="226"/>
      <c r="E45" s="381" t="s">
        <v>68</v>
      </c>
      <c r="F45" s="206"/>
      <c r="H45" s="74"/>
    </row>
    <row r="46" spans="2:8" ht="49.5" x14ac:dyDescent="0.3">
      <c r="B46" s="2"/>
      <c r="C46" s="149" t="s">
        <v>372</v>
      </c>
      <c r="D46" s="226"/>
      <c r="E46" s="355" t="s">
        <v>373</v>
      </c>
      <c r="F46" s="206"/>
      <c r="H46" s="74"/>
    </row>
    <row r="47" spans="2:8" x14ac:dyDescent="0.3">
      <c r="B47" s="2"/>
      <c r="C47" s="2"/>
      <c r="D47" s="10"/>
      <c r="E47" s="360"/>
      <c r="F47" s="206"/>
      <c r="H47" s="74"/>
    </row>
    <row r="48" spans="2:8" ht="17.25" x14ac:dyDescent="0.35">
      <c r="B48" s="2"/>
      <c r="C48" s="231" t="s">
        <v>75</v>
      </c>
      <c r="D48" s="232" t="s">
        <v>36</v>
      </c>
      <c r="E48" s="362" t="s">
        <v>154</v>
      </c>
      <c r="F48" s="206"/>
      <c r="H48" s="74"/>
    </row>
    <row r="49" spans="1:8" ht="33" x14ac:dyDescent="0.3">
      <c r="B49" s="2"/>
      <c r="C49" s="149" t="s">
        <v>76</v>
      </c>
      <c r="D49" s="226"/>
      <c r="E49" s="360" t="s">
        <v>422</v>
      </c>
      <c r="F49" s="206"/>
      <c r="H49" s="74"/>
    </row>
    <row r="50" spans="1:8" ht="49.5" x14ac:dyDescent="0.3">
      <c r="B50" s="2"/>
      <c r="C50" s="149" t="s">
        <v>374</v>
      </c>
      <c r="D50" s="226"/>
      <c r="E50" s="382" t="s">
        <v>422</v>
      </c>
      <c r="F50" s="206"/>
      <c r="H50" s="74"/>
    </row>
    <row r="51" spans="1:8" ht="50.25" thickBot="1" x14ac:dyDescent="0.35">
      <c r="B51" s="2"/>
      <c r="C51" s="151" t="s">
        <v>375</v>
      </c>
      <c r="D51" s="236"/>
      <c r="E51" s="361" t="s">
        <v>422</v>
      </c>
      <c r="F51" s="206"/>
      <c r="H51" s="74"/>
    </row>
    <row r="52" spans="1:8" ht="17.25" thickBot="1" x14ac:dyDescent="0.35">
      <c r="B52" s="4"/>
      <c r="C52" s="250"/>
      <c r="D52" s="250"/>
      <c r="E52" s="250"/>
      <c r="F52" s="237"/>
      <c r="H52" s="74"/>
    </row>
    <row r="53" spans="1:8" ht="17.25" thickBot="1" x14ac:dyDescent="0.35">
      <c r="H53" s="74"/>
    </row>
    <row r="54" spans="1:8" ht="18" thickBot="1" x14ac:dyDescent="0.4">
      <c r="B54" s="557" t="s">
        <v>458</v>
      </c>
      <c r="C54" s="558"/>
      <c r="D54" s="558"/>
      <c r="E54" s="558"/>
      <c r="F54" s="559"/>
      <c r="H54" s="74"/>
    </row>
    <row r="55" spans="1:8" ht="30.75" customHeight="1" x14ac:dyDescent="0.3">
      <c r="B55" s="560"/>
      <c r="C55" s="561"/>
      <c r="D55" s="561"/>
      <c r="E55" s="561"/>
      <c r="F55" s="562"/>
      <c r="H55" s="74"/>
    </row>
    <row r="56" spans="1:8" ht="30.75" customHeight="1" x14ac:dyDescent="0.3">
      <c r="B56" s="563"/>
      <c r="C56" s="564"/>
      <c r="D56" s="564"/>
      <c r="E56" s="564"/>
      <c r="F56" s="565"/>
      <c r="H56" s="74"/>
    </row>
    <row r="57" spans="1:8" ht="30.75" customHeight="1" x14ac:dyDescent="0.3">
      <c r="B57" s="563"/>
      <c r="C57" s="564"/>
      <c r="D57" s="564"/>
      <c r="E57" s="564"/>
      <c r="F57" s="565"/>
      <c r="H57" s="74"/>
    </row>
    <row r="58" spans="1:8" ht="30.75" customHeight="1" x14ac:dyDescent="0.3">
      <c r="B58" s="563"/>
      <c r="C58" s="564"/>
      <c r="D58" s="564"/>
      <c r="E58" s="564"/>
      <c r="F58" s="565"/>
      <c r="H58" s="74"/>
    </row>
    <row r="59" spans="1:8" ht="30.75" customHeight="1" thickBot="1" x14ac:dyDescent="0.35">
      <c r="B59" s="566"/>
      <c r="C59" s="567"/>
      <c r="D59" s="567"/>
      <c r="E59" s="567"/>
      <c r="F59" s="568"/>
      <c r="H59" s="74"/>
    </row>
    <row r="60" spans="1:8" x14ac:dyDescent="0.3">
      <c r="H60" s="74"/>
    </row>
    <row r="61" spans="1:8" x14ac:dyDescent="0.3">
      <c r="A61" s="74"/>
      <c r="B61" s="74"/>
      <c r="C61" s="74"/>
      <c r="D61" s="74"/>
      <c r="E61" s="74"/>
      <c r="F61" s="74"/>
      <c r="G61" s="74"/>
      <c r="H61" s="74"/>
    </row>
  </sheetData>
  <sheetProtection password="CC25" sheet="1" objects="1" scenarios="1" selectLockedCells="1"/>
  <mergeCells count="7">
    <mergeCell ref="B2:C2"/>
    <mergeCell ref="B10:F10"/>
    <mergeCell ref="B54:F54"/>
    <mergeCell ref="B55:F59"/>
    <mergeCell ref="C22:E22"/>
    <mergeCell ref="C16:D16"/>
    <mergeCell ref="C12:D12"/>
  </mergeCells>
  <dataValidations count="1">
    <dataValidation type="list" showInputMessage="1" showErrorMessage="1" sqref="D20">
      <formula1>Yes_No</formula1>
    </dataValidation>
  </dataValidations>
  <hyperlinks>
    <hyperlink ref="E4" location="'Instructions '!C34" display="Back to Instructions tab"/>
  </hyperlinks>
  <pageMargins left="0.7" right="0.7" top="0.75" bottom="0.75" header="0.3" footer="0.3"/>
  <pageSetup orientation="portrait" horizontalDpi="200" verticalDpi="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70C0"/>
  </sheetPr>
  <dimension ref="A1:M46"/>
  <sheetViews>
    <sheetView showGridLines="0" zoomScale="80" zoomScaleNormal="80" workbookViewId="0">
      <selection activeCell="D19" sqref="D19"/>
    </sheetView>
  </sheetViews>
  <sheetFormatPr defaultRowHeight="16.5" x14ac:dyDescent="0.3"/>
  <cols>
    <col min="1" max="1" width="9" style="3"/>
    <col min="2" max="2" width="22.5" style="3" customWidth="1"/>
    <col min="3" max="3" width="31.25" style="3" customWidth="1"/>
    <col min="4" max="5" width="25.375" style="3" customWidth="1"/>
    <col min="6" max="7" width="18.625" style="3" customWidth="1"/>
    <col min="8" max="8" width="16" style="3" customWidth="1"/>
    <col min="9" max="9" width="9" style="3"/>
    <col min="10" max="10" width="3.625" style="3" customWidth="1"/>
    <col min="11" max="11" width="6" style="3" customWidth="1"/>
    <col min="12" max="12" width="3.375" style="3" customWidth="1"/>
    <col min="13" max="13" width="3.5" style="3" customWidth="1"/>
    <col min="14" max="16384" width="9" style="3"/>
  </cols>
  <sheetData>
    <row r="1" spans="1:13" ht="18" thickBot="1" x14ac:dyDescent="0.4">
      <c r="A1" s="129"/>
      <c r="M1" s="74"/>
    </row>
    <row r="2" spans="1:13" ht="18" thickBot="1" x14ac:dyDescent="0.4">
      <c r="A2" s="130"/>
      <c r="B2" s="459" t="str">
        <f>'Version Control'!$B$2</f>
        <v>Title Block</v>
      </c>
      <c r="C2" s="460"/>
      <c r="M2" s="74"/>
    </row>
    <row r="3" spans="1:13" x14ac:dyDescent="0.3">
      <c r="B3" s="115" t="str">
        <f>'Version Control'!$B$3</f>
        <v>File Name:</v>
      </c>
      <c r="C3" s="116" t="str">
        <f ca="1">'Version Control'!$C$3</f>
        <v>Room_Air_Conditioner_v1.6.xlsx</v>
      </c>
      <c r="M3" s="74"/>
    </row>
    <row r="4" spans="1:13" x14ac:dyDescent="0.3">
      <c r="B4" s="131" t="str">
        <f>'Version Control'!$B$4</f>
        <v>Tab Name:</v>
      </c>
      <c r="C4" s="39" t="str">
        <f ca="1">MID(CELL("filename",A1), FIND("]", CELL("filename", A1))+ 1, 255)</f>
        <v>Test Conditions Variations</v>
      </c>
      <c r="E4" s="132" t="s">
        <v>402</v>
      </c>
      <c r="M4" s="74"/>
    </row>
    <row r="5" spans="1:13" x14ac:dyDescent="0.3">
      <c r="B5" s="40" t="str">
        <f>'Version Control'!$B$5</f>
        <v>Version Number:</v>
      </c>
      <c r="C5" s="41">
        <f>'Version Control'!$C$5</f>
        <v>1.6</v>
      </c>
      <c r="M5" s="74"/>
    </row>
    <row r="6" spans="1:13" x14ac:dyDescent="0.3">
      <c r="B6" s="40" t="str">
        <f>'Version Control'!$B$6</f>
        <v xml:space="preserve">Latest Revision Date: </v>
      </c>
      <c r="C6" s="42">
        <f>'Version Control'!$C$6</f>
        <v>41192</v>
      </c>
      <c r="M6" s="74"/>
    </row>
    <row r="7" spans="1:13" ht="17.25" thickBot="1" x14ac:dyDescent="0.35">
      <c r="B7" s="43" t="str">
        <f>'Version Control'!$B$7</f>
        <v xml:space="preserve">Test Completion Date: </v>
      </c>
      <c r="C7" s="44" t="str">
        <f>'Version Control'!$C$7</f>
        <v>[MM/DD/YYYY]</v>
      </c>
      <c r="M7" s="74"/>
    </row>
    <row r="8" spans="1:13" x14ac:dyDescent="0.3">
      <c r="M8" s="74"/>
    </row>
    <row r="9" spans="1:13" ht="17.25" thickBot="1" x14ac:dyDescent="0.35">
      <c r="M9" s="74"/>
    </row>
    <row r="10" spans="1:13" ht="18" thickBot="1" x14ac:dyDescent="0.35">
      <c r="B10" s="463" t="s">
        <v>457</v>
      </c>
      <c r="C10" s="469"/>
      <c r="D10" s="469"/>
      <c r="E10" s="469"/>
      <c r="F10" s="469"/>
      <c r="G10" s="469"/>
      <c r="H10" s="469"/>
      <c r="I10" s="469"/>
      <c r="J10" s="469"/>
      <c r="K10" s="464"/>
      <c r="M10" s="74"/>
    </row>
    <row r="11" spans="1:13" ht="17.25" thickBot="1" x14ac:dyDescent="0.35">
      <c r="B11" s="277"/>
      <c r="C11" s="274"/>
      <c r="D11" s="274"/>
      <c r="E11" s="274"/>
      <c r="F11" s="274"/>
      <c r="G11" s="274"/>
      <c r="H11" s="274"/>
      <c r="I11" s="274"/>
      <c r="J11" s="274"/>
      <c r="K11" s="275"/>
      <c r="M11" s="74"/>
    </row>
    <row r="12" spans="1:13" ht="18" thickBot="1" x14ac:dyDescent="0.35">
      <c r="B12" s="2"/>
      <c r="C12" s="463" t="s">
        <v>348</v>
      </c>
      <c r="D12" s="464"/>
      <c r="E12" s="10"/>
      <c r="F12" s="10"/>
      <c r="G12" s="10"/>
      <c r="H12" s="10"/>
      <c r="I12" s="10"/>
      <c r="J12" s="10"/>
      <c r="K12" s="206"/>
      <c r="M12" s="74"/>
    </row>
    <row r="13" spans="1:13" x14ac:dyDescent="0.3">
      <c r="B13" s="2"/>
      <c r="C13" s="133" t="s">
        <v>342</v>
      </c>
      <c r="D13" s="119"/>
      <c r="E13" s="10"/>
      <c r="F13" s="134"/>
      <c r="G13" s="134"/>
      <c r="H13" s="10"/>
      <c r="I13" s="10"/>
      <c r="J13" s="10"/>
      <c r="K13" s="206"/>
      <c r="M13" s="74"/>
    </row>
    <row r="14" spans="1:13" x14ac:dyDescent="0.3">
      <c r="B14" s="2"/>
      <c r="C14" s="84" t="s">
        <v>340</v>
      </c>
      <c r="D14" s="120"/>
      <c r="E14" s="10"/>
      <c r="F14" s="134"/>
      <c r="G14" s="134"/>
      <c r="H14" s="10"/>
      <c r="I14" s="10"/>
      <c r="J14" s="10"/>
      <c r="K14" s="206"/>
      <c r="M14" s="74"/>
    </row>
    <row r="15" spans="1:13" x14ac:dyDescent="0.3">
      <c r="B15" s="2"/>
      <c r="C15" s="83" t="s">
        <v>341</v>
      </c>
      <c r="D15" s="120"/>
      <c r="E15" s="10"/>
      <c r="F15" s="135"/>
      <c r="G15" s="10" t="s">
        <v>121</v>
      </c>
      <c r="H15" s="10"/>
      <c r="I15" s="10"/>
      <c r="J15" s="10"/>
      <c r="K15" s="206"/>
      <c r="M15" s="74"/>
    </row>
    <row r="16" spans="1:13" x14ac:dyDescent="0.3">
      <c r="B16" s="2"/>
      <c r="C16" s="84" t="s">
        <v>343</v>
      </c>
      <c r="D16" s="120"/>
      <c r="E16" s="10"/>
      <c r="F16" s="136"/>
      <c r="G16" s="10" t="s">
        <v>122</v>
      </c>
      <c r="H16" s="10"/>
      <c r="I16" s="10"/>
      <c r="J16" s="10"/>
      <c r="K16" s="206"/>
      <c r="M16" s="74"/>
    </row>
    <row r="17" spans="2:13" ht="22.5" customHeight="1" x14ac:dyDescent="0.3">
      <c r="B17" s="2"/>
      <c r="C17" s="84" t="s">
        <v>344</v>
      </c>
      <c r="D17" s="120"/>
      <c r="E17" s="10"/>
      <c r="F17" s="10"/>
      <c r="G17" s="10"/>
      <c r="H17" s="10"/>
      <c r="I17" s="10"/>
      <c r="J17" s="10"/>
      <c r="K17" s="206"/>
      <c r="M17" s="74"/>
    </row>
    <row r="18" spans="2:13" x14ac:dyDescent="0.3">
      <c r="B18" s="2"/>
      <c r="C18" s="84" t="s">
        <v>345</v>
      </c>
      <c r="D18" s="120"/>
      <c r="E18" s="10"/>
      <c r="F18" s="10"/>
      <c r="G18" s="10"/>
      <c r="H18" s="10"/>
      <c r="I18" s="10"/>
      <c r="J18" s="10"/>
      <c r="K18" s="206"/>
      <c r="M18" s="74"/>
    </row>
    <row r="19" spans="2:13" x14ac:dyDescent="0.3">
      <c r="B19" s="2"/>
      <c r="C19" s="84" t="s">
        <v>346</v>
      </c>
      <c r="D19" s="120"/>
      <c r="E19" s="10"/>
      <c r="F19" s="10"/>
      <c r="G19" s="10"/>
      <c r="H19" s="10"/>
      <c r="I19" s="10"/>
      <c r="J19" s="10"/>
      <c r="K19" s="206"/>
      <c r="M19" s="74"/>
    </row>
    <row r="20" spans="2:13" ht="17.25" thickBot="1" x14ac:dyDescent="0.35">
      <c r="B20" s="2"/>
      <c r="C20" s="94" t="s">
        <v>347</v>
      </c>
      <c r="D20" s="121">
        <f>'General Info &amp; Test Results'!C38</f>
        <v>0</v>
      </c>
      <c r="E20" s="10"/>
      <c r="F20" s="10"/>
      <c r="G20" s="10"/>
      <c r="H20" s="10"/>
      <c r="I20" s="10"/>
      <c r="J20" s="10"/>
      <c r="K20" s="206"/>
      <c r="M20" s="74"/>
    </row>
    <row r="21" spans="2:13" ht="17.25" thickBot="1" x14ac:dyDescent="0.35">
      <c r="B21" s="2"/>
      <c r="C21" s="25"/>
      <c r="D21" s="24"/>
      <c r="E21" s="10"/>
      <c r="F21" s="10"/>
      <c r="G21" s="10"/>
      <c r="H21" s="10"/>
      <c r="I21" s="10"/>
      <c r="J21" s="10"/>
      <c r="K21" s="206"/>
      <c r="M21" s="74"/>
    </row>
    <row r="22" spans="2:13" ht="18" thickBot="1" x14ac:dyDescent="0.4">
      <c r="B22" s="2"/>
      <c r="C22" s="576" t="s">
        <v>349</v>
      </c>
      <c r="D22" s="577"/>
      <c r="E22" s="577"/>
      <c r="F22" s="577"/>
      <c r="G22" s="577"/>
      <c r="H22" s="577"/>
      <c r="I22" s="578"/>
      <c r="J22" s="304"/>
      <c r="K22" s="206"/>
      <c r="M22" s="74"/>
    </row>
    <row r="23" spans="2:13" ht="17.25" x14ac:dyDescent="0.35">
      <c r="B23" s="2"/>
      <c r="C23" s="581" t="s">
        <v>36</v>
      </c>
      <c r="D23" s="583" t="s">
        <v>331</v>
      </c>
      <c r="E23" s="583" t="s">
        <v>332</v>
      </c>
      <c r="F23" s="583" t="s">
        <v>333</v>
      </c>
      <c r="G23" s="575" t="s">
        <v>131</v>
      </c>
      <c r="H23" s="575"/>
      <c r="I23" s="579" t="s">
        <v>154</v>
      </c>
      <c r="J23" s="18"/>
      <c r="K23" s="206"/>
      <c r="M23" s="74"/>
    </row>
    <row r="24" spans="2:13" ht="17.25" x14ac:dyDescent="0.35">
      <c r="B24" s="2"/>
      <c r="C24" s="582"/>
      <c r="D24" s="584"/>
      <c r="E24" s="584"/>
      <c r="F24" s="584"/>
      <c r="G24" s="87" t="s">
        <v>334</v>
      </c>
      <c r="H24" s="87" t="s">
        <v>335</v>
      </c>
      <c r="I24" s="580"/>
      <c r="J24" s="18"/>
      <c r="K24" s="206"/>
      <c r="M24" s="74"/>
    </row>
    <row r="25" spans="2:13" x14ac:dyDescent="0.3">
      <c r="B25" s="2"/>
      <c r="C25" s="76" t="s">
        <v>336</v>
      </c>
      <c r="D25" s="137"/>
      <c r="E25" s="137"/>
      <c r="F25" s="137"/>
      <c r="G25" s="138">
        <f>ABS(F25-D39)</f>
        <v>80</v>
      </c>
      <c r="H25" s="138">
        <f>E25-D25</f>
        <v>0</v>
      </c>
      <c r="I25" s="139" t="s">
        <v>422</v>
      </c>
      <c r="J25" s="18"/>
      <c r="K25" s="206"/>
      <c r="M25" s="74"/>
    </row>
    <row r="26" spans="2:13" x14ac:dyDescent="0.3">
      <c r="B26" s="2"/>
      <c r="C26" s="140" t="s">
        <v>337</v>
      </c>
      <c r="D26" s="141"/>
      <c r="E26" s="141"/>
      <c r="F26" s="141"/>
      <c r="G26" s="142">
        <f>ABS(F26-D40)</f>
        <v>67</v>
      </c>
      <c r="H26" s="142">
        <f t="shared" ref="H26:H28" si="0">E26-D26</f>
        <v>0</v>
      </c>
      <c r="I26" s="143" t="s">
        <v>422</v>
      </c>
      <c r="J26" s="18"/>
      <c r="K26" s="206"/>
      <c r="M26" s="74"/>
    </row>
    <row r="27" spans="2:13" x14ac:dyDescent="0.3">
      <c r="B27" s="2"/>
      <c r="C27" s="140" t="s">
        <v>338</v>
      </c>
      <c r="D27" s="141"/>
      <c r="E27" s="141"/>
      <c r="F27" s="141"/>
      <c r="G27" s="142">
        <f>ABS(F27-D41)</f>
        <v>95</v>
      </c>
      <c r="H27" s="142">
        <f t="shared" si="0"/>
        <v>0</v>
      </c>
      <c r="I27" s="143" t="s">
        <v>422</v>
      </c>
      <c r="J27" s="18"/>
      <c r="K27" s="206"/>
      <c r="M27" s="74"/>
    </row>
    <row r="28" spans="2:13" x14ac:dyDescent="0.3">
      <c r="B28" s="2"/>
      <c r="C28" s="140" t="s">
        <v>339</v>
      </c>
      <c r="D28" s="141"/>
      <c r="E28" s="141"/>
      <c r="F28" s="141"/>
      <c r="G28" s="142">
        <f>ABS(F28-D42)</f>
        <v>75</v>
      </c>
      <c r="H28" s="142">
        <f t="shared" si="0"/>
        <v>0</v>
      </c>
      <c r="I28" s="143" t="s">
        <v>422</v>
      </c>
      <c r="J28" s="18"/>
      <c r="K28" s="206"/>
      <c r="M28" s="74"/>
    </row>
    <row r="29" spans="2:13" ht="17.25" thickBot="1" x14ac:dyDescent="0.35">
      <c r="B29" s="2"/>
      <c r="C29" s="77" t="s">
        <v>125</v>
      </c>
      <c r="D29" s="144"/>
      <c r="E29" s="144"/>
      <c r="F29" s="144"/>
      <c r="G29" s="145">
        <f>ABS((F29-D43)/D43)</f>
        <v>1</v>
      </c>
      <c r="H29" s="145">
        <f>(E29-D29)/D43</f>
        <v>0</v>
      </c>
      <c r="I29" s="146" t="s">
        <v>19</v>
      </c>
      <c r="J29" s="18"/>
      <c r="K29" s="206"/>
      <c r="M29" s="74"/>
    </row>
    <row r="30" spans="2:13" ht="17.25" thickBot="1" x14ac:dyDescent="0.35">
      <c r="B30" s="2"/>
      <c r="C30" s="10"/>
      <c r="D30" s="10"/>
      <c r="E30" s="10"/>
      <c r="F30" s="10"/>
      <c r="G30" s="10"/>
      <c r="H30" s="10"/>
      <c r="I30" s="10"/>
      <c r="J30" s="10"/>
      <c r="K30" s="206"/>
      <c r="M30" s="74"/>
    </row>
    <row r="31" spans="2:13" ht="16.5" customHeight="1" thickBot="1" x14ac:dyDescent="0.35">
      <c r="B31" s="2"/>
      <c r="C31" s="569" t="s">
        <v>148</v>
      </c>
      <c r="D31" s="570"/>
      <c r="E31" s="570"/>
      <c r="F31" s="571"/>
      <c r="G31" s="10"/>
      <c r="H31" s="10"/>
      <c r="I31" s="10"/>
      <c r="J31" s="10"/>
      <c r="K31" s="206"/>
      <c r="M31" s="74"/>
    </row>
    <row r="32" spans="2:13" ht="69" x14ac:dyDescent="0.3">
      <c r="B32" s="2"/>
      <c r="C32" s="363" t="s">
        <v>118</v>
      </c>
      <c r="D32" s="364" t="s">
        <v>119</v>
      </c>
      <c r="E32" s="364" t="s">
        <v>120</v>
      </c>
      <c r="F32" s="365" t="s">
        <v>154</v>
      </c>
      <c r="G32" s="10"/>
      <c r="H32" s="10"/>
      <c r="I32" s="10"/>
      <c r="J32" s="10"/>
      <c r="K32" s="206"/>
      <c r="M32" s="74"/>
    </row>
    <row r="33" spans="1:13" x14ac:dyDescent="0.3">
      <c r="B33" s="2"/>
      <c r="C33" s="147" t="s">
        <v>123</v>
      </c>
      <c r="D33" s="148">
        <v>0.5</v>
      </c>
      <c r="E33" s="148">
        <v>1</v>
      </c>
      <c r="F33" s="156" t="s">
        <v>422</v>
      </c>
      <c r="G33" s="10"/>
      <c r="H33" s="10"/>
      <c r="I33" s="10"/>
      <c r="J33" s="10"/>
      <c r="K33" s="206"/>
      <c r="M33" s="74"/>
    </row>
    <row r="34" spans="1:13" x14ac:dyDescent="0.3">
      <c r="B34" s="2"/>
      <c r="C34" s="149" t="s">
        <v>124</v>
      </c>
      <c r="D34" s="150">
        <v>0.3</v>
      </c>
      <c r="E34" s="150">
        <v>0.6</v>
      </c>
      <c r="F34" s="157" t="s">
        <v>422</v>
      </c>
      <c r="G34" s="10"/>
      <c r="H34" s="10"/>
      <c r="I34" s="10"/>
      <c r="J34" s="10"/>
      <c r="K34" s="206"/>
      <c r="M34" s="74"/>
    </row>
    <row r="35" spans="1:13" ht="17.25" thickBot="1" x14ac:dyDescent="0.35">
      <c r="B35" s="2"/>
      <c r="C35" s="151" t="s">
        <v>125</v>
      </c>
      <c r="D35" s="152">
        <v>0.01</v>
      </c>
      <c r="E35" s="152">
        <v>0.02</v>
      </c>
      <c r="F35" s="158" t="s">
        <v>19</v>
      </c>
      <c r="G35" s="10"/>
      <c r="H35" s="10"/>
      <c r="I35" s="10"/>
      <c r="J35" s="10"/>
      <c r="K35" s="206"/>
      <c r="M35" s="74"/>
    </row>
    <row r="36" spans="1:13" ht="17.25" thickBot="1" x14ac:dyDescent="0.35">
      <c r="B36" s="2"/>
      <c r="C36" s="10"/>
      <c r="D36" s="10"/>
      <c r="E36" s="10"/>
      <c r="F36" s="10"/>
      <c r="G36" s="10"/>
      <c r="H36" s="10"/>
      <c r="I36" s="10"/>
      <c r="J36" s="10"/>
      <c r="K36" s="206"/>
      <c r="M36" s="74"/>
    </row>
    <row r="37" spans="1:13" ht="17.25" thickBot="1" x14ac:dyDescent="0.35">
      <c r="B37" s="2"/>
      <c r="C37" s="572" t="s">
        <v>18</v>
      </c>
      <c r="D37" s="573"/>
      <c r="E37" s="574"/>
      <c r="F37" s="10"/>
      <c r="G37" s="10"/>
      <c r="H37" s="10"/>
      <c r="I37" s="10"/>
      <c r="J37" s="10"/>
      <c r="K37" s="206"/>
      <c r="M37" s="74"/>
    </row>
    <row r="38" spans="1:13" ht="17.25" x14ac:dyDescent="0.35">
      <c r="B38" s="2"/>
      <c r="C38" s="301" t="s">
        <v>118</v>
      </c>
      <c r="D38" s="366" t="s">
        <v>455</v>
      </c>
      <c r="E38" s="302" t="s">
        <v>154</v>
      </c>
      <c r="F38" s="10"/>
      <c r="G38" s="10"/>
      <c r="H38" s="10"/>
      <c r="I38" s="10"/>
      <c r="J38" s="10"/>
      <c r="K38" s="206"/>
      <c r="M38" s="74"/>
    </row>
    <row r="39" spans="1:13" x14ac:dyDescent="0.3">
      <c r="B39" s="2"/>
      <c r="C39" s="76" t="s">
        <v>322</v>
      </c>
      <c r="D39" s="153">
        <v>80</v>
      </c>
      <c r="E39" s="156" t="s">
        <v>422</v>
      </c>
      <c r="F39" s="10"/>
      <c r="G39" s="10"/>
      <c r="H39" s="10"/>
      <c r="I39" s="10"/>
      <c r="J39" s="10"/>
      <c r="K39" s="206"/>
      <c r="M39" s="74"/>
    </row>
    <row r="40" spans="1:13" x14ac:dyDescent="0.3">
      <c r="B40" s="2"/>
      <c r="C40" s="140" t="s">
        <v>323</v>
      </c>
      <c r="D40" s="154">
        <v>67</v>
      </c>
      <c r="E40" s="157" t="s">
        <v>422</v>
      </c>
      <c r="F40" s="10"/>
      <c r="G40" s="10"/>
      <c r="H40" s="10"/>
      <c r="I40" s="10"/>
      <c r="J40" s="10"/>
      <c r="K40" s="206"/>
      <c r="M40" s="74"/>
    </row>
    <row r="41" spans="1:13" x14ac:dyDescent="0.3">
      <c r="B41" s="2"/>
      <c r="C41" s="140" t="s">
        <v>324</v>
      </c>
      <c r="D41" s="154">
        <v>95</v>
      </c>
      <c r="E41" s="157" t="s">
        <v>422</v>
      </c>
      <c r="F41" s="10"/>
      <c r="G41" s="10"/>
      <c r="H41" s="10"/>
      <c r="I41" s="10"/>
      <c r="J41" s="10"/>
      <c r="K41" s="206"/>
      <c r="M41" s="74"/>
    </row>
    <row r="42" spans="1:13" x14ac:dyDescent="0.3">
      <c r="B42" s="2"/>
      <c r="C42" s="140" t="s">
        <v>325</v>
      </c>
      <c r="D42" s="154">
        <v>75</v>
      </c>
      <c r="E42" s="157" t="s">
        <v>422</v>
      </c>
      <c r="F42" s="10"/>
      <c r="G42" s="10"/>
      <c r="H42" s="10"/>
      <c r="I42" s="10"/>
      <c r="J42" s="10"/>
      <c r="K42" s="206"/>
      <c r="M42" s="74"/>
    </row>
    <row r="43" spans="1:13" ht="17.25" thickBot="1" x14ac:dyDescent="0.35">
      <c r="B43" s="2"/>
      <c r="C43" s="77" t="s">
        <v>326</v>
      </c>
      <c r="D43" s="155">
        <f>IF('General Info &amp; Test Results'!C40&gt;200, 230,115)</f>
        <v>115</v>
      </c>
      <c r="E43" s="161" t="s">
        <v>19</v>
      </c>
      <c r="F43" s="10"/>
      <c r="G43" s="10"/>
      <c r="H43" s="10"/>
      <c r="I43" s="10"/>
      <c r="J43" s="10"/>
      <c r="K43" s="206"/>
      <c r="M43" s="74"/>
    </row>
    <row r="44" spans="1:13" ht="17.25" thickBot="1" x14ac:dyDescent="0.35">
      <c r="B44" s="4"/>
      <c r="C44" s="250"/>
      <c r="D44" s="250"/>
      <c r="E44" s="250"/>
      <c r="F44" s="250"/>
      <c r="G44" s="250"/>
      <c r="H44" s="250"/>
      <c r="I44" s="250"/>
      <c r="J44" s="250"/>
      <c r="K44" s="237"/>
      <c r="M44" s="74"/>
    </row>
    <row r="45" spans="1:13" x14ac:dyDescent="0.3">
      <c r="M45" s="74"/>
    </row>
    <row r="46" spans="1:13" x14ac:dyDescent="0.3">
      <c r="A46" s="74"/>
      <c r="B46" s="74"/>
      <c r="C46" s="74"/>
      <c r="D46" s="74"/>
      <c r="E46" s="74"/>
      <c r="F46" s="74"/>
      <c r="G46" s="74"/>
      <c r="H46" s="74"/>
      <c r="I46" s="74"/>
      <c r="J46" s="74"/>
      <c r="K46" s="74"/>
      <c r="L46" s="74"/>
      <c r="M46" s="74"/>
    </row>
  </sheetData>
  <sheetProtection password="CC25" sheet="1" objects="1" scenarios="1" selectLockedCells="1"/>
  <mergeCells count="12">
    <mergeCell ref="B10:K10"/>
    <mergeCell ref="C12:D12"/>
    <mergeCell ref="B2:C2"/>
    <mergeCell ref="C31:F31"/>
    <mergeCell ref="C37:E37"/>
    <mergeCell ref="G23:H23"/>
    <mergeCell ref="C22:I22"/>
    <mergeCell ref="I23:I24"/>
    <mergeCell ref="C23:C24"/>
    <mergeCell ref="D23:D24"/>
    <mergeCell ref="E23:E24"/>
    <mergeCell ref="F23:F24"/>
  </mergeCells>
  <conditionalFormatting sqref="G29">
    <cfRule type="cellIs" dxfId="18" priority="11" stopIfTrue="1" operator="lessThanOrEqual">
      <formula>$D$35</formula>
    </cfRule>
    <cfRule type="cellIs" dxfId="17" priority="12" stopIfTrue="1" operator="greaterThan">
      <formula>$D$35</formula>
    </cfRule>
  </conditionalFormatting>
  <conditionalFormatting sqref="H29">
    <cfRule type="cellIs" dxfId="16" priority="9" stopIfTrue="1" operator="lessThanOrEqual">
      <formula>$E$35</formula>
    </cfRule>
    <cfRule type="cellIs" dxfId="15" priority="10" stopIfTrue="1" operator="greaterThan">
      <formula>$E$35</formula>
    </cfRule>
  </conditionalFormatting>
  <conditionalFormatting sqref="G25">
    <cfRule type="cellIs" dxfId="14" priority="21" stopIfTrue="1" operator="lessThanOrEqual">
      <formula>$D$33</formula>
    </cfRule>
    <cfRule type="cellIs" dxfId="13" priority="22" stopIfTrue="1" operator="greaterThan">
      <formula>$D$33</formula>
    </cfRule>
  </conditionalFormatting>
  <conditionalFormatting sqref="H25">
    <cfRule type="cellIs" dxfId="12" priority="23" stopIfTrue="1" operator="lessThanOrEqual">
      <formula>$E$33</formula>
    </cfRule>
    <cfRule type="cellIs" dxfId="11" priority="24" stopIfTrue="1" operator="greaterThan">
      <formula>$E$33</formula>
    </cfRule>
  </conditionalFormatting>
  <conditionalFormatting sqref="G26 G28">
    <cfRule type="cellIs" dxfId="10" priority="25" stopIfTrue="1" operator="lessThanOrEqual">
      <formula>$D$34</formula>
    </cfRule>
    <cfRule type="cellIs" dxfId="9" priority="26" stopIfTrue="1" operator="greaterThan">
      <formula>$D$34</formula>
    </cfRule>
  </conditionalFormatting>
  <conditionalFormatting sqref="H26 H28">
    <cfRule type="cellIs" dxfId="8" priority="29" stopIfTrue="1" operator="lessThanOrEqual">
      <formula>$E$34</formula>
    </cfRule>
    <cfRule type="cellIs" dxfId="7" priority="30" stopIfTrue="1" operator="greaterThan">
      <formula>$E$34</formula>
    </cfRule>
  </conditionalFormatting>
  <conditionalFormatting sqref="G27">
    <cfRule type="cellIs" dxfId="6" priority="33" stopIfTrue="1" operator="lessThanOrEqual">
      <formula>$D$33</formula>
    </cfRule>
    <cfRule type="cellIs" dxfId="5" priority="34" stopIfTrue="1" operator="greaterThan">
      <formula>$D$33</formula>
    </cfRule>
  </conditionalFormatting>
  <conditionalFormatting sqref="H27">
    <cfRule type="cellIs" dxfId="4" priority="35" stopIfTrue="1" operator="lessThanOrEqual">
      <formula>$E$33</formula>
    </cfRule>
    <cfRule type="cellIs" dxfId="3" priority="36" stopIfTrue="1" operator="greaterThan">
      <formula>$E$33</formula>
    </cfRule>
  </conditionalFormatting>
  <hyperlinks>
    <hyperlink ref="E4" location="'Instructions '!C34" display="Back to Instructions tab"/>
  </hyperlink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70C0"/>
  </sheetPr>
  <dimension ref="A1:R55"/>
  <sheetViews>
    <sheetView showGridLines="0" zoomScale="75" zoomScaleNormal="75" workbookViewId="0">
      <selection activeCell="E4" sqref="E4"/>
    </sheetView>
  </sheetViews>
  <sheetFormatPr defaultRowHeight="18" x14ac:dyDescent="0.35"/>
  <cols>
    <col min="1" max="1" width="2.5" style="26" customWidth="1"/>
    <col min="2" max="2" width="22.5" style="26" customWidth="1"/>
    <col min="3" max="3" width="33.5" style="26" customWidth="1"/>
    <col min="4" max="4" width="71.375" style="305" customWidth="1"/>
    <col min="5" max="5" width="22.875" style="26" customWidth="1"/>
    <col min="6" max="6" width="14.125" style="26" customWidth="1"/>
    <col min="7" max="13" width="9" style="26"/>
    <col min="14" max="14" width="8.125" style="26" customWidth="1"/>
    <col min="15" max="15" width="3.375" style="33" customWidth="1"/>
    <col min="16" max="16" width="9" style="33"/>
    <col min="17" max="17" width="4.875" style="26" customWidth="1"/>
    <col min="18" max="18" width="3.625" style="26" customWidth="1"/>
    <col min="19" max="16384" width="9" style="26"/>
  </cols>
  <sheetData>
    <row r="1" spans="2:18" ht="18.75" thickBot="1" x14ac:dyDescent="0.4">
      <c r="R1" s="111"/>
    </row>
    <row r="2" spans="2:18" ht="18.75" thickBot="1" x14ac:dyDescent="0.4">
      <c r="B2" s="461" t="str">
        <f>'Version Control'!$B$2</f>
        <v>Title Block</v>
      </c>
      <c r="C2" s="462"/>
      <c r="R2" s="111"/>
    </row>
    <row r="3" spans="2:18" x14ac:dyDescent="0.35">
      <c r="B3" s="96" t="str">
        <f>'Version Control'!$B$3</f>
        <v>File Name:</v>
      </c>
      <c r="C3" s="97" t="str">
        <f ca="1">'Version Control'!$C$3</f>
        <v>Room_Air_Conditioner_v1.6.xlsx</v>
      </c>
      <c r="R3" s="111"/>
    </row>
    <row r="4" spans="2:18" x14ac:dyDescent="0.35">
      <c r="B4" s="98" t="str">
        <f>'Version Control'!$B$4</f>
        <v>Tab Name:</v>
      </c>
      <c r="C4" s="99" t="str">
        <f ca="1">MID(CELL("filename",A1), FIND("]", CELL("filename", A1))+ 1, 255)</f>
        <v>Capacity Test</v>
      </c>
      <c r="E4" s="35" t="s">
        <v>402</v>
      </c>
      <c r="R4" s="111"/>
    </row>
    <row r="5" spans="2:18" x14ac:dyDescent="0.35">
      <c r="B5" s="100" t="str">
        <f>'Version Control'!$B$5</f>
        <v>Version Number:</v>
      </c>
      <c r="C5" s="101">
        <f>'Version Control'!$C$5</f>
        <v>1.6</v>
      </c>
      <c r="R5" s="111"/>
    </row>
    <row r="6" spans="2:18" x14ac:dyDescent="0.35">
      <c r="B6" s="100" t="str">
        <f>'Version Control'!$B$6</f>
        <v xml:space="preserve">Latest Revision Date: </v>
      </c>
      <c r="C6" s="102">
        <f>'Version Control'!$C$6</f>
        <v>41192</v>
      </c>
      <c r="R6" s="111"/>
    </row>
    <row r="7" spans="2:18" ht="18.75" thickBot="1" x14ac:dyDescent="0.4">
      <c r="B7" s="103" t="str">
        <f>'Version Control'!$B$7</f>
        <v xml:space="preserve">Test Completion Date: </v>
      </c>
      <c r="C7" s="104" t="str">
        <f>'Version Control'!$C$7</f>
        <v>[MM/DD/YYYY]</v>
      </c>
      <c r="R7" s="111"/>
    </row>
    <row r="8" spans="2:18" x14ac:dyDescent="0.35">
      <c r="R8" s="111"/>
    </row>
    <row r="9" spans="2:18" ht="18.75" thickBot="1" x14ac:dyDescent="0.4">
      <c r="R9" s="111"/>
    </row>
    <row r="10" spans="2:18" ht="18.75" thickBot="1" x14ac:dyDescent="0.4">
      <c r="B10" s="461" t="s">
        <v>457</v>
      </c>
      <c r="C10" s="585"/>
      <c r="D10" s="585"/>
      <c r="E10" s="585"/>
      <c r="F10" s="585"/>
      <c r="G10" s="585"/>
      <c r="H10" s="585"/>
      <c r="I10" s="585"/>
      <c r="J10" s="585"/>
      <c r="K10" s="585"/>
      <c r="L10" s="585"/>
      <c r="M10" s="585"/>
      <c r="N10" s="585"/>
      <c r="O10" s="585"/>
      <c r="P10" s="462"/>
      <c r="R10" s="111"/>
    </row>
    <row r="11" spans="2:18" ht="18.75" thickBot="1" x14ac:dyDescent="0.4">
      <c r="B11" s="315"/>
      <c r="C11" s="110"/>
      <c r="D11" s="307"/>
      <c r="E11" s="110"/>
      <c r="F11" s="110"/>
      <c r="G11" s="110"/>
      <c r="H11" s="110"/>
      <c r="I11" s="110"/>
      <c r="J11" s="110"/>
      <c r="K11" s="110"/>
      <c r="L11" s="110"/>
      <c r="M11" s="110"/>
      <c r="N11" s="110"/>
      <c r="O11" s="322"/>
      <c r="P11" s="324"/>
      <c r="R11" s="111"/>
    </row>
    <row r="12" spans="2:18" ht="18.75" thickBot="1" x14ac:dyDescent="0.4">
      <c r="B12" s="27"/>
      <c r="C12" s="461" t="s">
        <v>24</v>
      </c>
      <c r="D12" s="462"/>
      <c r="E12" s="31"/>
      <c r="F12" s="31"/>
      <c r="G12" s="31"/>
      <c r="H12" s="31"/>
      <c r="I12" s="31"/>
      <c r="J12" s="31"/>
      <c r="K12" s="31"/>
      <c r="L12" s="31"/>
      <c r="M12" s="31"/>
      <c r="N12" s="31"/>
      <c r="O12" s="317"/>
      <c r="P12" s="32"/>
      <c r="R12" s="111"/>
    </row>
    <row r="13" spans="2:18" ht="20.25" thickBot="1" x14ac:dyDescent="0.45">
      <c r="B13" s="27"/>
      <c r="C13" s="95" t="s">
        <v>145</v>
      </c>
      <c r="D13" s="306"/>
      <c r="E13" s="316"/>
      <c r="F13" s="316"/>
      <c r="G13" s="31"/>
      <c r="H13" s="31"/>
      <c r="I13" s="31"/>
      <c r="J13" s="31"/>
      <c r="K13" s="31"/>
      <c r="L13" s="31"/>
      <c r="M13" s="31"/>
      <c r="N13" s="31"/>
      <c r="O13" s="317"/>
      <c r="P13" s="32"/>
      <c r="R13" s="111"/>
    </row>
    <row r="14" spans="2:18" ht="18.75" thickBot="1" x14ac:dyDescent="0.4">
      <c r="B14" s="27"/>
      <c r="C14" s="31"/>
      <c r="D14" s="30"/>
      <c r="E14" s="316"/>
      <c r="F14" s="316"/>
      <c r="G14" s="31"/>
      <c r="H14" s="31"/>
      <c r="I14" s="31"/>
      <c r="J14" s="31"/>
      <c r="K14" s="31"/>
      <c r="L14" s="31"/>
      <c r="M14" s="31"/>
      <c r="N14" s="31"/>
      <c r="O14" s="317"/>
      <c r="P14" s="32"/>
      <c r="R14" s="111"/>
    </row>
    <row r="15" spans="2:18" ht="18.75" thickBot="1" x14ac:dyDescent="0.4">
      <c r="B15" s="27"/>
      <c r="C15" s="461" t="s">
        <v>37</v>
      </c>
      <c r="D15" s="585"/>
      <c r="E15" s="585"/>
      <c r="F15" s="462"/>
      <c r="G15" s="31"/>
      <c r="H15" s="31"/>
      <c r="I15" s="31"/>
      <c r="J15" s="31"/>
      <c r="K15" s="31"/>
      <c r="L15" s="31"/>
      <c r="M15" s="31"/>
      <c r="N15" s="31"/>
      <c r="O15" s="317"/>
      <c r="P15" s="32"/>
      <c r="R15" s="111"/>
    </row>
    <row r="16" spans="2:18" ht="19.5" x14ac:dyDescent="0.4">
      <c r="B16" s="27"/>
      <c r="C16" s="109" t="s">
        <v>149</v>
      </c>
      <c r="D16" s="307"/>
      <c r="E16" s="367" t="s">
        <v>36</v>
      </c>
      <c r="F16" s="368" t="s">
        <v>154</v>
      </c>
      <c r="G16" s="317"/>
      <c r="H16" s="31"/>
      <c r="I16" s="31"/>
      <c r="J16" s="31"/>
      <c r="K16" s="31"/>
      <c r="L16" s="31"/>
      <c r="M16" s="31"/>
      <c r="N16" s="31"/>
      <c r="O16" s="317"/>
      <c r="P16" s="32"/>
      <c r="R16" s="111"/>
    </row>
    <row r="17" spans="2:18" x14ac:dyDescent="0.35">
      <c r="B17" s="27"/>
      <c r="C17" s="311" t="s">
        <v>26</v>
      </c>
      <c r="D17" s="107" t="s">
        <v>378</v>
      </c>
      <c r="E17" s="122"/>
      <c r="F17" s="370" t="s">
        <v>32</v>
      </c>
      <c r="G17" s="317"/>
      <c r="H17" s="31"/>
      <c r="I17" s="31"/>
      <c r="J17" s="31"/>
      <c r="K17" s="31"/>
      <c r="L17" s="31"/>
      <c r="M17" s="31"/>
      <c r="N17" s="31"/>
      <c r="O17" s="317"/>
      <c r="P17" s="32"/>
      <c r="R17" s="111"/>
    </row>
    <row r="18" spans="2:18" ht="54" x14ac:dyDescent="0.35">
      <c r="B18" s="27"/>
      <c r="C18" s="311" t="s">
        <v>27</v>
      </c>
      <c r="D18" s="107" t="s">
        <v>379</v>
      </c>
      <c r="E18" s="122"/>
      <c r="F18" s="370" t="s">
        <v>33</v>
      </c>
      <c r="G18" s="317"/>
      <c r="H18" s="31"/>
      <c r="I18" s="31"/>
      <c r="J18" s="31"/>
      <c r="K18" s="31"/>
      <c r="L18" s="31"/>
      <c r="M18" s="31"/>
      <c r="N18" s="31"/>
      <c r="O18" s="317"/>
      <c r="P18" s="32"/>
      <c r="R18" s="111"/>
    </row>
    <row r="19" spans="2:18" ht="108" x14ac:dyDescent="0.35">
      <c r="B19" s="27"/>
      <c r="C19" s="311" t="s">
        <v>28</v>
      </c>
      <c r="D19" s="107" t="s">
        <v>380</v>
      </c>
      <c r="E19" s="122"/>
      <c r="F19" s="370" t="s">
        <v>33</v>
      </c>
      <c r="G19" s="317"/>
      <c r="H19" s="31"/>
      <c r="I19" s="31"/>
      <c r="J19" s="31"/>
      <c r="K19" s="31"/>
      <c r="L19" s="31"/>
      <c r="M19" s="31"/>
      <c r="N19" s="31"/>
      <c r="O19" s="317"/>
      <c r="P19" s="32"/>
      <c r="R19" s="111"/>
    </row>
    <row r="20" spans="2:18" ht="54" x14ac:dyDescent="0.35">
      <c r="B20" s="27"/>
      <c r="C20" s="311" t="s">
        <v>29</v>
      </c>
      <c r="D20" s="107" t="s">
        <v>381</v>
      </c>
      <c r="E20" s="122"/>
      <c r="F20" s="370" t="s">
        <v>34</v>
      </c>
      <c r="G20" s="317"/>
      <c r="H20" s="31"/>
      <c r="I20" s="31"/>
      <c r="J20" s="31"/>
      <c r="K20" s="31"/>
      <c r="L20" s="31"/>
      <c r="M20" s="31"/>
      <c r="N20" s="31"/>
      <c r="O20" s="317"/>
      <c r="P20" s="32"/>
      <c r="R20" s="111"/>
    </row>
    <row r="21" spans="2:18" ht="54" x14ac:dyDescent="0.35">
      <c r="B21" s="27"/>
      <c r="C21" s="311" t="s">
        <v>30</v>
      </c>
      <c r="D21" s="107" t="s">
        <v>382</v>
      </c>
      <c r="E21" s="122"/>
      <c r="F21" s="370" t="s">
        <v>35</v>
      </c>
      <c r="G21" s="317"/>
      <c r="H21" s="31"/>
      <c r="I21" s="31"/>
      <c r="J21" s="31"/>
      <c r="K21" s="31"/>
      <c r="L21" s="31"/>
      <c r="M21" s="31"/>
      <c r="N21" s="31"/>
      <c r="O21" s="317"/>
      <c r="P21" s="32"/>
      <c r="R21" s="111"/>
    </row>
    <row r="22" spans="2:18" ht="54" x14ac:dyDescent="0.35">
      <c r="B22" s="27"/>
      <c r="C22" s="311" t="s">
        <v>31</v>
      </c>
      <c r="D22" s="107" t="s">
        <v>383</v>
      </c>
      <c r="E22" s="122"/>
      <c r="F22" s="370" t="s">
        <v>35</v>
      </c>
      <c r="G22" s="317"/>
      <c r="H22" s="31"/>
      <c r="I22" s="31"/>
      <c r="J22" s="31"/>
      <c r="K22" s="31"/>
      <c r="L22" s="31"/>
      <c r="M22" s="31"/>
      <c r="N22" s="31"/>
      <c r="O22" s="317"/>
      <c r="P22" s="32"/>
      <c r="R22" s="111"/>
    </row>
    <row r="23" spans="2:18" x14ac:dyDescent="0.35">
      <c r="B23" s="27"/>
      <c r="C23" s="312"/>
      <c r="D23" s="30"/>
      <c r="E23" s="31"/>
      <c r="F23" s="29"/>
      <c r="G23" s="317"/>
      <c r="H23" s="31"/>
      <c r="I23" s="31"/>
      <c r="J23" s="31"/>
      <c r="K23" s="31"/>
      <c r="L23" s="31"/>
      <c r="M23" s="31"/>
      <c r="N23" s="31"/>
      <c r="O23" s="317"/>
      <c r="P23" s="32"/>
      <c r="R23" s="111"/>
    </row>
    <row r="24" spans="2:18" x14ac:dyDescent="0.35">
      <c r="B24" s="27"/>
      <c r="C24" s="311" t="s">
        <v>25</v>
      </c>
      <c r="D24" s="107" t="s">
        <v>384</v>
      </c>
      <c r="E24" s="123">
        <f>3.41*E17+(E18-E19)*E20+E21+E22</f>
        <v>0</v>
      </c>
      <c r="F24" s="369" t="s">
        <v>35</v>
      </c>
      <c r="G24" s="317"/>
      <c r="H24" s="31"/>
      <c r="I24" s="31"/>
      <c r="J24" s="31"/>
      <c r="K24" s="31"/>
      <c r="L24" s="31"/>
      <c r="M24" s="31"/>
      <c r="N24" s="31"/>
      <c r="O24" s="317"/>
      <c r="P24" s="32"/>
      <c r="R24" s="111"/>
    </row>
    <row r="25" spans="2:18" x14ac:dyDescent="0.35">
      <c r="B25" s="27"/>
      <c r="C25" s="313"/>
      <c r="D25" s="30"/>
      <c r="E25" s="31"/>
      <c r="F25" s="371"/>
      <c r="G25" s="317"/>
      <c r="H25" s="31"/>
      <c r="I25" s="31"/>
      <c r="J25" s="31"/>
      <c r="K25" s="31"/>
      <c r="L25" s="31"/>
      <c r="M25" s="31"/>
      <c r="N25" s="31"/>
      <c r="O25" s="317"/>
      <c r="P25" s="32"/>
      <c r="R25" s="111"/>
    </row>
    <row r="26" spans="2:18" x14ac:dyDescent="0.35">
      <c r="B26" s="27"/>
      <c r="C26" s="311" t="s">
        <v>106</v>
      </c>
      <c r="D26" s="107" t="s">
        <v>103</v>
      </c>
      <c r="E26" s="123">
        <f>1060*E20</f>
        <v>0</v>
      </c>
      <c r="F26" s="369" t="s">
        <v>35</v>
      </c>
      <c r="G26" s="31"/>
      <c r="H26" s="31"/>
      <c r="I26" s="31"/>
      <c r="J26" s="31"/>
      <c r="K26" s="31"/>
      <c r="L26" s="31"/>
      <c r="M26" s="31"/>
      <c r="N26" s="31"/>
      <c r="O26" s="317"/>
      <c r="P26" s="32"/>
      <c r="R26" s="111"/>
    </row>
    <row r="27" spans="2:18" x14ac:dyDescent="0.35">
      <c r="B27" s="27"/>
      <c r="C27" s="311" t="s">
        <v>105</v>
      </c>
      <c r="D27" s="107" t="s">
        <v>104</v>
      </c>
      <c r="E27" s="123">
        <f>E24-E26</f>
        <v>0</v>
      </c>
      <c r="F27" s="369" t="s">
        <v>35</v>
      </c>
      <c r="G27" s="31"/>
      <c r="H27" s="31"/>
      <c r="I27" s="31"/>
      <c r="J27" s="31"/>
      <c r="K27" s="31"/>
      <c r="L27" s="31"/>
      <c r="M27" s="31"/>
      <c r="N27" s="31"/>
      <c r="O27" s="317"/>
      <c r="P27" s="32"/>
      <c r="R27" s="111"/>
    </row>
    <row r="28" spans="2:18" x14ac:dyDescent="0.35">
      <c r="B28" s="27"/>
      <c r="C28" s="27"/>
      <c r="D28" s="30"/>
      <c r="E28" s="31"/>
      <c r="F28" s="29"/>
      <c r="G28" s="31"/>
      <c r="H28" s="31"/>
      <c r="I28" s="31"/>
      <c r="J28" s="31"/>
      <c r="K28" s="31"/>
      <c r="L28" s="31"/>
      <c r="M28" s="31"/>
      <c r="N28" s="31"/>
      <c r="O28" s="317"/>
      <c r="P28" s="32"/>
      <c r="R28" s="111"/>
    </row>
    <row r="29" spans="2:18" x14ac:dyDescent="0.35">
      <c r="B29" s="27"/>
      <c r="C29" s="27"/>
      <c r="D29" s="30"/>
      <c r="E29" s="31"/>
      <c r="F29" s="32"/>
      <c r="G29" s="31"/>
      <c r="H29" s="31"/>
      <c r="I29" s="31"/>
      <c r="J29" s="31"/>
      <c r="K29" s="31"/>
      <c r="L29" s="31"/>
      <c r="M29" s="31"/>
      <c r="N29" s="31"/>
      <c r="O29" s="317"/>
      <c r="P29" s="32"/>
      <c r="R29" s="111"/>
    </row>
    <row r="30" spans="2:18" ht="19.5" x14ac:dyDescent="0.4">
      <c r="B30" s="27"/>
      <c r="C30" s="28" t="s">
        <v>108</v>
      </c>
      <c r="D30" s="30"/>
      <c r="E30" s="31"/>
      <c r="F30" s="32"/>
      <c r="G30" s="31"/>
      <c r="H30" s="31"/>
      <c r="I30" s="31"/>
      <c r="J30" s="31"/>
      <c r="K30" s="31"/>
      <c r="L30" s="31"/>
      <c r="M30" s="31"/>
      <c r="N30" s="31"/>
      <c r="O30" s="317"/>
      <c r="P30" s="32"/>
      <c r="R30" s="111"/>
    </row>
    <row r="31" spans="2:18" x14ac:dyDescent="0.35">
      <c r="B31" s="27"/>
      <c r="C31" s="105"/>
      <c r="D31" s="108" t="s">
        <v>38</v>
      </c>
      <c r="E31" s="122"/>
      <c r="F31" s="372"/>
      <c r="G31" s="31"/>
      <c r="H31" s="31"/>
      <c r="I31" s="31"/>
      <c r="J31" s="31"/>
      <c r="K31" s="31"/>
      <c r="L31" s="31"/>
      <c r="M31" s="31"/>
      <c r="N31" s="31"/>
      <c r="O31" s="317"/>
      <c r="P31" s="32"/>
      <c r="R31" s="111"/>
    </row>
    <row r="32" spans="2:18" x14ac:dyDescent="0.35">
      <c r="B32" s="27"/>
      <c r="C32" s="105"/>
      <c r="D32" s="108" t="s">
        <v>39</v>
      </c>
      <c r="E32" s="122"/>
      <c r="F32" s="373" t="s">
        <v>422</v>
      </c>
      <c r="G32" s="31"/>
      <c r="H32" s="31"/>
      <c r="I32" s="31"/>
      <c r="J32" s="31"/>
      <c r="K32" s="31"/>
      <c r="L32" s="31"/>
      <c r="M32" s="31"/>
      <c r="N32" s="31"/>
      <c r="O32" s="317"/>
      <c r="P32" s="32"/>
      <c r="R32" s="111"/>
    </row>
    <row r="33" spans="2:18" x14ac:dyDescent="0.35">
      <c r="B33" s="27"/>
      <c r="C33" s="27"/>
      <c r="D33" s="30"/>
      <c r="E33" s="31"/>
      <c r="F33" s="372"/>
      <c r="G33" s="31"/>
      <c r="H33" s="31"/>
      <c r="I33" s="31"/>
      <c r="J33" s="31"/>
      <c r="K33" s="31"/>
      <c r="L33" s="31"/>
      <c r="M33" s="31"/>
      <c r="N33" s="31"/>
      <c r="O33" s="317"/>
      <c r="P33" s="32"/>
      <c r="R33" s="111"/>
    </row>
    <row r="34" spans="2:18" ht="36" x14ac:dyDescent="0.35">
      <c r="B34" s="27"/>
      <c r="C34" s="105"/>
      <c r="D34" s="108" t="s">
        <v>40</v>
      </c>
      <c r="E34" s="122"/>
      <c r="F34" s="372"/>
      <c r="G34" s="31"/>
      <c r="H34" s="31"/>
      <c r="I34" s="31"/>
      <c r="J34" s="31"/>
      <c r="K34" s="31"/>
      <c r="L34" s="31"/>
      <c r="M34" s="31"/>
      <c r="N34" s="31"/>
      <c r="O34" s="317"/>
      <c r="P34" s="32"/>
      <c r="R34" s="111"/>
    </row>
    <row r="35" spans="2:18" ht="18.75" thickBot="1" x14ac:dyDescent="0.4">
      <c r="B35" s="27"/>
      <c r="C35" s="106"/>
      <c r="D35" s="308" t="s">
        <v>41</v>
      </c>
      <c r="E35" s="124"/>
      <c r="F35" s="374" t="s">
        <v>422</v>
      </c>
      <c r="G35" s="31"/>
      <c r="H35" s="31"/>
      <c r="I35" s="31"/>
      <c r="J35" s="31"/>
      <c r="K35" s="31"/>
      <c r="L35" s="31"/>
      <c r="M35" s="31"/>
      <c r="N35" s="31"/>
      <c r="O35" s="317"/>
      <c r="P35" s="32"/>
      <c r="R35" s="111"/>
    </row>
    <row r="36" spans="2:18" ht="20.25" thickBot="1" x14ac:dyDescent="0.45">
      <c r="B36" s="27"/>
      <c r="C36" s="318"/>
      <c r="D36" s="30"/>
      <c r="E36" s="34"/>
      <c r="F36" s="317"/>
      <c r="G36" s="31"/>
      <c r="H36" s="31"/>
      <c r="I36" s="31"/>
      <c r="J36" s="31"/>
      <c r="K36" s="31"/>
      <c r="L36" s="31"/>
      <c r="M36" s="31"/>
      <c r="N36" s="31"/>
      <c r="O36" s="317"/>
      <c r="P36" s="32"/>
      <c r="R36" s="111"/>
    </row>
    <row r="37" spans="2:18" ht="18.75" thickBot="1" x14ac:dyDescent="0.4">
      <c r="B37" s="27"/>
      <c r="C37" s="461" t="s">
        <v>42</v>
      </c>
      <c r="D37" s="585"/>
      <c r="E37" s="585"/>
      <c r="F37" s="462"/>
      <c r="G37" s="31"/>
      <c r="H37" s="31"/>
      <c r="I37" s="31"/>
      <c r="J37" s="31"/>
      <c r="K37" s="31"/>
      <c r="L37" s="31"/>
      <c r="M37" s="31"/>
      <c r="N37" s="31"/>
      <c r="O37" s="317"/>
      <c r="P37" s="32"/>
      <c r="R37" s="111"/>
    </row>
    <row r="38" spans="2:18" ht="19.5" x14ac:dyDescent="0.4">
      <c r="B38" s="27"/>
      <c r="C38" s="109" t="s">
        <v>150</v>
      </c>
      <c r="D38" s="307"/>
      <c r="E38" s="367" t="s">
        <v>36</v>
      </c>
      <c r="F38" s="375" t="s">
        <v>154</v>
      </c>
      <c r="G38" s="31"/>
      <c r="H38" s="31"/>
      <c r="I38" s="31"/>
      <c r="J38" s="31"/>
      <c r="K38" s="31"/>
      <c r="L38" s="31"/>
      <c r="M38" s="31"/>
      <c r="N38" s="31"/>
      <c r="O38" s="317"/>
      <c r="P38" s="32"/>
      <c r="R38" s="111"/>
    </row>
    <row r="39" spans="2:18" ht="19.5" x14ac:dyDescent="0.4">
      <c r="B39" s="27"/>
      <c r="C39" s="314" t="s">
        <v>44</v>
      </c>
      <c r="D39" s="107" t="s">
        <v>385</v>
      </c>
      <c r="E39" s="122"/>
      <c r="F39" s="370" t="s">
        <v>35</v>
      </c>
      <c r="G39" s="31"/>
      <c r="H39" s="31"/>
      <c r="I39" s="31"/>
      <c r="J39" s="31"/>
      <c r="K39" s="31"/>
      <c r="L39" s="31"/>
      <c r="M39" s="31"/>
      <c r="N39" s="31"/>
      <c r="O39" s="317"/>
      <c r="P39" s="32"/>
      <c r="R39" s="111"/>
    </row>
    <row r="40" spans="2:18" ht="36" x14ac:dyDescent="0.35">
      <c r="B40" s="27"/>
      <c r="C40" s="311" t="s">
        <v>45</v>
      </c>
      <c r="D40" s="107" t="s">
        <v>386</v>
      </c>
      <c r="E40" s="122"/>
      <c r="F40" s="370" t="s">
        <v>32</v>
      </c>
      <c r="G40" s="31"/>
      <c r="H40" s="31"/>
      <c r="I40" s="31"/>
      <c r="J40" s="31"/>
      <c r="K40" s="31"/>
      <c r="L40" s="31"/>
      <c r="M40" s="31"/>
      <c r="N40" s="31"/>
      <c r="O40" s="317"/>
      <c r="P40" s="32"/>
      <c r="R40" s="111"/>
    </row>
    <row r="41" spans="2:18" x14ac:dyDescent="0.35">
      <c r="B41" s="27"/>
      <c r="C41" s="311" t="s">
        <v>47</v>
      </c>
      <c r="D41" s="107" t="s">
        <v>387</v>
      </c>
      <c r="E41" s="123">
        <f>'Recorded Data'!D29</f>
        <v>0</v>
      </c>
      <c r="F41" s="370" t="s">
        <v>32</v>
      </c>
      <c r="G41" s="31"/>
      <c r="H41" s="31"/>
      <c r="I41" s="31"/>
      <c r="J41" s="31"/>
      <c r="K41" s="31"/>
      <c r="L41" s="31"/>
      <c r="M41" s="31"/>
      <c r="N41" s="31"/>
      <c r="O41" s="317"/>
      <c r="P41" s="32"/>
      <c r="R41" s="111"/>
    </row>
    <row r="42" spans="2:18" ht="36" x14ac:dyDescent="0.35">
      <c r="B42" s="27"/>
      <c r="C42" s="311" t="s">
        <v>28</v>
      </c>
      <c r="D42" s="107" t="s">
        <v>388</v>
      </c>
      <c r="E42" s="123">
        <f>E19</f>
        <v>0</v>
      </c>
      <c r="F42" s="370" t="s">
        <v>33</v>
      </c>
      <c r="G42" s="31"/>
      <c r="H42" s="31"/>
      <c r="I42" s="31"/>
      <c r="J42" s="31"/>
      <c r="K42" s="31"/>
      <c r="L42" s="31"/>
      <c r="M42" s="31"/>
      <c r="N42" s="31"/>
      <c r="O42" s="317"/>
      <c r="P42" s="32"/>
      <c r="R42" s="111"/>
    </row>
    <row r="43" spans="2:18" ht="54" x14ac:dyDescent="0.35">
      <c r="B43" s="27"/>
      <c r="C43" s="311" t="s">
        <v>46</v>
      </c>
      <c r="D43" s="107" t="s">
        <v>389</v>
      </c>
      <c r="E43" s="122"/>
      <c r="F43" s="370" t="s">
        <v>33</v>
      </c>
      <c r="G43" s="31"/>
      <c r="H43" s="31"/>
      <c r="I43" s="31"/>
      <c r="J43" s="31"/>
      <c r="K43" s="31"/>
      <c r="L43" s="31"/>
      <c r="M43" s="31"/>
      <c r="N43" s="31"/>
      <c r="O43" s="317"/>
      <c r="P43" s="32"/>
      <c r="R43" s="111"/>
    </row>
    <row r="44" spans="2:18" x14ac:dyDescent="0.35">
      <c r="B44" s="27"/>
      <c r="C44" s="311" t="s">
        <v>29</v>
      </c>
      <c r="D44" s="107" t="s">
        <v>390</v>
      </c>
      <c r="E44" s="123">
        <f>E20</f>
        <v>0</v>
      </c>
      <c r="F44" s="370" t="s">
        <v>34</v>
      </c>
      <c r="G44" s="31"/>
      <c r="H44" s="31"/>
      <c r="I44" s="31"/>
      <c r="J44" s="31"/>
      <c r="K44" s="31"/>
      <c r="L44" s="31"/>
      <c r="M44" s="31"/>
      <c r="N44" s="31"/>
      <c r="O44" s="317"/>
      <c r="P44" s="32"/>
      <c r="R44" s="111"/>
    </row>
    <row r="45" spans="2:18" ht="90" x14ac:dyDescent="0.35">
      <c r="B45" s="27"/>
      <c r="C45" s="311" t="s">
        <v>30</v>
      </c>
      <c r="D45" s="107" t="s">
        <v>391</v>
      </c>
      <c r="E45" s="122"/>
      <c r="F45" s="370" t="s">
        <v>35</v>
      </c>
      <c r="G45" s="31"/>
      <c r="H45" s="31"/>
      <c r="I45" s="31"/>
      <c r="J45" s="31"/>
      <c r="K45" s="31"/>
      <c r="L45" s="31"/>
      <c r="M45" s="31"/>
      <c r="N45" s="31"/>
      <c r="O45" s="317"/>
      <c r="P45" s="32"/>
      <c r="R45" s="111"/>
    </row>
    <row r="46" spans="2:18" ht="36" x14ac:dyDescent="0.35">
      <c r="B46" s="27"/>
      <c r="C46" s="311" t="s">
        <v>48</v>
      </c>
      <c r="D46" s="107" t="s">
        <v>392</v>
      </c>
      <c r="E46" s="122"/>
      <c r="F46" s="370" t="s">
        <v>35</v>
      </c>
      <c r="G46" s="31"/>
      <c r="H46" s="31"/>
      <c r="I46" s="31"/>
      <c r="J46" s="31"/>
      <c r="K46" s="31"/>
      <c r="L46" s="31"/>
      <c r="M46" s="31"/>
      <c r="N46" s="31"/>
      <c r="O46" s="317"/>
      <c r="P46" s="32"/>
      <c r="R46" s="111"/>
    </row>
    <row r="47" spans="2:18" x14ac:dyDescent="0.35">
      <c r="B47" s="27"/>
      <c r="C47" s="312"/>
      <c r="D47" s="30"/>
      <c r="E47" s="31"/>
      <c r="F47" s="376"/>
      <c r="G47" s="31"/>
      <c r="H47" s="31"/>
      <c r="I47" s="31"/>
      <c r="J47" s="31"/>
      <c r="K47" s="31"/>
      <c r="L47" s="31"/>
      <c r="M47" s="31"/>
      <c r="N47" s="31"/>
      <c r="O47" s="317"/>
      <c r="P47" s="32"/>
      <c r="R47" s="111"/>
    </row>
    <row r="48" spans="2:18" x14ac:dyDescent="0.35">
      <c r="B48" s="27"/>
      <c r="C48" s="311" t="s">
        <v>43</v>
      </c>
      <c r="D48" s="107" t="s">
        <v>112</v>
      </c>
      <c r="E48" s="123">
        <f>E39-3.41*E40-3.41*E41+(E43-E42)*E44+E45+E46</f>
        <v>0</v>
      </c>
      <c r="F48" s="370" t="s">
        <v>35</v>
      </c>
      <c r="G48" s="31"/>
      <c r="H48" s="31"/>
      <c r="I48" s="31"/>
      <c r="J48" s="31"/>
      <c r="K48" s="31"/>
      <c r="L48" s="31"/>
      <c r="M48" s="31"/>
      <c r="N48" s="31"/>
      <c r="O48" s="317"/>
      <c r="P48" s="32"/>
      <c r="R48" s="111"/>
    </row>
    <row r="49" spans="1:18" x14ac:dyDescent="0.35">
      <c r="B49" s="27"/>
      <c r="C49" s="27"/>
      <c r="D49" s="107" t="s">
        <v>58</v>
      </c>
      <c r="E49" s="123">
        <f>E48</f>
        <v>0</v>
      </c>
      <c r="F49" s="370" t="s">
        <v>35</v>
      </c>
      <c r="G49" s="31"/>
      <c r="H49" s="31"/>
      <c r="I49" s="31"/>
      <c r="J49" s="31"/>
      <c r="K49" s="31"/>
      <c r="L49" s="31"/>
      <c r="M49" s="31"/>
      <c r="N49" s="31"/>
      <c r="O49" s="317"/>
      <c r="P49" s="32"/>
      <c r="R49" s="111"/>
    </row>
    <row r="50" spans="1:18" x14ac:dyDescent="0.35">
      <c r="B50" s="27"/>
      <c r="C50" s="27"/>
      <c r="D50" s="30"/>
      <c r="E50" s="31"/>
      <c r="F50" s="376"/>
      <c r="G50" s="31"/>
      <c r="H50" s="31"/>
      <c r="I50" s="31"/>
      <c r="J50" s="31"/>
      <c r="K50" s="31"/>
      <c r="L50" s="31"/>
      <c r="M50" s="31"/>
      <c r="N50" s="31"/>
      <c r="O50" s="317"/>
      <c r="P50" s="32"/>
      <c r="R50" s="111"/>
    </row>
    <row r="51" spans="1:18" ht="19.5" x14ac:dyDescent="0.4">
      <c r="B51" s="27"/>
      <c r="C51" s="28" t="s">
        <v>108</v>
      </c>
      <c r="D51" s="30"/>
      <c r="E51" s="34" t="s">
        <v>36</v>
      </c>
      <c r="F51" s="376"/>
      <c r="G51" s="31"/>
      <c r="H51" s="31"/>
      <c r="I51" s="31"/>
      <c r="J51" s="31"/>
      <c r="K51" s="31"/>
      <c r="L51" s="31"/>
      <c r="M51" s="31"/>
      <c r="N51" s="31"/>
      <c r="O51" s="317"/>
      <c r="P51" s="32"/>
      <c r="R51" s="111"/>
    </row>
    <row r="52" spans="1:18" ht="18.75" thickBot="1" x14ac:dyDescent="0.4">
      <c r="B52" s="27"/>
      <c r="C52" s="106"/>
      <c r="D52" s="309" t="s">
        <v>49</v>
      </c>
      <c r="E52" s="124"/>
      <c r="F52" s="377" t="s">
        <v>422</v>
      </c>
      <c r="G52" s="31"/>
      <c r="H52" s="31"/>
      <c r="I52" s="31"/>
      <c r="J52" s="31"/>
      <c r="K52" s="31"/>
      <c r="L52" s="31"/>
      <c r="M52" s="31"/>
      <c r="N52" s="31"/>
      <c r="O52" s="317"/>
      <c r="P52" s="32"/>
      <c r="R52" s="111"/>
    </row>
    <row r="53" spans="1:18" ht="18.75" thickBot="1" x14ac:dyDescent="0.4">
      <c r="B53" s="319"/>
      <c r="C53" s="320"/>
      <c r="D53" s="321"/>
      <c r="E53" s="320"/>
      <c r="F53" s="320"/>
      <c r="G53" s="320"/>
      <c r="H53" s="320"/>
      <c r="I53" s="320"/>
      <c r="J53" s="320"/>
      <c r="K53" s="320"/>
      <c r="L53" s="320"/>
      <c r="M53" s="320"/>
      <c r="N53" s="320"/>
      <c r="O53" s="323"/>
      <c r="P53" s="325"/>
      <c r="R53" s="111"/>
    </row>
    <row r="54" spans="1:18" x14ac:dyDescent="0.35">
      <c r="B54" s="31"/>
      <c r="C54" s="31"/>
      <c r="D54" s="30"/>
      <c r="E54" s="31"/>
      <c r="F54" s="31"/>
      <c r="G54" s="31"/>
      <c r="H54" s="31"/>
      <c r="I54" s="31"/>
      <c r="J54" s="31"/>
      <c r="K54" s="31"/>
      <c r="L54" s="31"/>
      <c r="M54" s="31"/>
      <c r="N54" s="31"/>
      <c r="O54" s="317"/>
      <c r="P54" s="317"/>
      <c r="R54" s="111"/>
    </row>
    <row r="55" spans="1:18" x14ac:dyDescent="0.35">
      <c r="A55" s="111"/>
      <c r="B55" s="111"/>
      <c r="C55" s="111"/>
      <c r="D55" s="310"/>
      <c r="E55" s="111"/>
      <c r="F55" s="111"/>
      <c r="G55" s="111"/>
      <c r="H55" s="111"/>
      <c r="I55" s="111"/>
      <c r="J55" s="111"/>
      <c r="K55" s="111"/>
      <c r="L55" s="111"/>
      <c r="M55" s="111"/>
      <c r="N55" s="111"/>
      <c r="O55" s="111"/>
      <c r="P55" s="111"/>
      <c r="Q55" s="111"/>
      <c r="R55" s="111"/>
    </row>
  </sheetData>
  <sheetProtection password="CC25" sheet="1" objects="1" scenarios="1" selectLockedCells="1"/>
  <mergeCells count="5">
    <mergeCell ref="B10:P10"/>
    <mergeCell ref="C37:F37"/>
    <mergeCell ref="C15:F15"/>
    <mergeCell ref="C12:D12"/>
    <mergeCell ref="B2:C2"/>
  </mergeCells>
  <dataValidations count="1">
    <dataValidation type="list" showInputMessage="1" showErrorMessage="1" sqref="E34 E31">
      <formula1>Yes_No</formula1>
    </dataValidation>
  </dataValidations>
  <hyperlinks>
    <hyperlink ref="E4" location="'Instructions '!C34" display="Back to Instructions tab"/>
  </hyperlinks>
  <pageMargins left="0.7" right="0.7" top="0.75" bottom="0.75" header="0.3" footer="0.3"/>
  <pageSetup orientation="portrait" horizontalDpi="200" verticalDpi="200" copies="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EFBED188910674991A8374A850CF1B7" ma:contentTypeVersion="2" ma:contentTypeDescription="Create a new document." ma:contentTypeScope="" ma:versionID="da8c80fd855197f7f7d9c2f078dc4f39">
  <xsd:schema xmlns:xsd="http://www.w3.org/2001/XMLSchema" xmlns:p="http://schemas.microsoft.com/office/2006/metadata/properties" targetNamespace="http://schemas.microsoft.com/office/2006/metadata/properties" ma:root="true" ma:fieldsID="14fa369940d63b85f095b247004c45d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7AE33DD-7A23-42DC-8505-C5B534A3EC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88BDE55E-640C-487A-8E2B-7A7434E03B52}">
  <ds:schemaRefs>
    <ds:schemaRef ds:uri="http://schemas.microsoft.com/office/2006/metadata/properties"/>
    <ds:schemaRef ds:uri="http://purl.org/dc/terms/"/>
    <ds:schemaRef ds:uri="http://schemas.openxmlformats.org/package/2006/metadata/core-properties"/>
    <ds:schemaRef ds:uri="http://www.w3.org/XML/1998/namespace"/>
    <ds:schemaRef ds:uri="http://schemas.microsoft.com/office/2006/documentManagement/types"/>
    <ds:schemaRef ds:uri="http://purl.org/dc/elements/1.1/"/>
    <ds:schemaRef ds:uri="http://purl.org/dc/dcmitype/"/>
  </ds:schemaRefs>
</ds:datastoreItem>
</file>

<file path=customXml/itemProps3.xml><?xml version="1.0" encoding="utf-8"?>
<ds:datastoreItem xmlns:ds="http://schemas.openxmlformats.org/officeDocument/2006/customXml" ds:itemID="{C9D78425-8553-4BDF-991D-02976CCDB89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7</vt:i4>
      </vt:variant>
    </vt:vector>
  </HeadingPairs>
  <TitlesOfParts>
    <vt:vector size="24" baseType="lpstr">
      <vt:lpstr>Instructions </vt:lpstr>
      <vt:lpstr>General Info &amp; Test Results</vt:lpstr>
      <vt:lpstr>Setup &amp; Instrumentation</vt:lpstr>
      <vt:lpstr>Photos</vt:lpstr>
      <vt:lpstr>Photo Adding</vt:lpstr>
      <vt:lpstr>Settings</vt:lpstr>
      <vt:lpstr>Recorded Data</vt:lpstr>
      <vt:lpstr>Test Conditions Variations</vt:lpstr>
      <vt:lpstr>Capacity Test</vt:lpstr>
      <vt:lpstr>Standby Power Test</vt:lpstr>
      <vt:lpstr>Uncertainty Data</vt:lpstr>
      <vt:lpstr>General Test Comments</vt:lpstr>
      <vt:lpstr>Report Sign-Off Block</vt:lpstr>
      <vt:lpstr>EER Calculation</vt:lpstr>
      <vt:lpstr>Uncertainty Calculations</vt:lpstr>
      <vt:lpstr>Drop-Downs</vt:lpstr>
      <vt:lpstr>Version Control</vt:lpstr>
      <vt:lpstr>A_B</vt:lpstr>
      <vt:lpstr>Annual_Hours</vt:lpstr>
      <vt:lpstr>Electronic</vt:lpstr>
      <vt:lpstr>Photos_Y_N</vt:lpstr>
      <vt:lpstr>Standby_Y_N</vt:lpstr>
      <vt:lpstr>Uncertainty_Y_N</vt:lpstr>
      <vt:lpstr>Yes_No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Room Air Conditioner v1.6</dc:title>
  <dc:creator>Knute Svenson</dc:creator>
  <cp:lastModifiedBy>Jim Young</cp:lastModifiedBy>
  <dcterms:created xsi:type="dcterms:W3CDTF">2012-10-04T21:38:59Z</dcterms:created>
  <dcterms:modified xsi:type="dcterms:W3CDTF">2012-10-11T13:29:34Z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0x010104004756D2268DFF9F4DB8D590AB8B85D8B4</vt:lpwstr>
  </property>
</Properties>
</file>