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C:\Users\ahammer\OneDrive - Navigant Consulting Inc\Documents\"/>
    </mc:Choice>
  </mc:AlternateContent>
  <xr:revisionPtr revIDLastSave="5" documentId="8_{E658360B-70C2-4FCD-96E4-7E1CF58F4AB3}" xr6:coauthVersionLast="36" xr6:coauthVersionMax="36" xr10:uidLastSave="{AD0A5C07-05FB-4FAF-B106-2234908B3962}"/>
  <workbookProtection workbookAlgorithmName="SHA-512" workbookHashValue="Rk9IbP9QvWP7HE7g6KNgK8GemvayGEDNENsME7Nc3BJ0YsXIenrZOcUj/+VJCRBVqn3Iokx1/6Sqk1XXgEVY1Q==" workbookSaltValue="kgS21a6pupVx32S2eABGNQ==" workbookSpinCount="100000" lockStructure="1"/>
  <bookViews>
    <workbookView xWindow="0" yWindow="0" windowWidth="19200" windowHeight="6350" tabRatio="899" xr2:uid="{00000000-000D-0000-FFFF-FFFF00000000}"/>
  </bookViews>
  <sheets>
    <sheet name="Instructions" sheetId="25" r:id="rId1"/>
    <sheet name="General Info &amp; Test Results" sheetId="1" r:id="rId2"/>
    <sheet name="Instrumentation" sheetId="27" r:id="rId3"/>
    <sheet name="Photos" sheetId="16" r:id="rId4"/>
    <sheet name="Inactive or Off Mode Settings" sheetId="20" r:id="rId5"/>
    <sheet name="Setup &amp; Test Cond Inactive-Off" sheetId="31" r:id="rId6"/>
    <sheet name="Off-Cycle Mode Settings" sheetId="34" r:id="rId7"/>
    <sheet name="Setup&amp;Test Cond Off-Cycle Mode" sheetId="35" r:id="rId8"/>
    <sheet name="Data &amp; Calcs Low Power Modes" sheetId="32" r:id="rId9"/>
    <sheet name="Cooling Mode Settings" sheetId="33" r:id="rId10"/>
    <sheet name="Cooling Mode Setup &amp; Conditions" sheetId="6" r:id="rId11"/>
    <sheet name="Data &amp; Calcs Cooling Mode" sheetId="30" r:id="rId12"/>
    <sheet name="Comments" sheetId="29" r:id="rId13"/>
    <sheet name="Report Sign-Off Block" sheetId="24" r:id="rId14"/>
    <sheet name="Drop-Downs" sheetId="37" r:id="rId15"/>
    <sheet name="Version Control" sheetId="23" r:id="rId16"/>
  </sheets>
  <definedNames>
    <definedName name="AECIO">'Data &amp; Calcs Low Power Modes'!$F$54</definedName>
    <definedName name="AECOC">'Data &amp; Calcs Low Power Modes'!$F$55</definedName>
    <definedName name="AECT">'Data &amp; Calcs Low Power Modes'!$F$56</definedName>
    <definedName name="B">'Data &amp; Calcs Cooling Mode'!$F$36</definedName>
    <definedName name="Be">'Data &amp; Calcs Cooling Mode'!#REF!</definedName>
    <definedName name="Bs">'Data &amp; Calcs Cooling Mode'!#REF!</definedName>
    <definedName name="Capacity95">'Data &amp; Calcs Cooling Mode'!$F$46</definedName>
    <definedName name="Cr">'Data &amp; Calcs Cooling Mode'!#REF!</definedName>
    <definedName name="Cr_rounded">'Data &amp; Calcs Cooling Mode'!#REF!</definedName>
    <definedName name="Ct">'Data &amp; Calcs Cooling Mode'!#REF!</definedName>
    <definedName name="d">'Data &amp; Calcs Cooling Mode'!$F$92</definedName>
    <definedName name="Duct_Configuration">'Drop-Downs'!$B$12:$B$13</definedName>
    <definedName name="E">'Data &amp; Calcs Cooling Mode'!#REF!</definedName>
    <definedName name="Ee">'Data &amp; Calcs Cooling Mode'!$F$46</definedName>
    <definedName name="EF">'Data &amp; Calcs Cooling Mode'!#REF!</definedName>
    <definedName name="EF_rounded">'Data &amp; Calcs Cooling Mode'!#REF!</definedName>
    <definedName name="ETLP">'Data &amp; Calcs Low Power Modes'!$F$55</definedName>
    <definedName name="Hc">'Data &amp; Calcs Cooling Mode'!#REF!</definedName>
    <definedName name="Ht">'Data &amp; Calcs Cooling Mode'!$F$35</definedName>
    <definedName name="IEF">'Data &amp; Calcs Cooling Mode'!#REF!</definedName>
    <definedName name="IEF_rounded">'Data &amp; Calcs Cooling Mode'!#REF!</definedName>
    <definedName name="k">'Data &amp; Calcs Low Power Modes'!$F$50</definedName>
    <definedName name="lb_to_kg">'Data &amp; Calcs Cooling Mode'!$F$106</definedName>
    <definedName name="m">'Data &amp; Calcs Cooling Mode'!#REF!</definedName>
    <definedName name="minutes_to_hours">'Data &amp; Calcs Cooling Mode'!$F$106</definedName>
    <definedName name="p">'Data &amp; Calcs Cooling Mode'!$F$32</definedName>
    <definedName name="PIA">'Data &amp; Calcs Low Power Modes'!$F$22</definedName>
    <definedName name="PIO">'Data &amp; Calcs Low Power Modes'!$F$54</definedName>
    <definedName name="POC" localSheetId="8">'Data &amp; Calcs Low Power Modes'!$F$34</definedName>
    <definedName name="pom">'Data &amp; Calcs Low Power Modes'!$F$23</definedName>
    <definedName name="SIO">'Data &amp; Calcs Low Power Modes'!$F$48</definedName>
    <definedName name="SOC">'Data &amp; Calcs Low Power Modes'!$F$49</definedName>
    <definedName name="Tt">'Data &amp; Calcs Cooling Mode'!$F$33</definedName>
    <definedName name="Tw">'Data &amp; Calcs Cooling Mode'!$F$34</definedName>
    <definedName name="w">'Data &amp; Calcs Cooling Mode'!#REF!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37" l="1"/>
  <c r="C7" i="37"/>
  <c r="C6" i="37"/>
  <c r="F55" i="32" l="1"/>
  <c r="F54" i="32"/>
  <c r="F154" i="30" l="1"/>
  <c r="G154" i="30" s="1"/>
  <c r="F153" i="30"/>
  <c r="G153" i="30" s="1"/>
  <c r="F152" i="30"/>
  <c r="G152" i="30" s="1"/>
  <c r="F134" i="30"/>
  <c r="F124" i="30"/>
  <c r="F126" i="30" s="1"/>
  <c r="F123" i="30"/>
  <c r="F127" i="30" s="1"/>
  <c r="F122" i="30"/>
  <c r="F133" i="30" s="1"/>
  <c r="F111" i="30"/>
  <c r="F110" i="30"/>
  <c r="F131" i="30" l="1"/>
  <c r="F135" i="30" s="1"/>
  <c r="F132" i="30"/>
  <c r="F112" i="30"/>
  <c r="F115" i="30"/>
  <c r="F113" i="30"/>
  <c r="F116" i="30"/>
  <c r="F114" i="30"/>
  <c r="F136" i="30"/>
  <c r="F125" i="30"/>
  <c r="F129" i="30" s="1"/>
  <c r="F128" i="30"/>
  <c r="F130" i="30" s="1"/>
  <c r="F56" i="32"/>
  <c r="F117" i="30" l="1"/>
  <c r="F142" i="30"/>
  <c r="F159" i="30" s="1"/>
  <c r="F140" i="30"/>
  <c r="F141" i="30"/>
  <c r="F118" i="30"/>
  <c r="F143" i="30" s="1"/>
  <c r="B8" i="35"/>
  <c r="B7" i="35"/>
  <c r="C6" i="35"/>
  <c r="B6" i="35"/>
  <c r="B5" i="35"/>
  <c r="B4" i="35"/>
  <c r="C3" i="35"/>
  <c r="B3" i="35"/>
  <c r="B2" i="35"/>
  <c r="B8" i="34"/>
  <c r="B7" i="34"/>
  <c r="C6" i="34"/>
  <c r="B6" i="34"/>
  <c r="B5" i="34"/>
  <c r="B4" i="34"/>
  <c r="C3" i="34"/>
  <c r="B3" i="34"/>
  <c r="B2" i="34"/>
  <c r="F158" i="30" l="1"/>
  <c r="G158" i="30" s="1"/>
  <c r="F19" i="1" s="1"/>
  <c r="F147" i="30"/>
  <c r="G147" i="30" s="1"/>
  <c r="F18" i="1" s="1"/>
  <c r="G159" i="30"/>
  <c r="F14" i="1" s="1"/>
  <c r="F148" i="30"/>
  <c r="G148" i="30" s="1"/>
  <c r="F13" i="1" s="1"/>
  <c r="B7" i="25"/>
  <c r="C6" i="25"/>
  <c r="B6" i="25"/>
  <c r="B5" i="25"/>
  <c r="B4" i="25"/>
  <c r="C3" i="25"/>
  <c r="B3" i="25"/>
  <c r="B2" i="25"/>
  <c r="B8" i="1"/>
  <c r="B7" i="1"/>
  <c r="C6" i="1"/>
  <c r="B6" i="1"/>
  <c r="B5" i="1"/>
  <c r="B4" i="1"/>
  <c r="C3" i="1"/>
  <c r="B3" i="1"/>
  <c r="B2" i="1"/>
  <c r="B8" i="27"/>
  <c r="B7" i="27"/>
  <c r="C6" i="27"/>
  <c r="B6" i="27"/>
  <c r="B5" i="27"/>
  <c r="B4" i="27"/>
  <c r="C3" i="27"/>
  <c r="B3" i="27"/>
  <c r="B2" i="27"/>
  <c r="B8" i="16"/>
  <c r="B7" i="16"/>
  <c r="C6" i="16"/>
  <c r="B6" i="16"/>
  <c r="B5" i="16"/>
  <c r="B4" i="16"/>
  <c r="C3" i="16"/>
  <c r="B3" i="16"/>
  <c r="B2" i="16"/>
  <c r="B8" i="20"/>
  <c r="B7" i="20"/>
  <c r="C6" i="20"/>
  <c r="B6" i="20"/>
  <c r="B5" i="20"/>
  <c r="B4" i="20"/>
  <c r="C3" i="20"/>
  <c r="B3" i="20"/>
  <c r="B2" i="20"/>
  <c r="B8" i="31"/>
  <c r="B7" i="31"/>
  <c r="C6" i="31"/>
  <c r="B6" i="31"/>
  <c r="B5" i="31"/>
  <c r="B4" i="31"/>
  <c r="C3" i="31"/>
  <c r="B3" i="31"/>
  <c r="B2" i="31"/>
  <c r="B8" i="32"/>
  <c r="B7" i="32"/>
  <c r="D6" i="32"/>
  <c r="B6" i="32"/>
  <c r="B5" i="32"/>
  <c r="B4" i="32"/>
  <c r="D3" i="32"/>
  <c r="B3" i="32"/>
  <c r="B2" i="32"/>
  <c r="B8" i="33"/>
  <c r="B7" i="33"/>
  <c r="C6" i="33"/>
  <c r="B6" i="33"/>
  <c r="B5" i="33"/>
  <c r="B4" i="33"/>
  <c r="C3" i="33"/>
  <c r="B3" i="33"/>
  <c r="B2" i="33"/>
  <c r="C6" i="6"/>
  <c r="B8" i="6"/>
  <c r="B7" i="6"/>
  <c r="D6" i="30"/>
  <c r="B8" i="30"/>
  <c r="B7" i="30"/>
  <c r="B8" i="29"/>
  <c r="B7" i="29"/>
  <c r="C6" i="29"/>
  <c r="B6" i="29"/>
  <c r="B5" i="29"/>
  <c r="B4" i="29"/>
  <c r="C3" i="29"/>
  <c r="B3" i="29"/>
  <c r="B2" i="29"/>
  <c r="C6" i="24"/>
  <c r="B8" i="24"/>
  <c r="B7" i="24"/>
  <c r="C8" i="23"/>
  <c r="C8" i="37" s="1"/>
  <c r="C7" i="23"/>
  <c r="C7" i="35" s="1"/>
  <c r="C6" i="23"/>
  <c r="C5" i="23"/>
  <c r="C5" i="37" s="1"/>
  <c r="C4" i="23"/>
  <c r="C4" i="37" s="1"/>
  <c r="D8" i="30" l="1"/>
  <c r="C8" i="35"/>
  <c r="C8" i="34"/>
  <c r="C4" i="16"/>
  <c r="C4" i="35"/>
  <c r="C4" i="34"/>
  <c r="C5" i="1"/>
  <c r="C5" i="35"/>
  <c r="C5" i="34"/>
  <c r="C7" i="24"/>
  <c r="C7" i="34"/>
  <c r="C4" i="31"/>
  <c r="C4" i="27"/>
  <c r="C4" i="25"/>
  <c r="D4" i="30"/>
  <c r="C4" i="6"/>
  <c r="D4" i="32"/>
  <c r="C4" i="20"/>
  <c r="C4" i="29"/>
  <c r="C4" i="1"/>
  <c r="D5" i="32"/>
  <c r="C5" i="27"/>
  <c r="C5" i="33"/>
  <c r="C5" i="16"/>
  <c r="C5" i="29"/>
  <c r="C5" i="20"/>
  <c r="C5" i="25"/>
  <c r="C4" i="24"/>
  <c r="C4" i="33"/>
  <c r="C5" i="31"/>
  <c r="C8" i="6"/>
  <c r="C8" i="33"/>
  <c r="C8" i="31"/>
  <c r="C8" i="20"/>
  <c r="C8" i="16"/>
  <c r="C8" i="1"/>
  <c r="D8" i="32"/>
  <c r="C8" i="27"/>
  <c r="C7" i="25"/>
  <c r="C7" i="1"/>
  <c r="C8" i="24"/>
  <c r="C8" i="29"/>
  <c r="C7" i="16"/>
  <c r="C7" i="27"/>
  <c r="C7" i="31"/>
  <c r="C7" i="20"/>
  <c r="C7" i="33"/>
  <c r="D7" i="32"/>
  <c r="C7" i="6"/>
  <c r="D7" i="30"/>
  <c r="C7" i="29"/>
  <c r="B2" i="30" l="1"/>
  <c r="D15" i="24"/>
  <c r="H30" i="1" l="1"/>
  <c r="H29" i="1"/>
  <c r="H28" i="1"/>
  <c r="H27" i="1"/>
  <c r="E30" i="1"/>
  <c r="E29" i="1"/>
  <c r="E28" i="1"/>
  <c r="E27" i="1"/>
  <c r="B6" i="30"/>
  <c r="B5" i="30"/>
  <c r="B4" i="30"/>
  <c r="B3" i="30"/>
  <c r="G28" i="1" l="1"/>
  <c r="G29" i="1"/>
  <c r="G30" i="1"/>
  <c r="G27" i="1"/>
  <c r="D5" i="30" l="1"/>
  <c r="B6" i="6" l="1"/>
  <c r="B5" i="6"/>
  <c r="B4" i="6"/>
  <c r="B3" i="6"/>
  <c r="B2" i="6"/>
  <c r="B6" i="24" l="1"/>
  <c r="B5" i="24"/>
  <c r="B4" i="24"/>
  <c r="B3" i="24"/>
  <c r="B2" i="24"/>
  <c r="D3" i="30"/>
  <c r="C5" i="6" l="1"/>
  <c r="C5" i="24"/>
  <c r="C3" i="6"/>
  <c r="C3" i="24"/>
</calcChain>
</file>

<file path=xl/sharedStrings.xml><?xml version="1.0" encoding="utf-8"?>
<sst xmlns="http://schemas.openxmlformats.org/spreadsheetml/2006/main" count="580" uniqueCount="330">
  <si>
    <t>Lab Name:</t>
  </si>
  <si>
    <t>Product Information</t>
  </si>
  <si>
    <t xml:space="preserve">Manufacturer model number: </t>
  </si>
  <si>
    <t>Condition as received:</t>
  </si>
  <si>
    <t>Settings</t>
  </si>
  <si>
    <t>Step 1</t>
  </si>
  <si>
    <t>Step 2</t>
  </si>
  <si>
    <t>Step 3</t>
  </si>
  <si>
    <t>Step 4</t>
  </si>
  <si>
    <t>Step 5</t>
  </si>
  <si>
    <t>Step 6</t>
  </si>
  <si>
    <t>Step 7</t>
  </si>
  <si>
    <t xml:space="preserve">     Height</t>
  </si>
  <si>
    <t xml:space="preserve">     Width</t>
  </si>
  <si>
    <t xml:space="preserve">     Depth</t>
  </si>
  <si>
    <t>Outer Dimensions (in)</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</si>
  <si>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</si>
  <si>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</si>
  <si>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</si>
  <si>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</si>
  <si>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</si>
  <si>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</si>
  <si>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</si>
  <si>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</si>
  <si>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</si>
  <si>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</si>
  <si>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</si>
  <si>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</si>
  <si>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</si>
  <si>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</si>
  <si>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</si>
  <si>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</si>
  <si>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</si>
  <si>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</si>
  <si>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</si>
  <si>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</si>
  <si>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</si>
  <si>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Units</t>
  </si>
  <si>
    <t>Lab Location:</t>
  </si>
  <si>
    <t>Date Test Started:</t>
  </si>
  <si>
    <t>Date Test Finished:</t>
  </si>
  <si>
    <t>Accuracy</t>
  </si>
  <si>
    <t>Date of Last Calibration</t>
  </si>
  <si>
    <t>Deadline for Next Calibration</t>
  </si>
  <si>
    <t>Date Product Received:</t>
  </si>
  <si>
    <t xml:space="preserve">Brand: </t>
  </si>
  <si>
    <t xml:space="preserve">Manufacturer: </t>
  </si>
  <si>
    <t xml:space="preserve">Serial number: </t>
  </si>
  <si>
    <t>Report Sign-Off Block</t>
  </si>
  <si>
    <t>Version Control</t>
  </si>
  <si>
    <t>[MM/DD/YYYY]</t>
  </si>
  <si>
    <t>Instructions</t>
  </si>
  <si>
    <t>Test Information</t>
  </si>
  <si>
    <t>Model #</t>
  </si>
  <si>
    <t>Brand</t>
  </si>
  <si>
    <t>Result</t>
  </si>
  <si>
    <t>Comments</t>
  </si>
  <si>
    <t>Instrument Type</t>
  </si>
  <si>
    <t>Back to Instructions tab</t>
  </si>
  <si>
    <t>Setting 1:</t>
  </si>
  <si>
    <t>Setting 2:</t>
  </si>
  <si>
    <t>Setting 3:</t>
  </si>
  <si>
    <t>Setting 4:</t>
  </si>
  <si>
    <t>Setting 5:</t>
  </si>
  <si>
    <t>Report Sign-off Block</t>
  </si>
  <si>
    <t>LEGEND</t>
  </si>
  <si>
    <t>STEP:</t>
  </si>
  <si>
    <t>FILL IN INPUT CELLS IN THIS TAB:</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</si>
  <si>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</si>
  <si>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</si>
  <si>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</si>
  <si>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</si>
  <si>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</si>
  <si>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</si>
  <si>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Instructions for Completing this Template</t>
  </si>
  <si>
    <t xml:space="preserve">Latest Template Revision: </t>
  </si>
  <si>
    <t>Test Data Inputs</t>
  </si>
  <si>
    <t>Measurement</t>
  </si>
  <si>
    <t>[°F]</t>
  </si>
  <si>
    <t>Notes/Comments: (Please clarify any pertinent details, unusual events, etc.)</t>
  </si>
  <si>
    <t>Calculations</t>
  </si>
  <si>
    <t>Constants used in Calculations</t>
  </si>
  <si>
    <t>Resolution</t>
  </si>
  <si>
    <t>Test Condition</t>
  </si>
  <si>
    <t>Unit</t>
  </si>
  <si>
    <t>[ft]</t>
  </si>
  <si>
    <t>Describe method used to collect condensate:</t>
  </si>
  <si>
    <t>Setting Type</t>
  </si>
  <si>
    <t>Setting Selection</t>
  </si>
  <si>
    <t>Setting #</t>
  </si>
  <si>
    <t>Setting 6:</t>
  </si>
  <si>
    <t>Setting 7:</t>
  </si>
  <si>
    <t>Setting 8:</t>
  </si>
  <si>
    <t>Setting 9:</t>
  </si>
  <si>
    <t>Setting 10:</t>
  </si>
  <si>
    <t>4. Standard Test Voltage</t>
  </si>
  <si>
    <t>[V]</t>
  </si>
  <si>
    <t>Standard test voltage:</t>
  </si>
  <si>
    <t>Constant</t>
  </si>
  <si>
    <t>Duration of test period (p):</t>
  </si>
  <si>
    <t>Instrumentation</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</si>
  <si>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</si>
  <si>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</si>
  <si>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</si>
  <si>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2. FTC EnergyGuide label (if present)</t>
  </si>
  <si>
    <t>3. Photos of test unit from all sides</t>
  </si>
  <si>
    <t>6. Exact placement of all sensors on, in, or around the device</t>
  </si>
  <si>
    <t>7. Control Panel Settings</t>
  </si>
  <si>
    <t>8. Additional photos (if necessary)</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</si>
  <si>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</si>
  <si>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Reviewed by Test Lab</t>
  </si>
  <si>
    <t>[Test Lab Name]</t>
  </si>
  <si>
    <t>Instructions and table of contents</t>
  </si>
  <si>
    <t>Lab information, product information and test results</t>
  </si>
  <si>
    <t>Instrumentation requirements</t>
  </si>
  <si>
    <t>Inputs for photographs</t>
  </si>
  <si>
    <t>Measurement inputs and automated calculations</t>
  </si>
  <si>
    <t>Inputs for report template user to provide comments</t>
  </si>
  <si>
    <t>Report review history</t>
  </si>
  <si>
    <t>Revision history</t>
  </si>
  <si>
    <t>1. Unit Installation</t>
  </si>
  <si>
    <t xml:space="preserve">2. Electrical Energy Supply </t>
  </si>
  <si>
    <t>Standard test frequency:</t>
  </si>
  <si>
    <t>[Hz]</t>
  </si>
  <si>
    <t>3. Test Room Conditions</t>
  </si>
  <si>
    <t>Maintain the test room ambient air temperature conditions as specified in Section 4, Paragraph 4.2 of IEC 62301.</t>
  </si>
  <si>
    <t>Ambient Test Room Temperature</t>
  </si>
  <si>
    <t>[C]</t>
  </si>
  <si>
    <t>Test Data</t>
  </si>
  <si>
    <t>Inactive/Off Mode</t>
  </si>
  <si>
    <t>[W]</t>
  </si>
  <si>
    <t>Off-Cycle Mode</t>
  </si>
  <si>
    <t>[hours]</t>
  </si>
  <si>
    <t>Conversion factor for watt-hours to kilowatt-hours</t>
  </si>
  <si>
    <t>[kWh/Wh]</t>
  </si>
  <si>
    <t>Step 8</t>
  </si>
  <si>
    <t>Step 9</t>
  </si>
  <si>
    <t>Step 10</t>
  </si>
  <si>
    <t>Step 11</t>
  </si>
  <si>
    <t>Tabs</t>
  </si>
  <si>
    <t>Tabs with input cells</t>
  </si>
  <si>
    <t>Cells</t>
  </si>
  <si>
    <t>Auto-populated cell</t>
  </si>
  <si>
    <t>Provided data</t>
  </si>
  <si>
    <t>Test Report Template Name:</t>
  </si>
  <si>
    <t>Calculated Result (unrounded)</t>
  </si>
  <si>
    <t>Calculated Result
(unrounded)</t>
  </si>
  <si>
    <t>[F]</t>
  </si>
  <si>
    <t>Step 12</t>
  </si>
  <si>
    <t>Step 13</t>
  </si>
  <si>
    <t>Inactive or Off Mode Settings</t>
  </si>
  <si>
    <t>Data &amp; Calcs Low Power Modes</t>
  </si>
  <si>
    <t>Setup &amp; Test Cond Inactive-Off</t>
  </si>
  <si>
    <t>Off-Cycle Mode Settings</t>
  </si>
  <si>
    <t>Setup&amp;Test Cond Off-Cycle Mode</t>
  </si>
  <si>
    <t>Input for inactive mode or off mode test settings</t>
  </si>
  <si>
    <t>Setup and test condition requirements for inactive mode or off mode test</t>
  </si>
  <si>
    <t>Input for off-cycle mode test settings</t>
  </si>
  <si>
    <t>Setup and test condition requirements for off-cycle mode test</t>
  </si>
  <si>
    <t>Measurement inputs and automated calculations for low power mode tests (inactive, off, and off-cycle modes)</t>
  </si>
  <si>
    <t>Portable Air Conditioners</t>
  </si>
  <si>
    <t>Appendix CC to Subpart B of Part 430-Uniform Test Method for Measuring the Energy Consumption of Portable Air Conditioners [81 FR 35265, June 1, 2016, as amended at 81 FR 70923, Oct. 14, 2016]</t>
  </si>
  <si>
    <t>Seasonally Adjusted Capacity (SACC)</t>
  </si>
  <si>
    <t>Btu/hr</t>
  </si>
  <si>
    <t>Combined Energy Efficiency Ratio (CEER)</t>
  </si>
  <si>
    <t>Btu/W-hr</t>
  </si>
  <si>
    <t>Duct Configuration (Single or Dual):</t>
  </si>
  <si>
    <t>For the standby mode and off mode testing, install the portable air conditioner in accordance with Section 5, Paragraph 5.2 of IEC 62301 (incorporated by reference; see §430.3), disregarding the provisions regarding batteries and the determination, classification, and testing of relevant modes.</t>
  </si>
  <si>
    <t>For the standby mode and off mode testing, maintain the input standard voltage at 115 V ±1 percent. Maintain the electrical supply at the rated frequency ±1 percent. Maintain the electrical supply voltage waveform indicated in Section 4, Paragraph 4.3.2 of IEC 62301. The wattmeter used to measure standby mode and off mode power consumption must meet the requirements specified in Section 4, Paragraph 4.4 of IEC 62301.</t>
  </si>
  <si>
    <t>Maintain the setup and installation from cooling mode testing, in accordance with section 3.1.1 and subsuquent subsections in appendix CC.</t>
  </si>
  <si>
    <t>Maintain the test room ambient air temperature conditions from cooling mode testing.</t>
  </si>
  <si>
    <t>Maintain the input standard voltage at 115 V ±1 percent. Maintain the electrical supply at the rated frequency ±1 percent. The wattmeter used to measure off-cycle mode power consumption must meet the requirements specified in Section 4, Paragraph 4.4 of IEC 62301.</t>
  </si>
  <si>
    <t>Ambient Test Room Temperature (dry-bulb)</t>
  </si>
  <si>
    <t>Ambient Test Room Temperature (wet-bulb)</t>
  </si>
  <si>
    <t>Follow the test procedure specified in Section 5, Paragraph 5.3.2 of IEC 62301 for testing in each possible mode as described in sections 4.3.1 and 4.3.2 of appendix CC.</t>
  </si>
  <si>
    <t>Establish the testing conditions set forth in section 3.2 of appendix CC, ensuring that the portable air conditioner does not enter any active modes during the test. For portable air conditioners that take some time to enter a stable state from a higher power state as discussed in Section 5, Paragraph 5.1, Note 1 of IEC 62301, allow sufficient time for the portable air conditioner to reach the lowest power state before proceeding with the test measurement.</t>
  </si>
  <si>
    <r>
      <t>Off Mode Power (P</t>
    </r>
    <r>
      <rPr>
        <vertAlign val="subscript"/>
        <sz val="11"/>
        <rFont val="Palatino Linotype"/>
        <family val="1"/>
      </rPr>
      <t>om</t>
    </r>
    <r>
      <rPr>
        <sz val="11"/>
        <rFont val="Palatino Linotype"/>
        <family val="1"/>
      </rPr>
      <t>):</t>
    </r>
  </si>
  <si>
    <r>
      <t>Inactive Mode Power (P</t>
    </r>
    <r>
      <rPr>
        <vertAlign val="subscript"/>
        <sz val="11"/>
        <rFont val="Palatino Linotype"/>
        <family val="1"/>
      </rPr>
      <t>ia</t>
    </r>
    <r>
      <rPr>
        <sz val="11"/>
        <rFont val="Palatino Linotype"/>
        <family val="1"/>
      </rPr>
      <t>):</t>
    </r>
  </si>
  <si>
    <t>Prior to Start of Inactive/Off Mode Test</t>
  </si>
  <si>
    <t>Start of Inactive/Off Mode Test</t>
  </si>
  <si>
    <t>Start of the Off-Cycle Mode Test</t>
  </si>
  <si>
    <t>Prior to Start of the Off-Cycle Mode Test</t>
  </si>
  <si>
    <t xml:space="preserve">Establish the test conditions specified in section 3.1.1 of appendix CC for off-cycle mode and use the wattmeter specified in section 3.2.3 of appendix CC (but do not use the duct measurements in section 3.1.1.6). </t>
  </si>
  <si>
    <t>Begin the off-cycle mode test period 5 minutes following the cooling mode test period. Adjust the setpoint higher than the ambient temperature to ensure the product will not enter cooling mode and begin the test 5 minutes after the compressor cycles off due to the change in setpoint. Do not change any other control settings between the end of the cooling mode test period and the start of the off-cycle mode test period.</t>
  </si>
  <si>
    <r>
      <t>The off-cycle mode test period must be 2 hours in duration, during which period, record the power consumption at the same intervals as recorded for cooling mode testing. Measure and record the average off-cycle mode power of the portable air conditioner, P</t>
    </r>
    <r>
      <rPr>
        <i/>
        <vertAlign val="subscript"/>
        <sz val="11"/>
        <color theme="1"/>
        <rFont val="Palatino Linotype"/>
        <family val="1"/>
      </rPr>
      <t>oc</t>
    </r>
    <r>
      <rPr>
        <i/>
        <sz val="11"/>
        <color theme="1"/>
        <rFont val="Palatino Linotype"/>
        <family val="1"/>
      </rPr>
      <t>, in watts.</t>
    </r>
  </si>
  <si>
    <r>
      <t>If the portable air conditioner has an inactive mode, as defined in section 2.6 of appendix CC, but not an off mode, as defined in section 2.8 of appendix CC, measure and record the average inactive mode power of the portable air conditioner, P</t>
    </r>
    <r>
      <rPr>
        <i/>
        <vertAlign val="subscript"/>
        <sz val="11"/>
        <color theme="1"/>
        <rFont val="Palatino Linotype"/>
        <family val="1"/>
      </rPr>
      <t>ia</t>
    </r>
    <r>
      <rPr>
        <i/>
        <sz val="11"/>
        <color theme="1"/>
        <rFont val="Palatino Linotype"/>
        <family val="1"/>
      </rPr>
      <t>, in watts. If the portable air conditioner has an off mode, as defined in section 2.8 of appendix CC, measure and record the average off mode power of the portable air conditioner, P</t>
    </r>
    <r>
      <rPr>
        <i/>
        <vertAlign val="subscript"/>
        <sz val="11"/>
        <color theme="1"/>
        <rFont val="Palatino Linotype"/>
        <family val="1"/>
      </rPr>
      <t>om</t>
    </r>
    <r>
      <rPr>
        <i/>
        <sz val="11"/>
        <color theme="1"/>
        <rFont val="Palatino Linotype"/>
        <family val="1"/>
      </rPr>
      <t>, in watts.</t>
    </r>
  </si>
  <si>
    <r>
      <t>Average Off-cycle Mode Power (P</t>
    </r>
    <r>
      <rPr>
        <vertAlign val="subscript"/>
        <sz val="11"/>
        <rFont val="Palatino Linotype"/>
        <family val="1"/>
      </rPr>
      <t>oc</t>
    </r>
    <r>
      <rPr>
        <sz val="11"/>
        <rFont val="Palatino Linotype"/>
        <family val="1"/>
      </rPr>
      <t>)</t>
    </r>
  </si>
  <si>
    <r>
      <t>Portable air conditioner inactive mode or off mode annual hours (t</t>
    </r>
    <r>
      <rPr>
        <vertAlign val="subscript"/>
        <sz val="11"/>
        <color theme="1"/>
        <rFont val="Palatino Linotype"/>
        <family val="1"/>
      </rPr>
      <t>ia</t>
    </r>
    <r>
      <rPr>
        <sz val="11"/>
        <color theme="1"/>
        <rFont val="Palatino Linotype"/>
        <family val="1"/>
      </rPr>
      <t xml:space="preserve"> or t</t>
    </r>
    <r>
      <rPr>
        <vertAlign val="subscript"/>
        <sz val="11"/>
        <color theme="1"/>
        <rFont val="Palatino Linotype"/>
        <family val="1"/>
      </rPr>
      <t>om</t>
    </r>
    <r>
      <rPr>
        <sz val="11"/>
        <color theme="1"/>
        <rFont val="Palatino Linotype"/>
        <family val="1"/>
      </rPr>
      <t>)</t>
    </r>
  </si>
  <si>
    <r>
      <t>Portable air conditioner off-cycle mode annual hours (t</t>
    </r>
    <r>
      <rPr>
        <vertAlign val="subscript"/>
        <sz val="11"/>
        <color theme="1"/>
        <rFont val="Palatino Linotype"/>
        <family val="1"/>
      </rPr>
      <t>oc</t>
    </r>
    <r>
      <rPr>
        <sz val="11"/>
        <color theme="1"/>
        <rFont val="Palatino Linotype"/>
        <family val="1"/>
      </rPr>
      <t>)</t>
    </r>
  </si>
  <si>
    <t>Annual Energy Consumption</t>
  </si>
  <si>
    <r>
      <t>Off-cycle mode annual energy consumption (AEC</t>
    </r>
    <r>
      <rPr>
        <vertAlign val="subscript"/>
        <sz val="11"/>
        <color theme="1"/>
        <rFont val="Palatino Linotype"/>
        <family val="1"/>
      </rPr>
      <t>oc</t>
    </r>
    <r>
      <rPr>
        <sz val="11"/>
        <color theme="1"/>
        <rFont val="Palatino Linotype"/>
        <family val="1"/>
      </rPr>
      <t>)</t>
    </r>
  </si>
  <si>
    <r>
      <t>Total annual energy consumption in all modes except cooling (AEC</t>
    </r>
    <r>
      <rPr>
        <vertAlign val="subscript"/>
        <sz val="11"/>
        <color theme="1"/>
        <rFont val="Palatino Linotype"/>
        <family val="1"/>
      </rPr>
      <t>T</t>
    </r>
    <r>
      <rPr>
        <sz val="11"/>
        <color theme="1"/>
        <rFont val="Palatino Linotype"/>
        <family val="1"/>
      </rPr>
      <t>)</t>
    </r>
  </si>
  <si>
    <t>Cooling Mode Settings</t>
  </si>
  <si>
    <t>Data &amp; Calcs Cooling Mode</t>
  </si>
  <si>
    <t>Cooling Mode Setup &amp; Conditions</t>
  </si>
  <si>
    <t>4. Evaporator-side duct and instrumentation setup (with and without insulation)</t>
  </si>
  <si>
    <t>5. Condenser-side duct and instrumentation setup (with and without insulation)</t>
  </si>
  <si>
    <t>1. General Instruction for Cooling Mode Test</t>
  </si>
  <si>
    <t>The test apparatus and instructions for testing portable air conditioners in cooling mode must conform to the requirements specified in Section 4, “Definitions” and Section 7, “Tests,” of ANSI/AHAM PAC-1-2015, except as otherwise specified in appendix CC. Where applicable, measure duct heat transfer and infiltration air heat transfer according to section 4.1.1.1 and section 4.1.1.2 of appendix CC, respectively.</t>
  </si>
  <si>
    <t>2. Duct Setup</t>
  </si>
  <si>
    <t>Use ducting components provided by the manufacturer, including, where provided by the manufacturer, ducts, connectors for attaching the duct(s) to the test unit, sealing, insulation, and window mounting fixtures. Do not apply additional sealing or insulation. Following installation of any insulation and sealing provided by the manufacturer. Then adhere four equally spaced thermocouples per duct to the outer surface of the entire length of the duct. Measure the surface temperatures of each duct. Temperature measurements must have an error no greater than ±0.5  °F over the range being measured.</t>
  </si>
  <si>
    <t>3. Positioning of Test Unit</t>
  </si>
  <si>
    <t>There shall be no less than 3 feet between any test chamber wall surface and any surface on the portable air conditioner, except the surface or surfaces of the portable air conditioner that include a duct attachment. The distance between the test chamber wall and a surface with one or more duct attachments is prescribed by the test setup requirements in Section 7.3.7 of ANSI/AHAM PAC-1-2015.</t>
  </si>
  <si>
    <t>Distance from test unit surface with duct attachments to closest wall or partition:</t>
  </si>
  <si>
    <t>If the unit has an auto-evaporative feature, keep any provided drain plug installed as shipped and do not provide other means of condensate removal. If the internal condensate collection bucket fills during the test, halt the test, remove the drain plug, install a gravity drain line, and start the test from the beginning. If no auto-evaporative feature is available, remove the drain plug and install a gravity drain line. If no auto-evaporative feature or gravity drain is available and a condensate pump is included, or if the manufacturer specifies the use of an included condensate pump during cooling mode operation, then test the portable air conditioner with the condensate pump enabled. For units tested with a condensate pump, apply the provisions in Section 7.1.2 of ANSI/AHAM PAC-1-2015 (incorporated by reference; see §430.3) if the pump cycles on and off.</t>
  </si>
  <si>
    <t>Maintain the input standard voltage at 115 V ±1 percent. Test at the rated frequency, maintained within ±1 percent.</t>
  </si>
  <si>
    <t>Set the controls to the lowest available temperature setpoint for cooling mode. If the portable air conditioner has a user-adjustable fan speed, select the maximum fan speed setting. If the portable air conditioner has an automatic louver oscillation feature, disable that feature throughout testing. If the louver oscillation feature is included but there is no option to disable it, test with the louver oscillation enabled. If the portable air conditioner has adjustable louvers, position the louvers parallel with the air flow to maximize air flow and minimize static pressure loss.</t>
  </si>
  <si>
    <t>5. Condensate Removal</t>
  </si>
  <si>
    <t>General Instruction</t>
  </si>
  <si>
    <r>
      <t>Measure the indoor room cooling capacity and overall power input in cooling mode in accordance with Section 7.1.b and 7.1.c of ANSI/AHAM PAC-1-2015, respectively. Determine the test duration in accordance with Section 8.7 of ASHRAE Standard 37-2009. Apply the test conditions for single-duct and dual-duct portable air conditioners presented in Table 1, below, instead of the test conditions in Table 3 of ANSI/AHAM PAC-1-2015. For single-duct units, measure the indoor room cooling capacity, Capacity</t>
    </r>
    <r>
      <rPr>
        <i/>
        <vertAlign val="subscript"/>
        <sz val="11"/>
        <color theme="1"/>
        <rFont val="Palatino Linotype"/>
        <family val="1"/>
      </rPr>
      <t>SD</t>
    </r>
    <r>
      <rPr>
        <i/>
        <sz val="11"/>
        <color theme="1"/>
        <rFont val="Palatino Linotype"/>
        <family val="1"/>
      </rPr>
      <t>, and overall power input in cooling mode, P</t>
    </r>
    <r>
      <rPr>
        <i/>
        <vertAlign val="subscript"/>
        <sz val="11"/>
        <color theme="1"/>
        <rFont val="Palatino Linotype"/>
        <family val="1"/>
      </rPr>
      <t>SD</t>
    </r>
    <r>
      <rPr>
        <i/>
        <sz val="11"/>
        <color theme="1"/>
        <rFont val="Palatino Linotype"/>
        <family val="1"/>
      </rPr>
      <t>, in accordance with the ambient conditions for test configuration 5, presented in Table 1, below. For dual-duct units, measure the indoor room cooling capacity and overall power input in accordance with ambient conditions for test configuration 3, condition A (Capacity</t>
    </r>
    <r>
      <rPr>
        <i/>
        <vertAlign val="subscript"/>
        <sz val="11"/>
        <color theme="1"/>
        <rFont val="Palatino Linotype"/>
        <family val="1"/>
      </rPr>
      <t>95</t>
    </r>
    <r>
      <rPr>
        <i/>
        <sz val="11"/>
        <color theme="1"/>
        <rFont val="Palatino Linotype"/>
        <family val="1"/>
      </rPr>
      <t>, P</t>
    </r>
    <r>
      <rPr>
        <i/>
        <vertAlign val="subscript"/>
        <sz val="11"/>
        <color theme="1"/>
        <rFont val="Palatino Linotype"/>
        <family val="1"/>
      </rPr>
      <t>95</t>
    </r>
    <r>
      <rPr>
        <i/>
        <sz val="11"/>
        <color theme="1"/>
        <rFont val="Palatino Linotype"/>
        <family val="1"/>
      </rPr>
      <t>), and then measure the indoor room cooling capacity and overall power input a second time in accordance with the ambient conditions for test configuration 3, condition B (Capacity</t>
    </r>
    <r>
      <rPr>
        <i/>
        <vertAlign val="subscript"/>
        <sz val="11"/>
        <color theme="1"/>
        <rFont val="Palatino Linotype"/>
        <family val="1"/>
      </rPr>
      <t>83</t>
    </r>
    <r>
      <rPr>
        <i/>
        <sz val="11"/>
        <color theme="1"/>
        <rFont val="Palatino Linotype"/>
        <family val="1"/>
      </rPr>
      <t>, P</t>
    </r>
    <r>
      <rPr>
        <i/>
        <vertAlign val="subscript"/>
        <sz val="11"/>
        <color theme="1"/>
        <rFont val="Palatino Linotype"/>
        <family val="1"/>
      </rPr>
      <t>83</t>
    </r>
    <r>
      <rPr>
        <i/>
        <sz val="11"/>
        <color theme="1"/>
        <rFont val="Palatino Linotype"/>
        <family val="1"/>
      </rPr>
      <t>), presented in Table 1 below.</t>
    </r>
  </si>
  <si>
    <t>Test Configuration</t>
  </si>
  <si>
    <t>3 (Dual-Duct, Condition A)</t>
  </si>
  <si>
    <t>3 (Dual-Duct, Condition B)</t>
  </si>
  <si>
    <t>5 (Single-Duct)</t>
  </si>
  <si>
    <t>Dry bulb</t>
  </si>
  <si>
    <t>Wet bulb</t>
  </si>
  <si>
    <t xml:space="preserve"> Evaporator inlet air, °F (°C)</t>
  </si>
  <si>
    <t>Condenser inlet air, °F (°C)</t>
  </si>
  <si>
    <t>Table 1</t>
  </si>
  <si>
    <t>80 (26.7)</t>
  </si>
  <si>
    <t>67 (19.4)</t>
  </si>
  <si>
    <t>95 (35.0)</t>
  </si>
  <si>
    <t>83 (28.3)</t>
  </si>
  <si>
    <t>75 (23.9)</t>
  </si>
  <si>
    <t>67.5 (19.7)</t>
  </si>
  <si>
    <t>[min]</t>
  </si>
  <si>
    <t>Average condenser inlet wet-bulb temperature:</t>
  </si>
  <si>
    <t>Average condenser inlet dry-bulb temperature:</t>
  </si>
  <si>
    <t>Average evaporator inlet dry-bulb temperature:</t>
  </si>
  <si>
    <t>Average evaporator inlet wet-bulb temperature:</t>
  </si>
  <si>
    <t>Configuration 3 Test Data (Dual-Duct) - Condition A</t>
  </si>
  <si>
    <t>Average power during test period:</t>
  </si>
  <si>
    <t>Measured average cooling capacity during test period:</t>
  </si>
  <si>
    <t>[Btu/h]</t>
  </si>
  <si>
    <t>Configuration 3 Test Data (Dual-Duct) - Condition B</t>
  </si>
  <si>
    <t>Duct Dimensions and Surface Area</t>
  </si>
  <si>
    <t>Duct Heat Transfer</t>
  </si>
  <si>
    <t>Infiltration Air Heat Transfer</t>
  </si>
  <si>
    <t>Adjusted Cooling Capacity</t>
  </si>
  <si>
    <t>Seasonally Adjusted Cooling Capacity</t>
  </si>
  <si>
    <t>Combined Energy Efficiency Ratio</t>
  </si>
  <si>
    <t>Configuration 5 Test Data (Single-Duct)</t>
  </si>
  <si>
    <t>Convection coefficient</t>
  </si>
  <si>
    <t>Average condenser inlet surface temperature:</t>
  </si>
  <si>
    <t>Average condenser exhaust surface temperature:</t>
  </si>
  <si>
    <t>Average volumetric flowrate of condenser inlet air:</t>
  </si>
  <si>
    <t>[cfm]</t>
  </si>
  <si>
    <t>Average density of condenser outlet air:</t>
  </si>
  <si>
    <t>[lbm/ft^3]</t>
  </si>
  <si>
    <t>[lbw/lbda]</t>
  </si>
  <si>
    <t>Average volumetric flowrate of condenser outlet air:</t>
  </si>
  <si>
    <t>Average density of condenser inlet air:</t>
  </si>
  <si>
    <t>Average humidity ratio of condenser inlet air:</t>
  </si>
  <si>
    <t>Average humidity ratio of condenser outlet air:</t>
  </si>
  <si>
    <t>Dry air mass flow rate for single-duct configuration:</t>
  </si>
  <si>
    <t>[lb/m]</t>
  </si>
  <si>
    <t>Heat transfer from duct to conditioned space (single-duct configuration)</t>
  </si>
  <si>
    <t>Dry air specific heat</t>
  </si>
  <si>
    <t>Water vapor specific heat</t>
  </si>
  <si>
    <t>Indoor chamber dry-bulb temperature</t>
  </si>
  <si>
    <t>[Btu/hr-ft^2-F]</t>
  </si>
  <si>
    <t>[Btu/lb,-F]</t>
  </si>
  <si>
    <t>Infiltration air dry-bulb temperature, 95F condition:</t>
  </si>
  <si>
    <t>Infiltration air dry-bulb temperature, 83F condition:</t>
  </si>
  <si>
    <t>Infiltration air humidity ratio, 95F condition:</t>
  </si>
  <si>
    <t>Infiltration air humidity ratio, 83F condition:</t>
  </si>
  <si>
    <t>Indoor chamber humidity ratio:</t>
  </si>
  <si>
    <t>Conversion factor from minutes to hours:</t>
  </si>
  <si>
    <t>[min/hr]</t>
  </si>
  <si>
    <t>[ft^2]</t>
  </si>
  <si>
    <t>Latent heat of vaporization for water vapor</t>
  </si>
  <si>
    <t>Weighting factor for 83F test condition:</t>
  </si>
  <si>
    <t>Weighting factor for 95F test condition:</t>
  </si>
  <si>
    <t>Conversion factor for watt-hours to kilowatt-hours:</t>
  </si>
  <si>
    <t>Adjusted cooling capacity, 95F outdoor condition for single-duct configuration:</t>
  </si>
  <si>
    <t>Adjusted cooling capacity, 83F outdoor condition for single-duct configuration:</t>
  </si>
  <si>
    <t>Adjusted cooling capacity, 83F outdoor condition for dual-duct configuration:</t>
  </si>
  <si>
    <t>Adjusted cooling capacity, 95F outdoor condition for dual-duct configuration:</t>
  </si>
  <si>
    <t>Dual-duct cooling mode annual energy consumption, 95F condition:</t>
  </si>
  <si>
    <t>Dual-duct cooling mode annual energy consumption, 83F condition:</t>
  </si>
  <si>
    <t>Combined energy efficiency ratio, single-duct configuration:</t>
  </si>
  <si>
    <t>Combined energy efficiency ratio, dual-duct configuration:</t>
  </si>
  <si>
    <t>Single-duct cooling mode annual energy consumption:</t>
  </si>
  <si>
    <t>[kWh/year]</t>
  </si>
  <si>
    <t>[Btu/Wh]</t>
  </si>
  <si>
    <t>Heat transfer from condenser exhaust to conditioned space, 95F condition (dual-duct configuration)</t>
  </si>
  <si>
    <t>Heat transfer from condenser inlet to conditioned space, 95F condition (dual-duct configuration)</t>
  </si>
  <si>
    <t>Heat transfer from condenser exhaust to conditioned space, 83F condition (dual-duct configuration)</t>
  </si>
  <si>
    <t>Heat transfer from condenser inlet to conditioned space, 83F condition (dual-duct configuration)</t>
  </si>
  <si>
    <t>Condenser exhaust duct surface area</t>
  </si>
  <si>
    <t>Condenser exhaust duct outer diameter, including any manufacturer-supplied insulation:</t>
  </si>
  <si>
    <t>Condenser exhaust duct extended length:</t>
  </si>
  <si>
    <t>Dry air mass flow rate for dual-duct configuration, 95F outdoor condition:</t>
  </si>
  <si>
    <t>Dry air mass flow rate for dual-duct configuration, 83F outdoor condition:</t>
  </si>
  <si>
    <t>Sensible infiltration air heat contribution at 95F outdoor condition, dual-duct configuration:</t>
  </si>
  <si>
    <t>Sensible infiltration air heat contribution at 83F outdoor condition, dual-duct configuration:</t>
  </si>
  <si>
    <t>Latent infiltration air heat contribution at 95F outdoor condition, dual-duct configuration:</t>
  </si>
  <si>
    <t>Latent infiltration air heat contribution at 83F outdoor condition, dual-duct configuration:</t>
  </si>
  <si>
    <t>Total infiltration air heat contribution at 95F outdoor condition, dual-duct configuration:</t>
  </si>
  <si>
    <t>Total infiltration air heat contribution at 83F outdoor condition, dual-duct configuration:</t>
  </si>
  <si>
    <t>Sensible infiltration air heat contribution at 95F outdoor condition, single-duct configuration:</t>
  </si>
  <si>
    <t>Sensible infiltration air heat contribution at 83F outdoor condition, single-duct configuration:</t>
  </si>
  <si>
    <t>Latent infiltration air heat contribution at 95F outdoor condition, single-duct configuration:</t>
  </si>
  <si>
    <t>Latent infiltration air heat contribution at 83F outdoor condition, single-duct configuration:</t>
  </si>
  <si>
    <t>Total infiltration air heat contribution at 95F outdoor condition, single-duct configuration:</t>
  </si>
  <si>
    <t>Total infiltration air heat contribution at 83F outdoor condition, single-duct configuration:</t>
  </si>
  <si>
    <t>Total heat transferred from ducts to conditions space, 95F condition (dual-duct configuration)</t>
  </si>
  <si>
    <t>Total heat transferred from ducts to conditions space, 83F condition (dual-duct configuration)</t>
  </si>
  <si>
    <t>Seasonally Adjusted Cooling Capacity, Single-Duct Configuration:</t>
  </si>
  <si>
    <t>Seasonally Adjusted Cooling Capacity, Dual-Duct Configuration:</t>
  </si>
  <si>
    <t>Cooling mode annual operating hours:</t>
  </si>
  <si>
    <t>Measured</t>
  </si>
  <si>
    <t>Condenser inlet duct outer diameter, including any manufacturer-supplied insulation:</t>
  </si>
  <si>
    <t>Condenser inlet duct extended length:</t>
  </si>
  <si>
    <t>Test Results: Dual-Duct Configuration</t>
  </si>
  <si>
    <t>Test Results: Single-Duct Configuration</t>
  </si>
  <si>
    <t>Maximum</t>
  </si>
  <si>
    <t>Minimum</t>
  </si>
  <si>
    <r>
      <t>Inactive mode or off mode annual energy consumption (AEC</t>
    </r>
    <r>
      <rPr>
        <vertAlign val="subscript"/>
        <sz val="11"/>
        <color theme="1"/>
        <rFont val="Palatino Linotype"/>
        <family val="1"/>
      </rPr>
      <t>ia</t>
    </r>
    <r>
      <rPr>
        <sz val="11"/>
        <color theme="1"/>
        <rFont val="Palatino Linotype"/>
        <family val="1"/>
      </rPr>
      <t xml:space="preserve"> or AEC</t>
    </r>
    <r>
      <rPr>
        <vertAlign val="subscript"/>
        <sz val="11"/>
        <color theme="1"/>
        <rFont val="Palatino Linotype"/>
        <family val="1"/>
      </rPr>
      <t>om</t>
    </r>
    <r>
      <rPr>
        <sz val="11"/>
        <color theme="1"/>
        <rFont val="Palatino Linotype"/>
        <family val="1"/>
      </rPr>
      <t>)</t>
    </r>
  </si>
  <si>
    <t>Distance from test unit surface without duct attachment to closest wall or partition:</t>
  </si>
  <si>
    <t>Condenser inlet duct surface area</t>
  </si>
  <si>
    <t>Input for cooling mode test settings</t>
  </si>
  <si>
    <t>Setup and test condition requirements for cooling mode</t>
  </si>
  <si>
    <t>v1.0</t>
  </si>
  <si>
    <t>Duct Configuration (Single or Dual)</t>
  </si>
  <si>
    <t>Single-Duct</t>
  </si>
  <si>
    <t>Dual-Duct</t>
  </si>
  <si>
    <t>Drop-Downs</t>
  </si>
  <si>
    <t>Used for drop-down lists; summary of drop-down options</t>
  </si>
  <si>
    <t>Calculated Result
(rounded per reporting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</si>
</sst>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000"/>
  </numFmts>
  <fonts count="43"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b/>
      <sz val="12"/>
      <color theme="1"/>
      <name val="Palatino Linotype"/>
      <family val="1"/>
    </font>
    <font>
      <sz val="11"/>
      <color theme="1"/>
      <name val="Calibri"/>
      <family val="2"/>
    </font>
    <font>
      <sz val="11"/>
      <color theme="0"/>
      <name val="Palatino Linotype"/>
      <family val="2"/>
    </font>
    <font>
      <sz val="11"/>
      <color rgb="FF9C6500"/>
      <name val="Palatino Linotype"/>
      <family val="2"/>
    </font>
    <font>
      <sz val="11"/>
      <color rgb="FFFF0000"/>
      <name val="Calibri"/>
      <family val="2"/>
      <scheme val="minor"/>
    </font>
    <font>
      <vertAlign val="subscript"/>
      <sz val="11"/>
      <name val="Palatino Linotype"/>
      <family val="1"/>
    </font>
    <font>
      <i/>
      <vertAlign val="subscript"/>
      <sz val="11"/>
      <color theme="1"/>
      <name val="Palatino Linotype"/>
      <family val="1"/>
    </font>
    <font>
      <vertAlign val="subscript"/>
      <sz val="11"/>
      <color theme="1"/>
      <name val="Palatino Linotype"/>
      <family val="1"/>
    </font>
  </fonts>
  <fills count="23">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
      <patternFill patternType="solid">
        <fgColor theme="5" tint="0.79998168889431442"/>
        <bgColor indexed="65"/>
      </patternFill>
    </fill>
    <fill>
      <patternFill patternType="solid">
        <fgColor theme="0" tint="-0.249977111117893"/>
        <bgColor indexed="64"/>
      </patternFill>
    </fill>
    <fill>
      <patternFill patternType="solid">
        <fgColor rgb="FF99CCFF"/>
        <bgColor theme="3" tint="0.59996337778862885"/>
      </patternFill>
    </fill>
    <fill>
      <patternFill patternType="solid">
        <fgColor rgb="FF0070C0"/>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bottom style="thin">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thin">
        <color theme="0" tint="-0.249977111117893"/>
      </right>
      <top/>
      <bottom style="medium">
        <color indexed="64"/>
      </bottom>
      <diagonal/>
    </border>
    <border>
      <left/>
      <right/>
      <top style="thin">
        <color theme="0" tint="-0.14996795556505021"/>
      </top>
      <bottom style="thin">
        <color theme="0" tint="-0.14996795556505021"/>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thin">
        <color indexed="64"/>
      </left>
      <right/>
      <top style="thin">
        <color indexed="64"/>
      </top>
      <bottom style="thin">
        <color indexed="64"/>
      </bottom>
      <diagonal/>
    </border>
    <border>
      <left style="medium">
        <color indexed="64"/>
      </left>
      <right style="thin">
        <color theme="0" tint="-0.249977111117893"/>
      </right>
      <top/>
      <bottom style="thin">
        <color theme="0" tint="-0.249977111117893"/>
      </bottom>
      <diagonal/>
    </border>
    <border>
      <left/>
      <right/>
      <top style="thin">
        <color theme="0" tint="-0.1499679555650502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right style="thin">
        <color indexed="64"/>
      </right>
      <top style="medium">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style="medium">
        <color indexed="64"/>
      </bottom>
      <diagonal/>
    </border>
    <border>
      <left/>
      <right style="thin">
        <color indexed="64"/>
      </right>
      <top style="thin">
        <color indexed="64"/>
      </top>
      <bottom/>
      <diagonal/>
    </border>
    <border>
      <left/>
      <right style="medium">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theme="0" tint="-0.249977111117893"/>
      </top>
      <bottom/>
      <diagonal/>
    </border>
    <border>
      <left/>
      <right/>
      <top style="thin">
        <color theme="0" tint="-0.249977111117893"/>
      </top>
      <bottom/>
      <diagonal/>
    </border>
    <border>
      <left style="medium">
        <color indexed="64"/>
      </left>
      <right/>
      <top style="thin">
        <color theme="0" tint="-0.14996795556505021"/>
      </top>
      <bottom/>
      <diagonal/>
    </border>
    <border>
      <left/>
      <right/>
      <top style="thin">
        <color theme="0" tint="-0.14996795556505021"/>
      </top>
      <bottom/>
      <diagonal/>
    </border>
    <border>
      <left/>
      <right style="thin">
        <color indexed="64"/>
      </right>
      <top style="thin">
        <color theme="0" tint="-0.249977111117893"/>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s>
  <cellStyleXfs count="2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5" fillId="4" borderId="0" applyNumberFormat="0" applyBorder="0" applyAlignment="0" applyProtection="0"/>
    <xf numFmtId="0" fontId="6" fillId="0" borderId="0"/>
    <xf numFmtId="0" fontId="7" fillId="6" borderId="0" applyNumberFormat="0" applyBorder="0" applyProtection="0">
      <alignment horizontal="left" vertical="center"/>
    </xf>
    <xf numFmtId="0" fontId="11" fillId="7" borderId="1">
      <alignment horizontal="center" vertical="center"/>
    </xf>
    <xf numFmtId="0" fontId="12" fillId="8" borderId="1" applyNumberFormat="0" applyAlignment="0" applyProtection="0"/>
    <xf numFmtId="0" fontId="8" fillId="0" borderId="1">
      <alignment horizontal="center"/>
    </xf>
    <xf numFmtId="0" fontId="13" fillId="9" borderId="0" applyNumberFormat="0" applyAlignment="0" applyProtection="0"/>
    <xf numFmtId="0" fontId="8" fillId="0" borderId="1">
      <alignment horizontal="center" vertical="center"/>
    </xf>
    <xf numFmtId="0" fontId="14" fillId="10" borderId="1" applyNumberFormat="0" applyProtection="0">
      <alignment horizontal="center" vertical="center"/>
    </xf>
    <xf numFmtId="0" fontId="15" fillId="11" borderId="1" applyNumberFormat="0" applyProtection="0">
      <alignment horizontal="center" vertical="center"/>
    </xf>
    <xf numFmtId="0" fontId="16" fillId="5" borderId="0"/>
    <xf numFmtId="0" fontId="10" fillId="0" borderId="0"/>
    <xf numFmtId="0" fontId="10" fillId="0" borderId="19">
      <alignment horizontal="center" vertical="center" wrapText="1"/>
    </xf>
    <xf numFmtId="0" fontId="12" fillId="10"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4" fillId="19" borderId="0" applyNumberFormat="0" applyBorder="0" applyAlignment="0" applyProtection="0"/>
    <xf numFmtId="0" fontId="37" fillId="18" borderId="0" applyNumberFormat="0" applyBorder="0" applyAlignment="0" applyProtection="0"/>
    <xf numFmtId="0" fontId="38" fillId="17" borderId="0" applyNumberFormat="0" applyBorder="0" applyAlignment="0" applyProtection="0"/>
  </cellStyleXfs>
  <cellXfs count="513">
    <xf numFmtId="0" fontId="0" fillId="0" borderId="0" xfId="0"/>
    <xf numFmtId="0" fontId="6" fillId="0" borderId="0" xfId="6"/>
    <xf numFmtId="0" fontId="6" fillId="0" borderId="10" xfId="6" applyBorder="1"/>
    <xf numFmtId="0" fontId="8" fillId="0" borderId="6" xfId="0" applyFont="1" applyBorder="1"/>
    <xf numFmtId="0" fontId="8" fillId="0" borderId="0" xfId="0" applyFont="1"/>
    <xf numFmtId="0" fontId="8" fillId="0" borderId="10" xfId="0" applyFont="1" applyBorder="1"/>
    <xf numFmtId="0" fontId="8" fillId="0" borderId="0" xfId="0" applyFont="1" applyBorder="1"/>
    <xf numFmtId="0" fontId="21" fillId="0" borderId="0" xfId="1" applyFont="1" applyAlignment="1" applyProtection="1">
      <protection locked="0"/>
    </xf>
    <xf numFmtId="0" fontId="22" fillId="6" borderId="7" xfId="7" applyFont="1" applyBorder="1" applyAlignment="1">
      <alignment vertical="center"/>
    </xf>
    <xf numFmtId="0" fontId="22" fillId="6" borderId="8" xfId="7" applyFont="1" applyBorder="1" applyAlignment="1">
      <alignment vertical="center"/>
    </xf>
    <xf numFmtId="0" fontId="22" fillId="6" borderId="9" xfId="7" applyFont="1" applyBorder="1" applyAlignment="1">
      <alignment vertical="center"/>
    </xf>
    <xf numFmtId="0" fontId="8" fillId="0" borderId="6" xfId="0" applyFont="1" applyBorder="1" applyAlignment="1">
      <alignment wrapText="1"/>
    </xf>
    <xf numFmtId="0" fontId="8" fillId="0" borderId="0" xfId="0" applyFont="1" applyBorder="1" applyAlignment="1">
      <alignment wrapText="1"/>
    </xf>
    <xf numFmtId="0" fontId="8" fillId="0" borderId="10" xfId="0" applyFont="1" applyBorder="1" applyAlignment="1">
      <alignment wrapText="1"/>
    </xf>
    <xf numFmtId="14" fontId="6" fillId="0" borderId="0" xfId="6" applyNumberFormat="1" applyFont="1"/>
    <xf numFmtId="0" fontId="6" fillId="0" borderId="0" xfId="6" applyFont="1"/>
    <xf numFmtId="0" fontId="6" fillId="0" borderId="0" xfId="6" applyFont="1" applyAlignment="1">
      <alignment horizontal="center"/>
    </xf>
    <xf numFmtId="0" fontId="6" fillId="0" borderId="0" xfId="6" applyNumberFormat="1" applyFont="1"/>
    <xf numFmtId="0" fontId="8" fillId="5" borderId="0" xfId="0" applyFont="1" applyFill="1"/>
    <xf numFmtId="0" fontId="6" fillId="5" borderId="0" xfId="6" applyFont="1" applyFill="1"/>
    <xf numFmtId="0" fontId="6" fillId="5" borderId="0" xfId="6" applyNumberFormat="1" applyFont="1" applyFill="1"/>
    <xf numFmtId="14" fontId="6" fillId="5" borderId="0" xfId="6" applyNumberFormat="1" applyFont="1" applyFill="1"/>
    <xf numFmtId="0" fontId="6" fillId="5" borderId="0" xfId="6" applyFill="1"/>
    <xf numFmtId="0" fontId="22" fillId="2" borderId="0" xfId="7" applyFont="1" applyFill="1" applyBorder="1" applyAlignment="1">
      <alignment horizontal="left" vertical="top"/>
    </xf>
    <xf numFmtId="0" fontId="22" fillId="2" borderId="0" xfId="7" applyFont="1" applyFill="1" applyBorder="1" applyAlignment="1">
      <alignment vertical="center"/>
    </xf>
    <xf numFmtId="0" fontId="22" fillId="6" borderId="29" xfId="7" applyFont="1" applyBorder="1" applyAlignment="1">
      <alignment horizontal="left" vertical="center"/>
    </xf>
    <xf numFmtId="0" fontId="22" fillId="6" borderId="31" xfId="7" applyFont="1" applyBorder="1" applyAlignment="1">
      <alignment horizontal="left" vertical="center"/>
    </xf>
    <xf numFmtId="0" fontId="22" fillId="6" borderId="29" xfId="7" applyFont="1" applyBorder="1" applyAlignment="1">
      <alignment vertical="center"/>
    </xf>
    <xf numFmtId="0" fontId="22" fillId="6" borderId="30" xfId="7" applyFont="1" applyBorder="1" applyAlignment="1">
      <alignment vertical="center"/>
    </xf>
    <xf numFmtId="0" fontId="22" fillId="6" borderId="31" xfId="7" applyFont="1" applyBorder="1" applyAlignment="1">
      <alignment vertical="center"/>
    </xf>
    <xf numFmtId="0" fontId="7" fillId="6" borderId="7" xfId="7" applyFont="1" applyBorder="1">
      <alignment horizontal="left" vertical="center"/>
    </xf>
    <xf numFmtId="0" fontId="7" fillId="6" borderId="9" xfId="7" applyFont="1" applyBorder="1">
      <alignment horizontal="left" vertical="center"/>
    </xf>
    <xf numFmtId="0" fontId="29" fillId="0" borderId="20" xfId="6" applyFont="1" applyBorder="1" applyAlignment="1">
      <alignment horizontal="center"/>
    </xf>
    <xf numFmtId="0" fontId="29" fillId="0" borderId="21" xfId="6" applyFont="1" applyBorder="1" applyAlignment="1">
      <alignment horizontal="center"/>
    </xf>
    <xf numFmtId="0" fontId="8" fillId="0" borderId="36" xfId="6" applyFont="1" applyBorder="1"/>
    <xf numFmtId="0" fontId="8" fillId="0" borderId="41" xfId="6" applyFont="1" applyBorder="1"/>
    <xf numFmtId="0" fontId="8" fillId="0" borderId="39" xfId="6" applyFont="1" applyBorder="1"/>
    <xf numFmtId="0" fontId="17" fillId="0" borderId="36" xfId="6" applyFont="1" applyBorder="1" applyAlignment="1">
      <alignment vertical="center"/>
    </xf>
    <xf numFmtId="0" fontId="17" fillId="0" borderId="39" xfId="6" applyFont="1" applyBorder="1" applyAlignment="1">
      <alignment vertical="center"/>
    </xf>
    <xf numFmtId="0" fontId="22" fillId="0" borderId="0" xfId="7" applyFont="1" applyFill="1" applyBorder="1" applyAlignment="1">
      <alignment vertical="center"/>
    </xf>
    <xf numFmtId="14" fontId="8" fillId="0" borderId="56" xfId="6" applyNumberFormat="1" applyFont="1" applyBorder="1" applyAlignment="1">
      <alignment horizontal="left"/>
    </xf>
    <xf numFmtId="14" fontId="8" fillId="0" borderId="57" xfId="6" applyNumberFormat="1" applyFont="1" applyBorder="1" applyAlignment="1">
      <alignment horizontal="left"/>
    </xf>
    <xf numFmtId="0" fontId="8" fillId="0" borderId="0" xfId="0" applyFont="1" applyAlignment="1">
      <alignment vertical="center"/>
    </xf>
    <xf numFmtId="0" fontId="8" fillId="5" borderId="0" xfId="0" applyFont="1" applyFill="1" applyAlignment="1">
      <alignment vertical="center"/>
    </xf>
    <xf numFmtId="0" fontId="23" fillId="0" borderId="0" xfId="1" applyFont="1" applyAlignment="1" applyProtection="1">
      <alignment vertical="center"/>
      <protection locked="0"/>
    </xf>
    <xf numFmtId="0" fontId="8" fillId="0" borderId="41" xfId="6" applyFont="1" applyBorder="1" applyAlignment="1">
      <alignment vertical="center"/>
    </xf>
    <xf numFmtId="0" fontId="8" fillId="0" borderId="36" xfId="6" applyNumberFormat="1" applyFont="1" applyBorder="1" applyAlignment="1">
      <alignment vertical="center"/>
    </xf>
    <xf numFmtId="0" fontId="8" fillId="0" borderId="36" xfId="6" applyFont="1" applyBorder="1" applyAlignment="1">
      <alignment vertical="center"/>
    </xf>
    <xf numFmtId="0" fontId="22" fillId="6" borderId="30" xfId="7" quotePrefix="1" applyFont="1" applyBorder="1" applyAlignment="1">
      <alignment horizontal="left" vertical="center"/>
    </xf>
    <xf numFmtId="0" fontId="8" fillId="0" borderId="39" xfId="6" applyFont="1" applyBorder="1" applyAlignment="1">
      <alignment vertical="center"/>
    </xf>
    <xf numFmtId="0" fontId="10" fillId="0" borderId="46" xfId="17" applyFont="1" applyBorder="1" applyAlignment="1">
      <alignment horizontal="center" vertical="center" wrapText="1"/>
    </xf>
    <xf numFmtId="0" fontId="10" fillId="0" borderId="4" xfId="17" applyFont="1" applyBorder="1" applyAlignment="1">
      <alignment horizontal="center" vertical="center" wrapText="1"/>
    </xf>
    <xf numFmtId="0" fontId="10" fillId="0" borderId="35" xfId="17" applyFont="1" applyBorder="1" applyAlignment="1">
      <alignment horizontal="center" vertical="center" wrapText="1"/>
    </xf>
    <xf numFmtId="0" fontId="8" fillId="0" borderId="0" xfId="0" applyFont="1" applyBorder="1" applyAlignment="1">
      <alignment vertical="center"/>
    </xf>
    <xf numFmtId="0" fontId="8" fillId="0" borderId="48" xfId="6" applyFont="1" applyBorder="1" applyAlignment="1">
      <alignment vertical="center"/>
    </xf>
    <xf numFmtId="0" fontId="8" fillId="0" borderId="49" xfId="6" applyFont="1" applyBorder="1" applyAlignment="1">
      <alignment vertical="center"/>
    </xf>
    <xf numFmtId="0" fontId="8" fillId="0" borderId="0" xfId="6" applyFont="1" applyBorder="1" applyAlignment="1">
      <alignment vertical="center"/>
    </xf>
    <xf numFmtId="0" fontId="24" fillId="0" borderId="0" xfId="6" applyFont="1" applyBorder="1" applyAlignment="1">
      <alignment vertical="center"/>
    </xf>
    <xf numFmtId="0" fontId="26" fillId="0" borderId="36" xfId="6" applyFont="1" applyBorder="1" applyAlignment="1">
      <alignment vertical="center"/>
    </xf>
    <xf numFmtId="0" fontId="8" fillId="0" borderId="43" xfId="0" applyFont="1" applyFill="1" applyBorder="1" applyAlignment="1">
      <alignment horizontal="left" vertical="center"/>
    </xf>
    <xf numFmtId="0" fontId="17" fillId="0" borderId="0" xfId="6" applyFont="1" applyAlignment="1">
      <alignment vertical="center"/>
    </xf>
    <xf numFmtId="0" fontId="17" fillId="5" borderId="0" xfId="6" applyFont="1" applyFill="1" applyAlignment="1">
      <alignment vertical="center"/>
    </xf>
    <xf numFmtId="0" fontId="8" fillId="0" borderId="0" xfId="6" applyFont="1" applyAlignment="1">
      <alignment vertical="center"/>
    </xf>
    <xf numFmtId="0" fontId="8" fillId="5" borderId="0" xfId="6" applyFont="1" applyFill="1" applyAlignment="1">
      <alignment vertical="center"/>
    </xf>
    <xf numFmtId="0" fontId="10" fillId="0" borderId="29" xfId="6" applyFont="1" applyBorder="1" applyAlignment="1">
      <alignment horizontal="center" vertical="center"/>
    </xf>
    <xf numFmtId="0" fontId="10" fillId="0" borderId="21" xfId="6" applyFont="1" applyBorder="1" applyAlignment="1">
      <alignment horizontal="center" vertical="center"/>
    </xf>
    <xf numFmtId="0" fontId="8" fillId="0" borderId="42" xfId="6" applyFont="1" applyBorder="1" applyAlignment="1">
      <alignment vertical="center"/>
    </xf>
    <xf numFmtId="0" fontId="8" fillId="0" borderId="38" xfId="6" applyFont="1" applyBorder="1" applyAlignment="1">
      <alignment vertical="center"/>
    </xf>
    <xf numFmtId="0" fontId="17" fillId="0" borderId="40" xfId="6" applyFont="1" applyBorder="1" applyAlignment="1">
      <alignment vertical="center"/>
    </xf>
    <xf numFmtId="0" fontId="17" fillId="0" borderId="0" xfId="6" applyFont="1" applyBorder="1" applyAlignment="1">
      <alignment vertical="center"/>
    </xf>
    <xf numFmtId="0" fontId="10" fillId="0" borderId="46" xfId="6" applyFont="1" applyFill="1" applyBorder="1" applyAlignment="1">
      <alignment horizontal="center" vertical="center"/>
    </xf>
    <xf numFmtId="0" fontId="10" fillId="0" borderId="4" xfId="6" applyFont="1" applyFill="1" applyBorder="1" applyAlignment="1">
      <alignment horizontal="center" vertical="center"/>
    </xf>
    <xf numFmtId="0" fontId="10" fillId="0" borderId="4" xfId="6" applyFont="1" applyBorder="1" applyAlignment="1">
      <alignment horizontal="center" vertical="center"/>
    </xf>
    <xf numFmtId="0" fontId="10" fillId="0" borderId="35" xfId="6" applyFont="1" applyFill="1" applyBorder="1" applyAlignment="1">
      <alignment horizontal="center" vertical="center"/>
    </xf>
    <xf numFmtId="0" fontId="25" fillId="0" borderId="0" xfId="0" applyFont="1" applyAlignment="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5" borderId="0" xfId="0" quotePrefix="1" applyFont="1" applyFill="1" applyAlignment="1">
      <alignment vertical="center"/>
    </xf>
    <xf numFmtId="0" fontId="26" fillId="0" borderId="0" xfId="0" applyFont="1" applyFill="1" applyBorder="1" applyAlignment="1">
      <alignment vertical="center" wrapText="1"/>
    </xf>
    <xf numFmtId="0" fontId="26" fillId="2"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8" fillId="0" borderId="48" xfId="0" applyFont="1" applyBorder="1" applyAlignment="1">
      <alignment vertical="center"/>
    </xf>
    <xf numFmtId="0" fontId="8" fillId="2" borderId="0" xfId="0" applyFont="1" applyFill="1" applyBorder="1" applyAlignment="1">
      <alignment vertical="center"/>
    </xf>
    <xf numFmtId="0" fontId="8" fillId="0" borderId="0" xfId="0" applyFont="1" applyAlignment="1">
      <alignment vertical="center" wrapText="1"/>
    </xf>
    <xf numFmtId="0" fontId="8" fillId="5" borderId="0" xfId="0" applyFont="1" applyFill="1" applyAlignment="1">
      <alignment vertical="center" wrapText="1"/>
    </xf>
    <xf numFmtId="0" fontId="8" fillId="0" borderId="0" xfId="0" applyFont="1" applyBorder="1" applyAlignment="1">
      <alignment vertical="center" wrapText="1"/>
    </xf>
    <xf numFmtId="0" fontId="8" fillId="5" borderId="0" xfId="0" applyFont="1" applyFill="1" applyBorder="1" applyAlignment="1">
      <alignment vertical="center" wrapText="1"/>
    </xf>
    <xf numFmtId="0" fontId="8" fillId="0" borderId="49" xfId="0" applyFont="1" applyBorder="1" applyAlignment="1">
      <alignment vertical="center"/>
    </xf>
    <xf numFmtId="0" fontId="26" fillId="5" borderId="0" xfId="0" applyFont="1" applyFill="1" applyAlignment="1">
      <alignment vertical="center"/>
    </xf>
    <xf numFmtId="0" fontId="6" fillId="0" borderId="36" xfId="6" applyNumberFormat="1" applyBorder="1"/>
    <xf numFmtId="0" fontId="9" fillId="0" borderId="59" xfId="6" applyFont="1" applyBorder="1" applyAlignment="1">
      <alignment horizontal="left"/>
    </xf>
    <xf numFmtId="0" fontId="6" fillId="0" borderId="41" xfId="6" applyFont="1" applyBorder="1"/>
    <xf numFmtId="0" fontId="6" fillId="0" borderId="36" xfId="6" applyFont="1" applyBorder="1"/>
    <xf numFmtId="0" fontId="6" fillId="0" borderId="36" xfId="6" applyNumberFormat="1" applyFont="1" applyBorder="1"/>
    <xf numFmtId="0" fontId="28" fillId="0" borderId="56" xfId="6" applyFont="1" applyBorder="1" applyAlignment="1">
      <alignment horizontal="left"/>
    </xf>
    <xf numFmtId="14" fontId="6" fillId="0" borderId="56" xfId="6" applyNumberFormat="1" applyFont="1" applyBorder="1" applyAlignment="1">
      <alignment horizontal="left"/>
    </xf>
    <xf numFmtId="0" fontId="28" fillId="0" borderId="59" xfId="6" applyFont="1" applyBorder="1" applyAlignment="1">
      <alignment horizontal="left"/>
    </xf>
    <xf numFmtId="0" fontId="6" fillId="0" borderId="39" xfId="6" applyFont="1" applyBorder="1"/>
    <xf numFmtId="14" fontId="6" fillId="0" borderId="57" xfId="6" applyNumberFormat="1" applyFont="1" applyBorder="1" applyAlignment="1">
      <alignment horizontal="left"/>
    </xf>
    <xf numFmtId="0" fontId="6" fillId="0" borderId="48" xfId="6" applyNumberFormat="1" applyFont="1" applyBorder="1" applyAlignment="1">
      <alignment horizontal="center" wrapText="1"/>
    </xf>
    <xf numFmtId="14" fontId="6" fillId="0" borderId="38" xfId="6" applyNumberFormat="1" applyFont="1" applyBorder="1" applyAlignment="1">
      <alignment horizontal="center" wrapText="1"/>
    </xf>
    <xf numFmtId="165" fontId="12" fillId="0" borderId="48" xfId="6" applyNumberFormat="1" applyFont="1" applyBorder="1" applyAlignment="1">
      <alignment horizontal="center" wrapText="1"/>
    </xf>
    <xf numFmtId="0" fontId="6" fillId="0" borderId="49" xfId="6" applyNumberFormat="1" applyFont="1" applyBorder="1" applyAlignment="1">
      <alignment horizontal="center" wrapText="1"/>
    </xf>
    <xf numFmtId="14" fontId="6" fillId="0" borderId="40" xfId="6" applyNumberFormat="1" applyFont="1" applyBorder="1" applyAlignment="1">
      <alignment horizontal="center" wrapText="1"/>
    </xf>
    <xf numFmtId="0" fontId="6" fillId="0" borderId="47" xfId="6" applyNumberFormat="1" applyFont="1" applyBorder="1" applyAlignment="1">
      <alignment horizontal="center" wrapText="1"/>
    </xf>
    <xf numFmtId="14" fontId="6" fillId="0" borderId="42" xfId="6" applyNumberFormat="1" applyFont="1" applyBorder="1" applyAlignment="1">
      <alignment horizontal="center" wrapText="1"/>
    </xf>
    <xf numFmtId="0" fontId="22" fillId="6" borderId="29" xfId="7" applyFont="1" applyBorder="1" applyAlignment="1">
      <alignment horizontal="left" vertical="center"/>
    </xf>
    <xf numFmtId="0" fontId="22" fillId="6" borderId="31" xfId="7" applyFont="1" applyBorder="1" applyAlignment="1">
      <alignment horizontal="left" vertical="center"/>
    </xf>
    <xf numFmtId="0" fontId="31" fillId="2" borderId="6" xfId="7" applyFont="1" applyFill="1" applyBorder="1" applyAlignment="1">
      <alignment horizontal="center" vertical="center"/>
    </xf>
    <xf numFmtId="0" fontId="31" fillId="2" borderId="28" xfId="7" applyFont="1" applyFill="1" applyBorder="1" applyAlignment="1">
      <alignment horizontal="center" vertical="center"/>
    </xf>
    <xf numFmtId="14" fontId="11" fillId="13" borderId="1" xfId="18" applyNumberFormat="1" applyFont="1" applyFill="1" applyBorder="1" applyProtection="1">
      <alignment horizontal="center" vertical="center"/>
    </xf>
    <xf numFmtId="0" fontId="11" fillId="13" borderId="18" xfId="18" applyFont="1" applyFill="1" applyBorder="1" applyAlignment="1" applyProtection="1">
      <alignment horizontal="left" vertical="center"/>
    </xf>
    <xf numFmtId="0" fontId="11" fillId="13" borderId="17" xfId="18" applyFont="1" applyFill="1" applyBorder="1" applyAlignment="1" applyProtection="1">
      <alignment horizontal="left" vertical="center"/>
    </xf>
    <xf numFmtId="0" fontId="17" fillId="12" borderId="15" xfId="18" applyFont="1" applyFill="1" applyBorder="1" applyAlignment="1" applyProtection="1">
      <alignment horizontal="left" vertical="center"/>
      <protection locked="0"/>
    </xf>
    <xf numFmtId="0" fontId="17" fillId="12" borderId="18" xfId="18" applyFont="1" applyFill="1" applyBorder="1" applyAlignment="1" applyProtection="1">
      <alignment horizontal="left" vertical="center"/>
      <protection locked="0"/>
    </xf>
    <xf numFmtId="14" fontId="17" fillId="12" borderId="1" xfId="18" applyNumberFormat="1" applyFont="1" applyFill="1" applyBorder="1" applyProtection="1">
      <alignment horizontal="center" vertical="center"/>
      <protection locked="0"/>
    </xf>
    <xf numFmtId="0" fontId="17" fillId="12" borderId="18" xfId="18" applyFont="1" applyFill="1" applyBorder="1" applyAlignment="1" applyProtection="1">
      <alignment horizontal="center" vertical="center"/>
      <protection locked="0"/>
    </xf>
    <xf numFmtId="0" fontId="17" fillId="12" borderId="17" xfId="18" applyFont="1" applyFill="1" applyBorder="1" applyAlignment="1" applyProtection="1">
      <alignment horizontal="center" vertical="center"/>
      <protection locked="0"/>
    </xf>
    <xf numFmtId="0" fontId="17" fillId="12" borderId="1" xfId="18" applyFont="1" applyFill="1" applyBorder="1" applyAlignment="1" applyProtection="1">
      <alignment horizontal="left" vertical="center"/>
      <protection locked="0"/>
    </xf>
    <xf numFmtId="0" fontId="17" fillId="12" borderId="16" xfId="18" applyFont="1" applyFill="1" applyBorder="1" applyAlignment="1" applyProtection="1">
      <alignment horizontal="left" vertical="center"/>
      <protection locked="0"/>
    </xf>
    <xf numFmtId="0" fontId="17" fillId="12" borderId="23" xfId="18" applyFont="1" applyFill="1" applyBorder="1" applyAlignment="1" applyProtection="1">
      <alignment horizontal="left" vertical="center"/>
      <protection locked="0"/>
    </xf>
    <xf numFmtId="0" fontId="17" fillId="12" borderId="17" xfId="18" applyFont="1" applyFill="1" applyBorder="1" applyAlignment="1" applyProtection="1">
      <alignment horizontal="left" vertical="center"/>
      <protection locked="0"/>
    </xf>
    <xf numFmtId="0" fontId="34" fillId="2" borderId="0" xfId="0" applyFont="1" applyFill="1" applyProtection="1"/>
    <xf numFmtId="0" fontId="0" fillId="5" borderId="0" xfId="0" applyFill="1" applyProtection="1"/>
    <xf numFmtId="0" fontId="8" fillId="2" borderId="6" xfId="0" applyFont="1" applyFill="1" applyBorder="1" applyProtection="1"/>
    <xf numFmtId="0" fontId="8" fillId="2" borderId="0" xfId="0" applyFont="1" applyFill="1" applyBorder="1" applyProtection="1"/>
    <xf numFmtId="0" fontId="8" fillId="2" borderId="10" xfId="0" applyFont="1" applyFill="1" applyBorder="1" applyProtection="1"/>
    <xf numFmtId="0" fontId="35" fillId="2" borderId="0" xfId="0" applyFont="1" applyFill="1" applyProtection="1"/>
    <xf numFmtId="0" fontId="10" fillId="2" borderId="6" xfId="0" applyFont="1" applyFill="1" applyBorder="1" applyProtection="1"/>
    <xf numFmtId="0" fontId="8" fillId="0" borderId="10" xfId="0" applyFont="1" applyFill="1" applyBorder="1" applyProtection="1"/>
    <xf numFmtId="0" fontId="34" fillId="5" borderId="0" xfId="0" applyFont="1" applyFill="1" applyBorder="1" applyProtection="1"/>
    <xf numFmtId="0" fontId="10" fillId="2" borderId="0" xfId="0" applyFont="1" applyFill="1" applyBorder="1" applyAlignment="1" applyProtection="1">
      <alignment horizontal="center" vertical="center"/>
    </xf>
    <xf numFmtId="0" fontId="36" fillId="0" borderId="10" xfId="0" applyFont="1" applyFill="1" applyBorder="1" applyProtection="1"/>
    <xf numFmtId="0" fontId="17" fillId="0" borderId="33" xfId="0" applyFont="1" applyBorder="1" applyAlignment="1" applyProtection="1">
      <alignment horizontal="left" vertical="center"/>
    </xf>
    <xf numFmtId="0" fontId="17" fillId="0" borderId="69" xfId="0" applyFont="1" applyBorder="1" applyAlignment="1" applyProtection="1">
      <alignment horizontal="left" vertical="center"/>
    </xf>
    <xf numFmtId="0" fontId="0" fillId="0" borderId="10" xfId="0" applyFont="1" applyFill="1" applyBorder="1" applyProtection="1"/>
    <xf numFmtId="0" fontId="8" fillId="2" borderId="11" xfId="0" applyFont="1" applyFill="1" applyBorder="1" applyProtection="1"/>
    <xf numFmtId="0" fontId="8" fillId="2" borderId="12" xfId="0" applyFont="1" applyFill="1" applyBorder="1" applyProtection="1"/>
    <xf numFmtId="0" fontId="8" fillId="2" borderId="13" xfId="0" applyFont="1" applyFill="1" applyBorder="1" applyProtection="1"/>
    <xf numFmtId="0" fontId="8" fillId="0" borderId="10" xfId="0" applyNumberFormat="1" applyFont="1" applyFill="1" applyBorder="1" applyAlignment="1" applyProtection="1">
      <alignment horizontal="left"/>
    </xf>
    <xf numFmtId="0" fontId="8" fillId="0" borderId="1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8" fillId="2" borderId="0" xfId="0" applyFont="1" applyFill="1" applyProtection="1"/>
    <xf numFmtId="0" fontId="8" fillId="2" borderId="0" xfId="0" applyFont="1" applyFill="1" applyBorder="1" applyAlignment="1" applyProtection="1">
      <alignment vertical="top"/>
    </xf>
    <xf numFmtId="0" fontId="8" fillId="0" borderId="13" xfId="0" applyFont="1" applyFill="1" applyBorder="1" applyProtection="1"/>
    <xf numFmtId="0" fontId="34" fillId="5" borderId="0" xfId="0" applyFont="1" applyFill="1" applyProtection="1"/>
    <xf numFmtId="0" fontId="34" fillId="2" borderId="0" xfId="0" applyFont="1" applyFill="1"/>
    <xf numFmtId="0" fontId="8" fillId="0" borderId="47" xfId="0" applyFont="1" applyBorder="1" applyAlignment="1">
      <alignment vertical="center"/>
    </xf>
    <xf numFmtId="0" fontId="10" fillId="0" borderId="46" xfId="0" applyFont="1" applyBorder="1" applyAlignment="1">
      <alignment horizontal="center" vertical="center" wrapText="1"/>
    </xf>
    <xf numFmtId="0" fontId="10" fillId="2" borderId="10" xfId="0" applyFont="1" applyFill="1" applyBorder="1" applyAlignment="1" applyProtection="1">
      <alignment horizontal="center" wrapText="1"/>
    </xf>
    <xf numFmtId="0" fontId="8" fillId="2" borderId="10" xfId="0" applyFont="1" applyFill="1" applyBorder="1" applyAlignment="1" applyProtection="1">
      <alignment horizontal="left" wrapText="1"/>
    </xf>
    <xf numFmtId="0" fontId="8" fillId="0" borderId="0" xfId="0" applyFont="1" applyFill="1" applyBorder="1" applyProtection="1"/>
    <xf numFmtId="0" fontId="36" fillId="0" borderId="0" xfId="0" applyFont="1" applyFill="1" applyBorder="1" applyProtection="1"/>
    <xf numFmtId="0" fontId="0" fillId="0" borderId="0" xfId="0" applyFont="1" applyFill="1" applyBorder="1" applyProtection="1"/>
    <xf numFmtId="0" fontId="34" fillId="0" borderId="0" xfId="0" applyFont="1" applyFill="1" applyProtection="1"/>
    <xf numFmtId="0" fontId="10" fillId="0" borderId="0" xfId="0" applyFont="1" applyFill="1" applyBorder="1" applyAlignment="1" applyProtection="1">
      <alignment horizontal="left"/>
    </xf>
    <xf numFmtId="0" fontId="8" fillId="0" borderId="0" xfId="0" applyFont="1" applyFill="1" applyProtection="1"/>
    <xf numFmtId="0" fontId="8" fillId="0" borderId="0" xfId="0" applyFont="1" applyFill="1" applyBorder="1" applyAlignment="1" applyProtection="1">
      <alignment vertical="top"/>
    </xf>
    <xf numFmtId="0" fontId="34" fillId="0" borderId="0" xfId="0" applyFont="1" applyFill="1"/>
    <xf numFmtId="0" fontId="8" fillId="0" borderId="36" xfId="6" applyFont="1" applyFill="1" applyBorder="1" applyAlignment="1">
      <alignment vertical="center"/>
    </xf>
    <xf numFmtId="0" fontId="8" fillId="0" borderId="38" xfId="6" applyFont="1" applyFill="1" applyBorder="1" applyAlignment="1">
      <alignment vertical="center"/>
    </xf>
    <xf numFmtId="0" fontId="8" fillId="21" borderId="1" xfId="0" applyNumberFormat="1" applyFont="1" applyFill="1" applyBorder="1" applyAlignment="1" applyProtection="1">
      <alignment horizontal="center"/>
      <protection locked="0"/>
    </xf>
    <xf numFmtId="0" fontId="8" fillId="0" borderId="0" xfId="4" applyNumberFormat="1" applyFont="1" applyFill="1" applyBorder="1" applyAlignment="1" applyProtection="1">
      <alignment horizontal="left" vertical="top" wrapText="1"/>
    </xf>
    <xf numFmtId="0" fontId="17" fillId="0" borderId="34" xfId="0" applyFont="1" applyBorder="1" applyAlignment="1" applyProtection="1">
      <alignment horizontal="left" vertical="center"/>
    </xf>
    <xf numFmtId="0" fontId="8" fillId="0" borderId="13" xfId="0" applyNumberFormat="1" applyFont="1" applyFill="1" applyBorder="1" applyAlignment="1" applyProtection="1">
      <alignment horizontal="left"/>
    </xf>
    <xf numFmtId="0" fontId="17" fillId="0" borderId="80" xfId="0" applyFont="1" applyBorder="1" applyAlignment="1" applyProtection="1">
      <alignment horizontal="left" vertical="center"/>
    </xf>
    <xf numFmtId="0" fontId="8" fillId="2" borderId="13" xfId="0" applyFont="1" applyFill="1" applyBorder="1" applyAlignment="1" applyProtection="1">
      <alignment horizontal="left" wrapText="1"/>
    </xf>
    <xf numFmtId="14" fontId="11" fillId="13" borderId="23" xfId="18" applyNumberFormat="1" applyFont="1" applyFill="1" applyBorder="1" applyProtection="1">
      <alignment horizontal="center" vertical="center"/>
    </xf>
    <xf numFmtId="14" fontId="11" fillId="13" borderId="4" xfId="18" applyNumberFormat="1" applyFont="1" applyFill="1" applyBorder="1" applyProtection="1">
      <alignment horizontal="center" vertical="center"/>
    </xf>
    <xf numFmtId="0" fontId="11" fillId="13" borderId="35" xfId="18" applyFont="1" applyFill="1" applyBorder="1" applyAlignment="1" applyProtection="1">
      <alignment horizontal="left" vertical="center"/>
    </xf>
    <xf numFmtId="0" fontId="10" fillId="0" borderId="85" xfId="21" applyFont="1" applyBorder="1" applyAlignment="1" applyProtection="1">
      <alignment horizontal="center"/>
    </xf>
    <xf numFmtId="0" fontId="10" fillId="0" borderId="21" xfId="21" applyFont="1" applyBorder="1" applyAlignment="1" applyProtection="1">
      <alignment horizontal="center"/>
    </xf>
    <xf numFmtId="14" fontId="17" fillId="12" borderId="23" xfId="18" applyNumberFormat="1" applyFont="1" applyFill="1" applyBorder="1" applyProtection="1">
      <alignment horizontal="center" vertical="center"/>
      <protection locked="0"/>
    </xf>
    <xf numFmtId="0" fontId="17" fillId="12" borderId="35" xfId="18" applyFont="1" applyFill="1" applyBorder="1" applyAlignment="1" applyProtection="1">
      <alignment horizontal="left" vertical="center"/>
      <protection locked="0"/>
    </xf>
    <xf numFmtId="165" fontId="12" fillId="0" borderId="91" xfId="6" applyNumberFormat="1" applyFont="1" applyBorder="1" applyAlignment="1">
      <alignment horizontal="center" wrapText="1"/>
    </xf>
    <xf numFmtId="14" fontId="6" fillId="0" borderId="92" xfId="6" applyNumberFormat="1" applyFont="1" applyBorder="1" applyAlignment="1">
      <alignment horizontal="center" wrapText="1"/>
    </xf>
    <xf numFmtId="0" fontId="9" fillId="0" borderId="0" xfId="6" applyFont="1" applyBorder="1" applyAlignment="1">
      <alignment vertical="center"/>
    </xf>
    <xf numFmtId="0" fontId="22" fillId="0" borderId="0" xfId="7" applyFont="1" applyFill="1" applyBorder="1" applyAlignment="1">
      <alignment horizontal="left" vertical="center"/>
    </xf>
    <xf numFmtId="0" fontId="26" fillId="0" borderId="0" xfId="0" applyFont="1" applyFill="1" applyBorder="1" applyAlignment="1" applyProtection="1">
      <alignment horizontal="left" vertical="center" wrapText="1"/>
    </xf>
    <xf numFmtId="0" fontId="0" fillId="0" borderId="7" xfId="0" applyBorder="1" applyAlignment="1">
      <alignment vertical="center"/>
    </xf>
    <xf numFmtId="0" fontId="8" fillId="2" borderId="8" xfId="0" applyFont="1" applyFill="1" applyBorder="1" applyProtection="1"/>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wrapText="1"/>
    </xf>
    <xf numFmtId="0" fontId="8" fillId="2" borderId="18" xfId="0" applyFont="1" applyFill="1" applyBorder="1" applyAlignment="1" applyProtection="1">
      <alignment horizontal="left" wrapText="1"/>
    </xf>
    <xf numFmtId="0" fontId="8" fillId="2" borderId="17" xfId="0" applyFont="1" applyFill="1" applyBorder="1" applyAlignment="1" applyProtection="1">
      <alignment horizontal="left" wrapText="1"/>
    </xf>
    <xf numFmtId="0" fontId="10" fillId="0" borderId="29" xfId="21" applyFont="1" applyBorder="1" applyAlignment="1" applyProtection="1"/>
    <xf numFmtId="0" fontId="10" fillId="0" borderId="84" xfId="21" applyFont="1" applyBorder="1" applyAlignment="1" applyProtection="1"/>
    <xf numFmtId="0" fontId="11" fillId="13" borderId="22" xfId="18" applyFont="1" applyFill="1" applyBorder="1" applyAlignment="1" applyProtection="1">
      <alignment vertical="center"/>
    </xf>
    <xf numFmtId="0" fontId="11" fillId="13" borderId="93" xfId="18" applyFont="1" applyFill="1" applyBorder="1" applyAlignment="1" applyProtection="1">
      <alignment vertical="center"/>
    </xf>
    <xf numFmtId="0" fontId="11" fillId="13" borderId="81" xfId="18" applyFont="1" applyFill="1" applyBorder="1" applyAlignment="1" applyProtection="1">
      <alignment vertical="center"/>
    </xf>
    <xf numFmtId="0" fontId="11" fillId="13" borderId="5" xfId="18" applyFont="1" applyFill="1" applyBorder="1" applyAlignment="1" applyProtection="1">
      <alignment vertical="center"/>
    </xf>
    <xf numFmtId="0" fontId="11" fillId="13" borderId="82" xfId="18" applyFont="1" applyFill="1" applyBorder="1" applyAlignment="1" applyProtection="1">
      <alignment vertical="center"/>
    </xf>
    <xf numFmtId="0" fontId="11" fillId="13" borderId="58" xfId="18" applyFont="1" applyFill="1" applyBorder="1" applyAlignment="1" applyProtection="1">
      <alignment vertical="center"/>
    </xf>
    <xf numFmtId="0" fontId="21" fillId="0" borderId="94" xfId="1" applyFont="1" applyBorder="1" applyAlignment="1" applyProtection="1">
      <alignment vertical="center"/>
      <protection locked="0"/>
    </xf>
    <xf numFmtId="0" fontId="21" fillId="0" borderId="95" xfId="1" applyFont="1" applyBorder="1" applyAlignment="1" applyProtection="1">
      <alignment vertical="center"/>
      <protection locked="0"/>
    </xf>
    <xf numFmtId="0" fontId="8" fillId="0" borderId="91" xfId="6" applyFont="1" applyBorder="1" applyAlignment="1">
      <alignment vertical="center"/>
    </xf>
    <xf numFmtId="0" fontId="8" fillId="0" borderId="97" xfId="0" applyFont="1" applyBorder="1" applyAlignment="1">
      <alignment horizontal="center" vertical="center"/>
    </xf>
    <xf numFmtId="0" fontId="8" fillId="0" borderId="16" xfId="6" applyFont="1" applyBorder="1" applyAlignment="1">
      <alignment vertical="center"/>
    </xf>
    <xf numFmtId="0" fontId="8" fillId="0" borderId="17" xfId="0" applyFont="1" applyBorder="1" applyAlignment="1">
      <alignment horizontal="center" vertical="center"/>
    </xf>
    <xf numFmtId="164" fontId="8" fillId="12" borderId="10" xfId="4" applyNumberFormat="1" applyFont="1" applyFill="1" applyBorder="1" applyAlignment="1" applyProtection="1">
      <alignment horizontal="center" vertical="center"/>
    </xf>
    <xf numFmtId="0" fontId="11" fillId="13" borderId="10" xfId="5" applyFont="1" applyFill="1" applyBorder="1" applyAlignment="1" applyProtection="1">
      <alignment horizontal="center" vertical="center"/>
    </xf>
    <xf numFmtId="0" fontId="17" fillId="0" borderId="10" xfId="6" applyFont="1" applyFill="1" applyBorder="1" applyAlignment="1" applyProtection="1">
      <alignment horizontal="center" vertical="center"/>
    </xf>
    <xf numFmtId="0" fontId="27" fillId="15" borderId="13" xfId="0" applyFont="1" applyFill="1" applyBorder="1" applyAlignment="1" applyProtection="1">
      <alignment horizontal="center" vertical="center"/>
    </xf>
    <xf numFmtId="0" fontId="10" fillId="20" borderId="98" xfId="0" applyFont="1" applyFill="1" applyBorder="1" applyAlignment="1">
      <alignment horizontal="center" vertical="center"/>
    </xf>
    <xf numFmtId="0" fontId="22" fillId="2" borderId="7" xfId="7" applyFont="1" applyFill="1" applyBorder="1" applyAlignment="1">
      <alignment horizontal="left" vertical="center"/>
    </xf>
    <xf numFmtId="0" fontId="22" fillId="2" borderId="101" xfId="7" applyFont="1" applyFill="1" applyBorder="1" applyAlignment="1">
      <alignment horizontal="left" vertical="center"/>
    </xf>
    <xf numFmtId="0" fontId="22" fillId="2" borderId="11" xfId="7" applyFont="1" applyFill="1" applyBorder="1" applyAlignment="1">
      <alignment horizontal="left" vertical="center"/>
    </xf>
    <xf numFmtId="0" fontId="22" fillId="2" borderId="102" xfId="7" applyFont="1" applyFill="1" applyBorder="1" applyAlignment="1">
      <alignment horizontal="left" vertical="center"/>
    </xf>
    <xf numFmtId="0" fontId="17" fillId="0" borderId="79" xfId="6" applyFont="1" applyBorder="1" applyAlignment="1">
      <alignment vertical="center"/>
    </xf>
    <xf numFmtId="0" fontId="17" fillId="0" borderId="72" xfId="6" applyFont="1" applyBorder="1" applyAlignment="1">
      <alignment vertical="center"/>
    </xf>
    <xf numFmtId="0" fontId="17" fillId="0" borderId="75" xfId="6" applyFont="1" applyFill="1" applyBorder="1" applyAlignment="1">
      <alignment vertical="center"/>
    </xf>
    <xf numFmtId="14" fontId="17" fillId="12" borderId="18" xfId="18" applyNumberFormat="1" applyFont="1" applyFill="1" applyBorder="1" applyAlignment="1" applyProtection="1">
      <alignment horizontal="center" vertical="center"/>
      <protection locked="0"/>
    </xf>
    <xf numFmtId="14" fontId="17" fillId="12" borderId="17" xfId="18" applyNumberFormat="1" applyFont="1" applyFill="1" applyBorder="1" applyAlignment="1" applyProtection="1">
      <alignment horizontal="center" vertical="center"/>
      <protection locked="0"/>
    </xf>
    <xf numFmtId="0" fontId="6" fillId="0" borderId="56" xfId="6" applyNumberFormat="1" applyFont="1" applyBorder="1" applyAlignment="1">
      <alignment horizontal="left"/>
    </xf>
    <xf numFmtId="0" fontId="6" fillId="0" borderId="103" xfId="6" applyFont="1" applyBorder="1" applyAlignment="1">
      <alignment horizontal="left" vertical="center"/>
    </xf>
    <xf numFmtId="0" fontId="6" fillId="0" borderId="104" xfId="6" applyNumberFormat="1" applyFont="1" applyBorder="1" applyAlignment="1">
      <alignment horizontal="left" vertical="center" wrapText="1"/>
    </xf>
    <xf numFmtId="0" fontId="8" fillId="0" borderId="56" xfId="6" applyNumberFormat="1" applyFont="1" applyBorder="1" applyAlignment="1">
      <alignment horizontal="left"/>
    </xf>
    <xf numFmtId="0" fontId="8" fillId="0" borderId="56" xfId="6" applyNumberFormat="1" applyFont="1" applyBorder="1" applyAlignment="1">
      <alignment horizontal="left" vertical="center" wrapText="1"/>
    </xf>
    <xf numFmtId="0" fontId="8" fillId="0" borderId="57" xfId="6" applyNumberFormat="1" applyFont="1" applyBorder="1" applyAlignment="1">
      <alignment horizontal="left" vertical="center" wrapText="1"/>
    </xf>
    <xf numFmtId="0" fontId="33" fillId="13" borderId="96" xfId="14" quotePrefix="1" applyNumberFormat="1" applyFont="1" applyFill="1" applyBorder="1" applyAlignment="1">
      <alignment vertical="center"/>
    </xf>
    <xf numFmtId="0" fontId="8" fillId="2" borderId="18" xfId="0" applyFont="1" applyFill="1" applyBorder="1" applyProtection="1"/>
    <xf numFmtId="164" fontId="17" fillId="0" borderId="23" xfId="24" applyNumberFormat="1" applyFont="1" applyFill="1" applyBorder="1" applyAlignment="1" applyProtection="1">
      <alignment horizontal="center"/>
    </xf>
    <xf numFmtId="0" fontId="8" fillId="2" borderId="17" xfId="0" applyFont="1" applyFill="1" applyBorder="1" applyProtection="1"/>
    <xf numFmtId="0" fontId="10" fillId="2" borderId="4" xfId="0" applyFont="1" applyFill="1" applyBorder="1" applyAlignment="1" applyProtection="1">
      <alignment horizontal="center" vertical="center" wrapText="1"/>
    </xf>
    <xf numFmtId="0" fontId="11" fillId="13" borderId="1" xfId="0" applyNumberFormat="1" applyFont="1" applyFill="1" applyBorder="1" applyAlignment="1" applyProtection="1">
      <alignment horizontal="center"/>
    </xf>
    <xf numFmtId="0" fontId="11" fillId="13" borderId="23" xfId="0" applyNumberFormat="1" applyFont="1" applyFill="1" applyBorder="1" applyAlignment="1" applyProtection="1">
      <alignment horizontal="center"/>
    </xf>
    <xf numFmtId="0" fontId="8" fillId="12" borderId="1" xfId="0" applyNumberFormat="1" applyFont="1" applyFill="1" applyBorder="1" applyAlignment="1" applyProtection="1">
      <alignment horizontal="center"/>
      <protection locked="0"/>
    </xf>
    <xf numFmtId="0" fontId="8" fillId="12" borderId="23" xfId="0" applyNumberFormat="1" applyFont="1" applyFill="1" applyBorder="1" applyAlignment="1" applyProtection="1">
      <alignment horizontal="center"/>
      <protection locked="0"/>
    </xf>
    <xf numFmtId="0" fontId="34" fillId="2" borderId="11" xfId="0" applyFont="1" applyFill="1" applyBorder="1" applyProtection="1"/>
    <xf numFmtId="0" fontId="34" fillId="2" borderId="12" xfId="0" applyFont="1" applyFill="1" applyBorder="1" applyProtection="1"/>
    <xf numFmtId="0" fontId="34" fillId="2" borderId="13" xfId="0" applyFont="1" applyFill="1" applyBorder="1" applyProtection="1"/>
    <xf numFmtId="0" fontId="34" fillId="2" borderId="0" xfId="0" applyFont="1" applyFill="1" applyBorder="1" applyProtection="1"/>
    <xf numFmtId="0" fontId="11" fillId="0" borderId="0" xfId="18" applyFont="1" applyFill="1" applyBorder="1" applyAlignment="1" applyProtection="1">
      <alignment vertical="center"/>
    </xf>
    <xf numFmtId="14" fontId="11" fillId="0" borderId="0" xfId="18" applyNumberFormat="1" applyFont="1" applyFill="1" applyBorder="1" applyProtection="1">
      <alignment horizontal="center" vertical="center"/>
    </xf>
    <xf numFmtId="0" fontId="11" fillId="0" borderId="0" xfId="18" applyFont="1" applyFill="1" applyBorder="1" applyAlignment="1" applyProtection="1">
      <alignment horizontal="left" vertical="center"/>
    </xf>
    <xf numFmtId="0" fontId="8" fillId="2" borderId="15" xfId="0" applyFont="1" applyFill="1" applyBorder="1" applyAlignment="1" applyProtection="1">
      <alignment horizontal="left"/>
    </xf>
    <xf numFmtId="0" fontId="8" fillId="2" borderId="16" xfId="0" applyFont="1" applyFill="1" applyBorder="1" applyAlignment="1" applyProtection="1">
      <alignment horizontal="left"/>
    </xf>
    <xf numFmtId="1" fontId="17" fillId="0" borderId="1" xfId="24" applyNumberFormat="1" applyFont="1" applyFill="1" applyBorder="1" applyAlignment="1" applyProtection="1">
      <alignment horizontal="center"/>
    </xf>
    <xf numFmtId="0" fontId="8" fillId="2" borderId="1" xfId="0" applyFont="1" applyFill="1" applyBorder="1" applyAlignment="1" applyProtection="1">
      <alignment horizontal="center"/>
    </xf>
    <xf numFmtId="0" fontId="10" fillId="2" borderId="1" xfId="0" applyFont="1" applyFill="1" applyBorder="1" applyAlignment="1" applyProtection="1">
      <alignment horizontal="center"/>
    </xf>
    <xf numFmtId="0" fontId="10" fillId="2" borderId="15" xfId="0" applyFont="1" applyFill="1" applyBorder="1" applyAlignment="1" applyProtection="1">
      <alignment horizontal="left"/>
    </xf>
    <xf numFmtId="0" fontId="10" fillId="2" borderId="18" xfId="0" applyFont="1" applyFill="1" applyBorder="1" applyAlignment="1" applyProtection="1">
      <alignment horizontal="center"/>
    </xf>
    <xf numFmtId="0" fontId="8" fillId="2" borderId="18" xfId="0" applyFont="1" applyFill="1" applyBorder="1" applyAlignment="1" applyProtection="1">
      <alignment horizontal="center"/>
    </xf>
    <xf numFmtId="0" fontId="8" fillId="2" borderId="23" xfId="0" applyFont="1" applyFill="1" applyBorder="1" applyAlignment="1" applyProtection="1">
      <alignment horizontal="center"/>
    </xf>
    <xf numFmtId="0" fontId="8" fillId="2" borderId="17" xfId="0" applyFont="1" applyFill="1" applyBorder="1" applyAlignment="1" applyProtection="1">
      <alignment horizontal="center"/>
    </xf>
    <xf numFmtId="0" fontId="8" fillId="2" borderId="86" xfId="0" applyFont="1" applyFill="1" applyBorder="1" applyAlignment="1" applyProtection="1">
      <alignment horizontal="center"/>
    </xf>
    <xf numFmtId="0" fontId="39" fillId="0" borderId="0" xfId="0" applyFont="1"/>
    <xf numFmtId="0" fontId="8" fillId="2" borderId="11" xfId="0" applyFont="1" applyFill="1" applyBorder="1" applyAlignment="1" applyProtection="1">
      <alignment horizontal="left"/>
    </xf>
    <xf numFmtId="0" fontId="8" fillId="2" borderId="12" xfId="0" applyFont="1" applyFill="1" applyBorder="1" applyAlignment="1" applyProtection="1">
      <alignment horizontal="center"/>
    </xf>
    <xf numFmtId="0" fontId="8" fillId="2" borderId="13" xfId="0" applyFont="1" applyFill="1" applyBorder="1" applyAlignment="1" applyProtection="1">
      <alignment horizontal="center"/>
    </xf>
    <xf numFmtId="0" fontId="8" fillId="2" borderId="107" xfId="0" applyFont="1" applyFill="1" applyBorder="1" applyAlignment="1" applyProtection="1">
      <alignment horizontal="left"/>
    </xf>
    <xf numFmtId="0" fontId="8" fillId="2" borderId="108" xfId="0" applyFont="1" applyFill="1" applyBorder="1" applyAlignment="1" applyProtection="1">
      <alignment horizontal="left"/>
    </xf>
    <xf numFmtId="0" fontId="17" fillId="0" borderId="109" xfId="0" applyFont="1" applyBorder="1" applyAlignment="1" applyProtection="1">
      <alignment horizontal="left" vertical="center"/>
    </xf>
    <xf numFmtId="0" fontId="17" fillId="0" borderId="110" xfId="0" applyFont="1" applyBorder="1" applyAlignment="1" applyProtection="1">
      <alignment horizontal="left" vertical="center"/>
    </xf>
    <xf numFmtId="0" fontId="8" fillId="12" borderId="89" xfId="0" applyNumberFormat="1" applyFont="1" applyFill="1" applyBorder="1" applyAlignment="1" applyProtection="1">
      <alignment horizontal="center"/>
      <protection locked="0"/>
    </xf>
    <xf numFmtId="0" fontId="8" fillId="21" borderId="23" xfId="0" applyNumberFormat="1" applyFont="1" applyFill="1" applyBorder="1" applyAlignment="1" applyProtection="1">
      <alignment horizontal="center"/>
      <protection locked="0"/>
    </xf>
    <xf numFmtId="0" fontId="8" fillId="2" borderId="7" xfId="0" applyFont="1" applyFill="1" applyBorder="1" applyProtection="1"/>
    <xf numFmtId="0" fontId="8" fillId="2" borderId="9" xfId="0" applyFont="1" applyFill="1" applyBorder="1" applyProtection="1"/>
    <xf numFmtId="0" fontId="16" fillId="0" borderId="0" xfId="0" applyFont="1" applyAlignment="1">
      <alignment vertical="center"/>
    </xf>
    <xf numFmtId="0" fontId="8" fillId="0" borderId="0" xfId="6" applyFont="1" applyBorder="1"/>
    <xf numFmtId="14" fontId="8" fillId="0" borderId="0" xfId="6" applyNumberFormat="1" applyFont="1" applyBorder="1" applyAlignment="1">
      <alignment horizontal="left"/>
    </xf>
    <xf numFmtId="0" fontId="10" fillId="2" borderId="8" xfId="0" applyFont="1" applyFill="1" applyBorder="1" applyAlignment="1" applyProtection="1">
      <alignment horizontal="center" vertical="center"/>
    </xf>
    <xf numFmtId="0" fontId="8" fillId="2" borderId="12" xfId="0" applyFont="1" applyFill="1" applyBorder="1" applyAlignment="1" applyProtection="1">
      <alignment horizontal="left"/>
    </xf>
    <xf numFmtId="0" fontId="22" fillId="6" borderId="29" xfId="7" applyFont="1" applyBorder="1" applyAlignment="1">
      <alignment horizontal="left" vertical="center"/>
    </xf>
    <xf numFmtId="0" fontId="22" fillId="6" borderId="31" xfId="7" applyFont="1" applyBorder="1" applyAlignment="1">
      <alignment horizontal="left" vertical="center"/>
    </xf>
    <xf numFmtId="0" fontId="17" fillId="12" borderId="14" xfId="18" applyFont="1" applyFill="1" applyBorder="1" applyAlignment="1" applyProtection="1">
      <alignment horizontal="center" vertical="center"/>
      <protection locked="0"/>
    </xf>
    <xf numFmtId="0" fontId="20" fillId="12" borderId="43" xfId="18" applyFont="1" applyFill="1" applyBorder="1" applyAlignment="1" applyProtection="1">
      <alignment horizontal="center" vertical="center"/>
      <protection locked="0"/>
    </xf>
    <xf numFmtId="0" fontId="20" fillId="12" borderId="32" xfId="18" applyFont="1" applyFill="1" applyBorder="1" applyAlignment="1" applyProtection="1">
      <alignment horizontal="center" vertical="center"/>
      <protection locked="0"/>
    </xf>
    <xf numFmtId="0" fontId="11" fillId="13" borderId="106" xfId="0" applyNumberFormat="1" applyFont="1" applyFill="1" applyBorder="1" applyAlignment="1" applyProtection="1">
      <alignment horizontal="center"/>
    </xf>
    <xf numFmtId="0" fontId="11" fillId="13" borderId="78" xfId="0" applyNumberFormat="1" applyFont="1" applyFill="1" applyBorder="1" applyAlignment="1" applyProtection="1">
      <alignment horizontal="center"/>
    </xf>
    <xf numFmtId="0" fontId="0" fillId="2" borderId="0" xfId="0" applyFill="1"/>
    <xf numFmtId="0" fontId="0" fillId="5" borderId="0" xfId="0" applyFill="1"/>
    <xf numFmtId="0" fontId="22" fillId="6" borderId="29" xfId="7" applyFont="1" applyBorder="1" applyAlignment="1" applyProtection="1">
      <alignment horizontal="left" vertical="center"/>
    </xf>
    <xf numFmtId="0" fontId="22" fillId="6" borderId="30" xfId="7" applyFont="1" applyBorder="1" applyAlignment="1" applyProtection="1">
      <alignment horizontal="left" vertical="center"/>
    </xf>
    <xf numFmtId="0" fontId="22" fillId="6" borderId="31" xfId="7" applyFont="1" applyBorder="1" applyAlignment="1" applyProtection="1">
      <alignment horizontal="left" vertical="center"/>
    </xf>
    <xf numFmtId="0" fontId="10" fillId="2" borderId="105" xfId="0" applyFont="1" applyFill="1" applyBorder="1" applyAlignment="1" applyProtection="1">
      <alignment horizontal="center" vertical="center" wrapText="1"/>
    </xf>
    <xf numFmtId="0" fontId="6" fillId="2" borderId="41" xfId="6" applyFont="1" applyFill="1" applyBorder="1"/>
    <xf numFmtId="0" fontId="28" fillId="2" borderId="59" xfId="6" applyFont="1" applyFill="1" applyBorder="1" applyAlignment="1">
      <alignment horizontal="left"/>
    </xf>
    <xf numFmtId="0" fontId="6" fillId="2" borderId="36" xfId="6" applyFont="1" applyFill="1" applyBorder="1"/>
    <xf numFmtId="14" fontId="6" fillId="2" borderId="56" xfId="6" applyNumberFormat="1" applyFont="1" applyFill="1" applyBorder="1" applyAlignment="1">
      <alignment horizontal="left"/>
    </xf>
    <xf numFmtId="0" fontId="6" fillId="2" borderId="36" xfId="6" applyNumberFormat="1" applyFont="1" applyFill="1" applyBorder="1"/>
    <xf numFmtId="0" fontId="28" fillId="2" borderId="56" xfId="6" applyFont="1" applyFill="1" applyBorder="1" applyAlignment="1">
      <alignment horizontal="left"/>
    </xf>
    <xf numFmtId="0" fontId="6" fillId="2" borderId="103" xfId="6" applyFont="1" applyFill="1" applyBorder="1" applyAlignment="1">
      <alignment horizontal="left" vertical="center"/>
    </xf>
    <xf numFmtId="0" fontId="6" fillId="2" borderId="104" xfId="6" applyNumberFormat="1" applyFont="1" applyFill="1" applyBorder="1" applyAlignment="1">
      <alignment horizontal="left" vertical="center" wrapText="1"/>
    </xf>
    <xf numFmtId="0" fontId="6" fillId="2" borderId="39" xfId="6" applyFont="1" applyFill="1" applyBorder="1"/>
    <xf numFmtId="14" fontId="6" fillId="2" borderId="57" xfId="6" applyNumberFormat="1" applyFont="1" applyFill="1" applyBorder="1" applyAlignment="1">
      <alignment horizontal="left"/>
    </xf>
    <xf numFmtId="0" fontId="8" fillId="2" borderId="0" xfId="21" applyFont="1" applyFill="1" applyBorder="1"/>
    <xf numFmtId="14" fontId="8" fillId="2" borderId="0" xfId="21" applyNumberFormat="1" applyFont="1" applyFill="1" applyBorder="1" applyAlignment="1">
      <alignment horizontal="left"/>
    </xf>
    <xf numFmtId="0" fontId="8" fillId="2" borderId="0" xfId="0" applyFont="1" applyFill="1"/>
    <xf numFmtId="0" fontId="8" fillId="2" borderId="0" xfId="0" applyFont="1" applyFill="1" applyBorder="1"/>
    <xf numFmtId="0" fontId="8" fillId="2" borderId="89" xfId="0" applyFont="1" applyFill="1" applyBorder="1"/>
    <xf numFmtId="0" fontId="8" fillId="2" borderId="4" xfId="0" applyFont="1" applyFill="1" applyBorder="1"/>
    <xf numFmtId="0" fontId="17" fillId="0" borderId="112" xfId="0" applyFont="1" applyFill="1" applyBorder="1" applyProtection="1"/>
    <xf numFmtId="0" fontId="17" fillId="0" borderId="56" xfId="21" applyFont="1" applyBorder="1" applyProtection="1"/>
    <xf numFmtId="0" fontId="11" fillId="22" borderId="27" xfId="6" applyFont="1" applyFill="1" applyBorder="1" applyAlignment="1" applyProtection="1">
      <alignment horizontal="center" vertical="center"/>
    </xf>
    <xf numFmtId="165" fontId="33" fillId="13" borderId="23" xfId="14" quotePrefix="1" applyNumberFormat="1" applyFont="1" applyFill="1" applyBorder="1" applyAlignment="1">
      <alignment horizontal="right" vertical="center"/>
    </xf>
    <xf numFmtId="165" fontId="33" fillId="13" borderId="23" xfId="14" quotePrefix="1" applyNumberFormat="1" applyFont="1" applyFill="1" applyBorder="1" applyAlignment="1">
      <alignment vertical="center"/>
    </xf>
    <xf numFmtId="165" fontId="11" fillId="13" borderId="78" xfId="0" applyNumberFormat="1" applyFont="1" applyFill="1" applyBorder="1" applyAlignment="1" applyProtection="1">
      <alignment horizontal="center"/>
    </xf>
    <xf numFmtId="165" fontId="11" fillId="13" borderId="106" xfId="0" applyNumberFormat="1" applyFont="1" applyFill="1" applyBorder="1" applyAlignment="1" applyProtection="1">
      <alignment horizontal="center"/>
    </xf>
    <xf numFmtId="0" fontId="11" fillId="13" borderId="78" xfId="0" applyNumberFormat="1" applyFont="1" applyFill="1" applyBorder="1" applyAlignment="1" applyProtection="1">
      <alignment horizontal="center"/>
    </xf>
    <xf numFmtId="0" fontId="7" fillId="6" borderId="29" xfId="7" applyBorder="1" applyAlignment="1">
      <alignment horizontal="left" vertical="center"/>
    </xf>
    <xf numFmtId="0" fontId="7" fillId="6" borderId="31" xfId="7" applyBorder="1" applyAlignment="1">
      <alignment horizontal="left" vertical="center"/>
    </xf>
    <xf numFmtId="0" fontId="21" fillId="0" borderId="29" xfId="1" applyFont="1" applyBorder="1" applyAlignment="1" applyProtection="1">
      <alignment horizontal="left" vertical="center" wrapText="1"/>
      <protection locked="0"/>
    </xf>
    <xf numFmtId="0" fontId="21" fillId="0" borderId="31" xfId="1" applyFont="1" applyBorder="1" applyAlignment="1" applyProtection="1">
      <alignment horizontal="left" vertical="center" wrapText="1"/>
      <protection locked="0"/>
    </xf>
    <xf numFmtId="0" fontId="17" fillId="14" borderId="7" xfId="7" applyFont="1" applyFill="1" applyBorder="1" applyAlignment="1">
      <alignment horizontal="left" vertical="center" wrapText="1"/>
    </xf>
    <xf numFmtId="0" fontId="17" fillId="14" borderId="9" xfId="7" applyFont="1" applyFill="1" applyBorder="1" applyAlignment="1">
      <alignment horizontal="left" vertical="center" wrapText="1"/>
    </xf>
    <xf numFmtId="0" fontId="17" fillId="14" borderId="6" xfId="7" applyFont="1" applyFill="1" applyBorder="1" applyAlignment="1">
      <alignment horizontal="left" vertical="center" wrapText="1"/>
    </xf>
    <xf numFmtId="0" fontId="17" fillId="14" borderId="10" xfId="7" applyFont="1" applyFill="1" applyBorder="1" applyAlignment="1">
      <alignment horizontal="left" vertical="center" wrapText="1"/>
    </xf>
    <xf numFmtId="0" fontId="17" fillId="14" borderId="11" xfId="7" applyFont="1" applyFill="1" applyBorder="1" applyAlignment="1">
      <alignment horizontal="left" vertical="center" wrapText="1"/>
    </xf>
    <xf numFmtId="0" fontId="17" fillId="14" borderId="13" xfId="7" applyFont="1" applyFill="1" applyBorder="1" applyAlignment="1">
      <alignment horizontal="left" vertical="center" wrapText="1"/>
    </xf>
    <xf numFmtId="0" fontId="17" fillId="14" borderId="7" xfId="7" applyFont="1" applyFill="1" applyBorder="1" applyAlignment="1" applyProtection="1">
      <alignment horizontal="left" vertical="center" wrapText="1"/>
    </xf>
    <xf numFmtId="0" fontId="17" fillId="14" borderId="9" xfId="7" applyFont="1" applyFill="1" applyBorder="1" applyAlignment="1" applyProtection="1">
      <alignment horizontal="left" vertical="center" wrapText="1"/>
    </xf>
    <xf numFmtId="0" fontId="17" fillId="14" borderId="11" xfId="7" applyFont="1" applyFill="1" applyBorder="1" applyAlignment="1" applyProtection="1">
      <alignment horizontal="left" vertical="center" wrapText="1"/>
    </xf>
    <xf numFmtId="0" fontId="17" fillId="14" borderId="13" xfId="7" applyFont="1" applyFill="1" applyBorder="1" applyAlignment="1" applyProtection="1">
      <alignment horizontal="left" vertical="center" wrapText="1"/>
    </xf>
    <xf numFmtId="0" fontId="10" fillId="20" borderId="29" xfId="0" applyFont="1" applyFill="1" applyBorder="1" applyAlignment="1">
      <alignment horizontal="center"/>
    </xf>
    <xf numFmtId="0" fontId="10" fillId="20" borderId="31" xfId="0" applyFont="1" applyFill="1" applyBorder="1" applyAlignment="1">
      <alignment horizontal="center"/>
    </xf>
    <xf numFmtId="0" fontId="10" fillId="20" borderId="99" xfId="0" applyFont="1" applyFill="1" applyBorder="1" applyAlignment="1">
      <alignment horizontal="center" vertical="center"/>
    </xf>
    <xf numFmtId="0" fontId="10" fillId="20" borderId="100" xfId="0" applyFont="1" applyFill="1" applyBorder="1" applyAlignment="1">
      <alignment horizontal="center" vertical="center"/>
    </xf>
    <xf numFmtId="0" fontId="32" fillId="6" borderId="29" xfId="7" applyFont="1" applyBorder="1" applyAlignment="1">
      <alignment horizontal="left" vertical="center"/>
    </xf>
    <xf numFmtId="0" fontId="32" fillId="6" borderId="31" xfId="7" applyFont="1" applyBorder="1" applyAlignment="1">
      <alignment horizontal="left" vertical="center"/>
    </xf>
    <xf numFmtId="0" fontId="22" fillId="16" borderId="7" xfId="7" applyFont="1" applyFill="1" applyBorder="1" applyAlignment="1" applyProtection="1">
      <alignment horizontal="left" vertical="center" wrapText="1"/>
    </xf>
    <xf numFmtId="0" fontId="22" fillId="16" borderId="8" xfId="7" applyFont="1" applyFill="1" applyBorder="1" applyAlignment="1" applyProtection="1">
      <alignment horizontal="left" vertical="center" wrapText="1"/>
    </xf>
    <xf numFmtId="0" fontId="22" fillId="16" borderId="9" xfId="7" applyFont="1" applyFill="1" applyBorder="1" applyAlignment="1" applyProtection="1">
      <alignment horizontal="left" vertical="center" wrapText="1"/>
    </xf>
    <xf numFmtId="0" fontId="22" fillId="16" borderId="6" xfId="7" applyFont="1" applyFill="1" applyBorder="1" applyAlignment="1" applyProtection="1">
      <alignment horizontal="left" vertical="center" wrapText="1"/>
    </xf>
    <xf numFmtId="0" fontId="22" fillId="16" borderId="0" xfId="7" applyFont="1" applyFill="1" applyBorder="1" applyAlignment="1" applyProtection="1">
      <alignment horizontal="left" vertical="center" wrapText="1"/>
    </xf>
    <xf numFmtId="0" fontId="22" fillId="16" borderId="10" xfId="7" applyFont="1" applyFill="1" applyBorder="1" applyAlignment="1" applyProtection="1">
      <alignment horizontal="left" vertical="center" wrapText="1"/>
    </xf>
    <xf numFmtId="0" fontId="22" fillId="16" borderId="11" xfId="7" applyFont="1" applyFill="1" applyBorder="1" applyAlignment="1" applyProtection="1">
      <alignment horizontal="left" vertical="center" wrapText="1"/>
    </xf>
    <xf numFmtId="0" fontId="22" fillId="16" borderId="12" xfId="7" applyFont="1" applyFill="1" applyBorder="1" applyAlignment="1" applyProtection="1">
      <alignment horizontal="left" vertical="center" wrapText="1"/>
    </xf>
    <xf numFmtId="0" fontId="22" fillId="16" borderId="13" xfId="7" applyFont="1" applyFill="1" applyBorder="1" applyAlignment="1" applyProtection="1">
      <alignment horizontal="left" vertical="center" wrapText="1"/>
    </xf>
    <xf numFmtId="0" fontId="23" fillId="0" borderId="0" xfId="1" applyFont="1" applyAlignment="1" applyProtection="1">
      <alignment horizontal="left" vertical="center"/>
      <protection locked="0"/>
    </xf>
    <xf numFmtId="0" fontId="22" fillId="6" borderId="29" xfId="7" applyFont="1" applyBorder="1" applyAlignment="1">
      <alignment horizontal="left" vertical="center"/>
    </xf>
    <xf numFmtId="0" fontId="22" fillId="6" borderId="30" xfId="7" applyFont="1" applyBorder="1" applyAlignment="1">
      <alignment horizontal="left" vertical="center"/>
    </xf>
    <xf numFmtId="0" fontId="22" fillId="6" borderId="31" xfId="7" applyFont="1" applyBorder="1" applyAlignment="1">
      <alignment horizontal="left" vertical="center"/>
    </xf>
    <xf numFmtId="0" fontId="8" fillId="12" borderId="6" xfId="0" applyFont="1" applyFill="1" applyBorder="1" applyAlignment="1" applyProtection="1">
      <alignment horizontal="left" vertical="top" wrapText="1"/>
      <protection locked="0"/>
    </xf>
    <xf numFmtId="0" fontId="8" fillId="12" borderId="0" xfId="0" applyFont="1" applyFill="1" applyBorder="1" applyAlignment="1" applyProtection="1">
      <alignment horizontal="left" vertical="top" wrapText="1"/>
      <protection locked="0"/>
    </xf>
    <xf numFmtId="0" fontId="8" fillId="12" borderId="10" xfId="0" applyFont="1" applyFill="1" applyBorder="1" applyAlignment="1" applyProtection="1">
      <alignment horizontal="left" vertical="top" wrapText="1"/>
      <protection locked="0"/>
    </xf>
    <xf numFmtId="0" fontId="8" fillId="12" borderId="11" xfId="0" applyFont="1" applyFill="1" applyBorder="1" applyAlignment="1" applyProtection="1">
      <alignment horizontal="left" vertical="top" wrapText="1"/>
      <protection locked="0"/>
    </xf>
    <xf numFmtId="0" fontId="8" fillId="12" borderId="12" xfId="0" applyFont="1" applyFill="1" applyBorder="1" applyAlignment="1" applyProtection="1">
      <alignment horizontal="left" vertical="top" wrapText="1"/>
      <protection locked="0"/>
    </xf>
    <xf numFmtId="0" fontId="8" fillId="12" borderId="13" xfId="0" applyFont="1" applyFill="1" applyBorder="1" applyAlignment="1" applyProtection="1">
      <alignment horizontal="left" vertical="top" wrapText="1"/>
      <protection locked="0"/>
    </xf>
    <xf numFmtId="0" fontId="22" fillId="6" borderId="29" xfId="7" applyFont="1" applyBorder="1" applyAlignment="1">
      <alignment horizontal="left" vertical="top"/>
    </xf>
    <xf numFmtId="0" fontId="22" fillId="6" borderId="30" xfId="7" applyFont="1" applyBorder="1" applyAlignment="1">
      <alignment horizontal="left" vertical="top"/>
    </xf>
    <xf numFmtId="0" fontId="22" fillId="6" borderId="31" xfId="7" applyFont="1" applyBorder="1" applyAlignment="1">
      <alignment horizontal="left" vertical="top"/>
    </xf>
    <xf numFmtId="0" fontId="8" fillId="12" borderId="7" xfId="0" applyFont="1" applyFill="1" applyBorder="1" applyAlignment="1" applyProtection="1">
      <alignment horizontal="left" vertical="top" wrapText="1"/>
      <protection locked="0"/>
    </xf>
    <xf numFmtId="0" fontId="8" fillId="12" borderId="8" xfId="0" applyFont="1" applyFill="1" applyBorder="1" applyAlignment="1" applyProtection="1">
      <alignment horizontal="left" vertical="top" wrapText="1"/>
      <protection locked="0"/>
    </xf>
    <xf numFmtId="0" fontId="8" fillId="12" borderId="9" xfId="0" applyFont="1" applyFill="1" applyBorder="1" applyAlignment="1" applyProtection="1">
      <alignment horizontal="left" vertical="top" wrapText="1"/>
      <protection locked="0"/>
    </xf>
    <xf numFmtId="0" fontId="10" fillId="0" borderId="4" xfId="0" applyFont="1" applyBorder="1" applyAlignment="1">
      <alignment horizontal="center" vertical="center" wrapText="1"/>
    </xf>
    <xf numFmtId="0" fontId="9" fillId="0" borderId="52" xfId="6" applyFont="1" applyBorder="1" applyAlignment="1">
      <alignment horizontal="left" vertical="center"/>
    </xf>
    <xf numFmtId="0" fontId="9" fillId="0" borderId="53" xfId="6" applyFont="1" applyBorder="1" applyAlignment="1">
      <alignment horizontal="left" vertical="center"/>
    </xf>
    <xf numFmtId="0" fontId="9" fillId="0" borderId="44" xfId="6" applyFont="1" applyBorder="1" applyAlignment="1">
      <alignment horizontal="left" vertical="center"/>
    </xf>
    <xf numFmtId="0" fontId="10" fillId="0" borderId="35" xfId="0" applyFont="1" applyBorder="1" applyAlignment="1">
      <alignment horizontal="center" vertical="center" wrapText="1"/>
    </xf>
    <xf numFmtId="0" fontId="9" fillId="0" borderId="54" xfId="6" applyNumberFormat="1" applyFont="1" applyBorder="1" applyAlignment="1">
      <alignment horizontal="left" vertical="center"/>
    </xf>
    <xf numFmtId="0" fontId="9" fillId="0" borderId="50" xfId="6" applyNumberFormat="1" applyFont="1" applyBorder="1" applyAlignment="1">
      <alignment horizontal="left" vertical="center"/>
    </xf>
    <xf numFmtId="0" fontId="9" fillId="0" borderId="37" xfId="6" applyNumberFormat="1" applyFont="1" applyBorder="1" applyAlignment="1">
      <alignment horizontal="left" vertical="center"/>
    </xf>
    <xf numFmtId="14" fontId="9" fillId="0" borderId="54" xfId="6" applyNumberFormat="1" applyFont="1" applyBorder="1" applyAlignment="1">
      <alignment horizontal="left" vertical="center"/>
    </xf>
    <xf numFmtId="14" fontId="9" fillId="0" borderId="50" xfId="6" applyNumberFormat="1" applyFont="1" applyBorder="1" applyAlignment="1">
      <alignment horizontal="left" vertical="center"/>
    </xf>
    <xf numFmtId="14" fontId="9" fillId="0" borderId="37" xfId="6" applyNumberFormat="1" applyFont="1" applyBorder="1" applyAlignment="1">
      <alignment horizontal="left" vertical="center"/>
    </xf>
    <xf numFmtId="0" fontId="9" fillId="0" borderId="54" xfId="6" applyNumberFormat="1" applyFont="1" applyBorder="1" applyAlignment="1">
      <alignment horizontal="left" vertical="center" wrapText="1"/>
    </xf>
    <xf numFmtId="0" fontId="9" fillId="0" borderId="50" xfId="6" applyNumberFormat="1" applyFont="1" applyBorder="1" applyAlignment="1">
      <alignment horizontal="left" vertical="center" wrapText="1"/>
    </xf>
    <xf numFmtId="0" fontId="9" fillId="0" borderId="37" xfId="6" applyNumberFormat="1" applyFont="1" applyBorder="1" applyAlignment="1">
      <alignment horizontal="left" vertical="center" wrapText="1"/>
    </xf>
    <xf numFmtId="14" fontId="9" fillId="0" borderId="55" xfId="6" applyNumberFormat="1" applyFont="1" applyBorder="1" applyAlignment="1">
      <alignment horizontal="left" vertical="center"/>
    </xf>
    <xf numFmtId="14" fontId="9" fillId="0" borderId="51" xfId="6" applyNumberFormat="1" applyFont="1" applyBorder="1" applyAlignment="1">
      <alignment horizontal="left" vertical="center"/>
    </xf>
    <xf numFmtId="14" fontId="9" fillId="0" borderId="45" xfId="6" applyNumberFormat="1" applyFont="1" applyBorder="1" applyAlignment="1">
      <alignment horizontal="left" vertical="center"/>
    </xf>
    <xf numFmtId="0" fontId="8" fillId="12" borderId="4" xfId="0" applyFont="1" applyFill="1" applyBorder="1" applyAlignment="1" applyProtection="1">
      <alignment horizontal="center" vertical="center"/>
      <protection locked="0"/>
    </xf>
    <xf numFmtId="0" fontId="8" fillId="12" borderId="1" xfId="0" applyFont="1" applyFill="1" applyBorder="1" applyAlignment="1" applyProtection="1">
      <alignment horizontal="center" vertical="center"/>
      <protection locked="0"/>
    </xf>
    <xf numFmtId="0" fontId="8" fillId="12" borderId="23" xfId="0" applyFont="1" applyFill="1" applyBorder="1" applyAlignment="1" applyProtection="1">
      <alignment horizontal="center" vertical="center"/>
      <protection locked="0"/>
    </xf>
    <xf numFmtId="0" fontId="8" fillId="12" borderId="35" xfId="0" applyFont="1" applyFill="1" applyBorder="1" applyAlignment="1" applyProtection="1">
      <alignment horizontal="center" vertical="center"/>
      <protection locked="0"/>
    </xf>
    <xf numFmtId="0" fontId="8" fillId="12" borderId="18" xfId="0" applyFont="1" applyFill="1" applyBorder="1" applyAlignment="1" applyProtection="1">
      <alignment horizontal="center" vertical="center"/>
      <protection locked="0"/>
    </xf>
    <xf numFmtId="0" fontId="8" fillId="12" borderId="17" xfId="0" applyFont="1" applyFill="1" applyBorder="1" applyAlignment="1" applyProtection="1">
      <alignment horizontal="center" vertical="center"/>
      <protection locked="0"/>
    </xf>
    <xf numFmtId="0" fontId="8" fillId="12" borderId="78" xfId="0" applyNumberFormat="1" applyFont="1" applyFill="1" applyBorder="1" applyAlignment="1" applyProtection="1">
      <alignment horizontal="center" vertical="center"/>
      <protection locked="0"/>
    </xf>
    <xf numFmtId="0" fontId="8" fillId="12" borderId="5" xfId="0" applyNumberFormat="1" applyFont="1" applyFill="1" applyBorder="1" applyAlignment="1" applyProtection="1">
      <alignment horizontal="center" vertical="center"/>
      <protection locked="0"/>
    </xf>
    <xf numFmtId="0" fontId="8" fillId="12" borderId="106" xfId="0" applyNumberFormat="1" applyFont="1" applyFill="1" applyBorder="1" applyAlignment="1" applyProtection="1">
      <alignment horizontal="center" vertical="center"/>
      <protection locked="0"/>
    </xf>
    <xf numFmtId="0" fontId="8" fillId="12" borderId="58" xfId="0" applyNumberFormat="1" applyFont="1" applyFill="1" applyBorder="1" applyAlignment="1" applyProtection="1">
      <alignment horizontal="center" vertical="center"/>
      <protection locked="0"/>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8" fillId="0" borderId="15" xfId="0" applyFont="1" applyBorder="1" applyAlignment="1">
      <alignment horizontal="left" vertical="center"/>
    </xf>
    <xf numFmtId="0" fontId="8" fillId="0" borderId="1" xfId="0" applyFont="1" applyBorder="1" applyAlignment="1">
      <alignment horizontal="left" vertical="center"/>
    </xf>
    <xf numFmtId="14" fontId="8" fillId="0" borderId="1" xfId="0" applyNumberFormat="1" applyFont="1" applyFill="1" applyBorder="1" applyAlignment="1" applyProtection="1">
      <alignment horizontal="center" vertical="center"/>
    </xf>
    <xf numFmtId="14" fontId="8" fillId="0" borderId="18" xfId="0" applyNumberFormat="1" applyFont="1" applyFill="1" applyBorder="1" applyAlignment="1" applyProtection="1">
      <alignment horizontal="center" vertical="center"/>
    </xf>
    <xf numFmtId="0" fontId="8" fillId="0" borderId="16" xfId="0" applyFont="1" applyBorder="1" applyAlignment="1">
      <alignment horizontal="left" vertical="center"/>
    </xf>
    <xf numFmtId="0" fontId="8" fillId="0" borderId="23" xfId="0" applyFont="1" applyBorder="1" applyAlignment="1">
      <alignment horizontal="left" vertical="center"/>
    </xf>
    <xf numFmtId="14" fontId="8" fillId="0" borderId="23" xfId="0" applyNumberFormat="1" applyFont="1" applyFill="1" applyBorder="1" applyAlignment="1" applyProtection="1">
      <alignment horizontal="center" vertical="center"/>
    </xf>
    <xf numFmtId="14" fontId="8" fillId="0" borderId="17" xfId="0" applyNumberFormat="1" applyFont="1" applyFill="1" applyBorder="1" applyAlignment="1" applyProtection="1">
      <alignment horizontal="center" vertical="center"/>
    </xf>
    <xf numFmtId="0" fontId="10" fillId="0" borderId="4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8" fillId="0" borderId="75" xfId="0" applyFont="1" applyFill="1" applyBorder="1" applyAlignment="1">
      <alignment horizontal="left" vertical="center"/>
    </xf>
    <xf numFmtId="0" fontId="8" fillId="0" borderId="76" xfId="0" applyFont="1" applyFill="1" applyBorder="1" applyAlignment="1">
      <alignment horizontal="left" vertical="center"/>
    </xf>
    <xf numFmtId="0" fontId="8" fillId="0" borderId="77" xfId="0" applyFont="1" applyFill="1" applyBorder="1" applyAlignment="1">
      <alignment horizontal="left" vertical="center"/>
    </xf>
    <xf numFmtId="0" fontId="10" fillId="0" borderId="105" xfId="0" applyFont="1" applyFill="1" applyBorder="1" applyAlignment="1">
      <alignment horizontal="center" vertical="center" wrapText="1"/>
    </xf>
    <xf numFmtId="0" fontId="10" fillId="0" borderId="93" xfId="0" applyFont="1" applyFill="1" applyBorder="1" applyAlignment="1">
      <alignment horizontal="center"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0" fillId="0" borderId="86" xfId="0" applyFont="1" applyFill="1" applyBorder="1" applyAlignment="1">
      <alignment horizontal="center" vertical="center" wrapText="1"/>
    </xf>
    <xf numFmtId="0" fontId="10" fillId="0" borderId="8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1" fillId="0" borderId="0" xfId="1" applyFont="1" applyAlignment="1" applyProtection="1">
      <alignment horizontal="left" vertical="center"/>
      <protection locked="0"/>
    </xf>
    <xf numFmtId="0" fontId="8" fillId="2" borderId="16" xfId="0" applyFont="1" applyFill="1" applyBorder="1" applyAlignment="1" applyProtection="1">
      <alignment horizontal="left"/>
    </xf>
    <xf numFmtId="0" fontId="8" fillId="2" borderId="23" xfId="0" applyFont="1" applyFill="1" applyBorder="1" applyAlignment="1" applyProtection="1">
      <alignment horizontal="left"/>
    </xf>
    <xf numFmtId="0" fontId="10" fillId="20" borderId="29" xfId="0" applyFont="1" applyFill="1" applyBorder="1" applyAlignment="1" applyProtection="1">
      <alignment horizontal="left"/>
    </xf>
    <xf numFmtId="0" fontId="10" fillId="20" borderId="30" xfId="0" applyFont="1" applyFill="1" applyBorder="1" applyAlignment="1" applyProtection="1">
      <alignment horizontal="left"/>
    </xf>
    <xf numFmtId="0" fontId="10" fillId="20" borderId="31" xfId="0" applyFont="1" applyFill="1" applyBorder="1" applyAlignment="1" applyProtection="1">
      <alignment horizontal="left"/>
    </xf>
    <xf numFmtId="0" fontId="8" fillId="2" borderId="15" xfId="0" applyFont="1" applyFill="1" applyBorder="1" applyAlignment="1" applyProtection="1">
      <alignment horizontal="left"/>
    </xf>
    <xf numFmtId="0" fontId="8" fillId="2" borderId="1" xfId="0" applyFont="1" applyFill="1" applyBorder="1" applyAlignment="1" applyProtection="1">
      <alignment horizontal="left"/>
    </xf>
    <xf numFmtId="0" fontId="26" fillId="0" borderId="29" xfId="0" applyFont="1" applyFill="1" applyBorder="1" applyAlignment="1" applyProtection="1">
      <alignment horizontal="left" vertical="center" wrapText="1"/>
    </xf>
    <xf numFmtId="0" fontId="26" fillId="0" borderId="30" xfId="0" applyFont="1" applyFill="1" applyBorder="1" applyAlignment="1" applyProtection="1">
      <alignment horizontal="left" vertical="center" wrapText="1"/>
    </xf>
    <xf numFmtId="0" fontId="26" fillId="0" borderId="31" xfId="0" applyFont="1" applyFill="1" applyBorder="1" applyAlignment="1" applyProtection="1">
      <alignment horizontal="left" vertical="center" wrapText="1"/>
    </xf>
    <xf numFmtId="0" fontId="8" fillId="12" borderId="6" xfId="4" applyNumberFormat="1" applyFont="1" applyFill="1" applyBorder="1" applyAlignment="1" applyProtection="1">
      <alignment horizontal="left" vertical="top" wrapText="1"/>
      <protection locked="0"/>
    </xf>
    <xf numFmtId="0" fontId="8" fillId="12" borderId="0" xfId="4" applyNumberFormat="1" applyFont="1" applyFill="1" applyBorder="1" applyAlignment="1" applyProtection="1">
      <alignment horizontal="left" vertical="top" wrapText="1"/>
      <protection locked="0"/>
    </xf>
    <xf numFmtId="0" fontId="8" fillId="12" borderId="10" xfId="4" applyNumberFormat="1" applyFont="1" applyFill="1" applyBorder="1" applyAlignment="1" applyProtection="1">
      <alignment horizontal="left" vertical="top" wrapText="1"/>
      <protection locked="0"/>
    </xf>
    <xf numFmtId="0" fontId="8" fillId="12" borderId="11" xfId="4" applyNumberFormat="1" applyFont="1" applyFill="1" applyBorder="1" applyAlignment="1" applyProtection="1">
      <alignment horizontal="left" vertical="top" wrapText="1"/>
      <protection locked="0"/>
    </xf>
    <xf numFmtId="0" fontId="8" fillId="12" borderId="12" xfId="4" applyNumberFormat="1" applyFont="1" applyFill="1" applyBorder="1" applyAlignment="1" applyProtection="1">
      <alignment horizontal="left" vertical="top" wrapText="1"/>
      <protection locked="0"/>
    </xf>
    <xf numFmtId="0" fontId="8" fillId="12" borderId="13" xfId="4" applyNumberFormat="1" applyFont="1" applyFill="1" applyBorder="1" applyAlignment="1" applyProtection="1">
      <alignment horizontal="left" vertical="top" wrapText="1"/>
      <protection locked="0"/>
    </xf>
    <xf numFmtId="0" fontId="22" fillId="6" borderId="29" xfId="7" applyFont="1" applyBorder="1" applyAlignment="1" applyProtection="1">
      <alignment horizontal="left" vertical="center"/>
    </xf>
    <xf numFmtId="0" fontId="22" fillId="6" borderId="30" xfId="7" applyFont="1" applyBorder="1" applyAlignment="1" applyProtection="1">
      <alignment horizontal="left" vertical="center"/>
    </xf>
    <xf numFmtId="0" fontId="22" fillId="6" borderId="31" xfId="7" applyFont="1" applyBorder="1" applyAlignment="1" applyProtection="1">
      <alignment horizontal="left" vertical="center"/>
    </xf>
    <xf numFmtId="0" fontId="8" fillId="0" borderId="60" xfId="21" applyFont="1" applyBorder="1" applyAlignment="1" applyProtection="1">
      <alignment horizontal="left" vertical="center"/>
    </xf>
    <xf numFmtId="0" fontId="8" fillId="0" borderId="61" xfId="21" applyFont="1" applyBorder="1" applyAlignment="1" applyProtection="1">
      <alignment horizontal="left" vertical="center"/>
    </xf>
    <xf numFmtId="0" fontId="8" fillId="0" borderId="64" xfId="21" applyFont="1" applyBorder="1" applyAlignment="1" applyProtection="1">
      <alignment horizontal="left" vertical="center"/>
    </xf>
    <xf numFmtId="0" fontId="8" fillId="0" borderId="65" xfId="21" applyFont="1" applyBorder="1" applyAlignment="1" applyProtection="1">
      <alignment horizontal="left" vertical="center"/>
    </xf>
    <xf numFmtId="0" fontId="9" fillId="0" borderId="62" xfId="21" applyFont="1" applyBorder="1" applyAlignment="1" applyProtection="1">
      <alignment horizontal="left" vertical="center"/>
    </xf>
    <xf numFmtId="0" fontId="9" fillId="0" borderId="63" xfId="21" applyFont="1" applyBorder="1" applyAlignment="1" applyProtection="1">
      <alignment horizontal="left" vertical="center"/>
    </xf>
    <xf numFmtId="0" fontId="9" fillId="0" borderId="66" xfId="21" applyNumberFormat="1" applyFont="1" applyBorder="1" applyAlignment="1" applyProtection="1">
      <alignment horizontal="left" vertical="center"/>
    </xf>
    <xf numFmtId="0" fontId="9" fillId="0" borderId="67" xfId="21" applyNumberFormat="1" applyFont="1" applyBorder="1" applyAlignment="1" applyProtection="1">
      <alignment horizontal="left" vertical="center"/>
    </xf>
    <xf numFmtId="14" fontId="9" fillId="0" borderId="66" xfId="21" applyNumberFormat="1" applyFont="1" applyBorder="1" applyAlignment="1" applyProtection="1">
      <alignment horizontal="left" vertical="center"/>
    </xf>
    <xf numFmtId="14" fontId="9" fillId="0" borderId="67" xfId="21" applyNumberFormat="1" applyFont="1" applyBorder="1" applyAlignment="1" applyProtection="1">
      <alignment horizontal="left" vertical="center"/>
    </xf>
    <xf numFmtId="0" fontId="8" fillId="0" borderId="11" xfId="21" applyFont="1" applyBorder="1" applyAlignment="1" applyProtection="1">
      <alignment horizontal="left" vertical="center"/>
    </xf>
    <xf numFmtId="0" fontId="8" fillId="0" borderId="68" xfId="21" applyFont="1" applyBorder="1" applyAlignment="1" applyProtection="1">
      <alignment horizontal="left" vertical="center"/>
    </xf>
    <xf numFmtId="0" fontId="9" fillId="0" borderId="74" xfId="21" applyNumberFormat="1" applyFont="1" applyBorder="1" applyAlignment="1" applyProtection="1">
      <alignment horizontal="left" vertical="center" wrapText="1"/>
    </xf>
    <xf numFmtId="0" fontId="9" fillId="0" borderId="67" xfId="21" applyNumberFormat="1" applyFont="1" applyBorder="1" applyAlignment="1" applyProtection="1">
      <alignment horizontal="left" vertical="center" wrapText="1"/>
    </xf>
    <xf numFmtId="14" fontId="9" fillId="0" borderId="12" xfId="21" applyNumberFormat="1" applyFont="1" applyBorder="1" applyAlignment="1" applyProtection="1">
      <alignment horizontal="left" vertical="center"/>
    </xf>
    <xf numFmtId="14" fontId="9" fillId="0" borderId="13" xfId="21" applyNumberFormat="1" applyFont="1" applyBorder="1" applyAlignment="1" applyProtection="1">
      <alignment horizontal="left" vertical="center"/>
    </xf>
    <xf numFmtId="0" fontId="26" fillId="0" borderId="11"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13" xfId="0" applyFont="1" applyFill="1" applyBorder="1" applyAlignment="1" applyProtection="1">
      <alignment horizontal="left" vertical="center" wrapText="1"/>
    </xf>
    <xf numFmtId="0" fontId="8" fillId="0" borderId="72" xfId="0" applyFont="1" applyBorder="1" applyAlignment="1">
      <alignment horizontal="left" vertical="center"/>
    </xf>
    <xf numFmtId="0" fontId="8" fillId="0" borderId="73" xfId="0" applyFont="1" applyBorder="1" applyAlignment="1">
      <alignment horizontal="left" vertical="center"/>
    </xf>
    <xf numFmtId="0" fontId="8" fillId="0" borderId="74" xfId="0" applyFont="1" applyBorder="1" applyAlignment="1">
      <alignment horizontal="left" vertical="center"/>
    </xf>
    <xf numFmtId="0" fontId="8" fillId="12" borderId="1" xfId="0" applyNumberFormat="1" applyFont="1" applyFill="1" applyBorder="1" applyAlignment="1" applyProtection="1">
      <alignment horizontal="center" vertical="center"/>
      <protection locked="0"/>
    </xf>
    <xf numFmtId="0" fontId="8" fillId="12" borderId="23" xfId="0" applyNumberFormat="1" applyFont="1" applyFill="1" applyBorder="1" applyAlignment="1" applyProtection="1">
      <alignment horizontal="center" vertical="center"/>
      <protection locked="0"/>
    </xf>
    <xf numFmtId="0" fontId="8" fillId="0" borderId="75" xfId="0" applyFont="1" applyBorder="1" applyAlignment="1">
      <alignment horizontal="left" vertical="center"/>
    </xf>
    <xf numFmtId="0" fontId="8" fillId="0" borderId="76" xfId="0" applyFont="1" applyBorder="1" applyAlignment="1">
      <alignment horizontal="left" vertical="center"/>
    </xf>
    <xf numFmtId="0" fontId="8" fillId="0" borderId="77" xfId="0" applyFont="1" applyBorder="1" applyAlignment="1">
      <alignment horizontal="left" vertical="center"/>
    </xf>
    <xf numFmtId="0" fontId="8" fillId="0" borderId="46" xfId="0" applyFont="1" applyFill="1" applyBorder="1" applyAlignment="1" applyProtection="1">
      <alignment horizontal="center" vertical="center" wrapText="1"/>
    </xf>
    <xf numFmtId="0" fontId="8" fillId="0" borderId="4" xfId="0" quotePrefix="1" applyFont="1" applyFill="1" applyBorder="1" applyAlignment="1" applyProtection="1">
      <alignment horizontal="center" vertical="center" wrapText="1"/>
    </xf>
    <xf numFmtId="0" fontId="8" fillId="0" borderId="15" xfId="0" quotePrefix="1" applyFont="1" applyFill="1" applyBorder="1" applyAlignment="1" applyProtection="1">
      <alignment horizontal="center" vertical="center" wrapText="1"/>
    </xf>
    <xf numFmtId="0" fontId="8" fillId="0" borderId="1" xfId="0" quotePrefix="1" applyFont="1" applyFill="1" applyBorder="1" applyAlignment="1" applyProtection="1">
      <alignment horizontal="center" vertical="center" wrapText="1"/>
    </xf>
    <xf numFmtId="0" fontId="8" fillId="0" borderId="16" xfId="0" quotePrefix="1" applyFont="1" applyFill="1" applyBorder="1" applyAlignment="1" applyProtection="1">
      <alignment horizontal="center" vertical="center" wrapText="1"/>
    </xf>
    <xf numFmtId="0" fontId="8" fillId="0" borderId="23" xfId="0" quotePrefix="1" applyFont="1" applyFill="1" applyBorder="1" applyAlignment="1" applyProtection="1">
      <alignment horizontal="center" vertical="center" wrapText="1"/>
    </xf>
    <xf numFmtId="0" fontId="8" fillId="12" borderId="4" xfId="0" quotePrefix="1" applyFont="1" applyFill="1" applyBorder="1" applyAlignment="1" applyProtection="1">
      <alignment horizontal="left" vertical="top" wrapText="1"/>
      <protection locked="0"/>
    </xf>
    <xf numFmtId="0" fontId="8" fillId="12" borderId="35" xfId="0" quotePrefix="1" applyFont="1" applyFill="1" applyBorder="1" applyAlignment="1" applyProtection="1">
      <alignment horizontal="left" vertical="top" wrapText="1"/>
      <protection locked="0"/>
    </xf>
    <xf numFmtId="0" fontId="8" fillId="12" borderId="1" xfId="0" quotePrefix="1" applyFont="1" applyFill="1" applyBorder="1" applyAlignment="1" applyProtection="1">
      <alignment horizontal="left" vertical="top" wrapText="1"/>
      <protection locked="0"/>
    </xf>
    <xf numFmtId="0" fontId="8" fillId="12" borderId="18" xfId="0" quotePrefix="1" applyFont="1" applyFill="1" applyBorder="1" applyAlignment="1" applyProtection="1">
      <alignment horizontal="left" vertical="top" wrapText="1"/>
      <protection locked="0"/>
    </xf>
    <xf numFmtId="0" fontId="8" fillId="12" borderId="23" xfId="0" quotePrefix="1" applyFont="1" applyFill="1" applyBorder="1" applyAlignment="1" applyProtection="1">
      <alignment horizontal="left" vertical="top" wrapText="1"/>
      <protection locked="0"/>
    </xf>
    <xf numFmtId="0" fontId="8" fillId="12" borderId="17" xfId="0" quotePrefix="1" applyFont="1" applyFill="1" applyBorder="1" applyAlignment="1" applyProtection="1">
      <alignment horizontal="left" vertical="top" wrapText="1"/>
      <protection locked="0"/>
    </xf>
    <xf numFmtId="0" fontId="11" fillId="13" borderId="78" xfId="0" applyNumberFormat="1" applyFont="1" applyFill="1" applyBorder="1" applyAlignment="1" applyProtection="1">
      <alignment horizontal="center"/>
    </xf>
    <xf numFmtId="0" fontId="11" fillId="13" borderId="5" xfId="0" applyNumberFormat="1" applyFont="1" applyFill="1" applyBorder="1" applyAlignment="1" applyProtection="1">
      <alignment horizontal="center"/>
    </xf>
    <xf numFmtId="0" fontId="8" fillId="2" borderId="70" xfId="0" applyFont="1" applyFill="1" applyBorder="1" applyAlignment="1" applyProtection="1">
      <alignment horizontal="left"/>
    </xf>
    <xf numFmtId="0" fontId="8" fillId="2" borderId="71" xfId="0" applyFont="1" applyFill="1" applyBorder="1" applyAlignment="1" applyProtection="1">
      <alignment horizontal="left"/>
    </xf>
    <xf numFmtId="0" fontId="8" fillId="2" borderId="111" xfId="0" applyFont="1" applyFill="1" applyBorder="1" applyAlignment="1" applyProtection="1">
      <alignment horizontal="left"/>
    </xf>
    <xf numFmtId="0" fontId="11" fillId="13" borderId="106" xfId="0" applyNumberFormat="1" applyFont="1" applyFill="1" applyBorder="1" applyAlignment="1" applyProtection="1">
      <alignment horizontal="center"/>
    </xf>
    <xf numFmtId="0" fontId="11" fillId="13" borderId="58" xfId="0" applyNumberFormat="1" applyFont="1" applyFill="1" applyBorder="1" applyAlignment="1" applyProtection="1">
      <alignment horizontal="center"/>
    </xf>
    <xf numFmtId="0" fontId="8" fillId="2" borderId="72" xfId="0" applyFont="1" applyFill="1" applyBorder="1" applyAlignment="1" applyProtection="1">
      <alignment horizontal="left"/>
    </xf>
    <xf numFmtId="0" fontId="8" fillId="2" borderId="73" xfId="0" applyFont="1" applyFill="1" applyBorder="1" applyAlignment="1" applyProtection="1">
      <alignment horizontal="left"/>
    </xf>
    <xf numFmtId="0" fontId="8" fillId="2" borderId="74" xfId="0" applyFont="1" applyFill="1" applyBorder="1" applyAlignment="1" applyProtection="1">
      <alignment horizontal="left"/>
    </xf>
    <xf numFmtId="0" fontId="11" fillId="13" borderId="113" xfId="0" applyNumberFormat="1" applyFont="1" applyFill="1" applyBorder="1" applyAlignment="1" applyProtection="1">
      <alignment horizontal="center"/>
    </xf>
    <xf numFmtId="0" fontId="11" fillId="13" borderId="96" xfId="0" applyNumberFormat="1" applyFont="1" applyFill="1" applyBorder="1" applyAlignment="1" applyProtection="1">
      <alignment horizontal="center"/>
    </xf>
    <xf numFmtId="0" fontId="21" fillId="0" borderId="0" xfId="19" applyFont="1" applyAlignment="1" applyProtection="1">
      <alignment horizontal="left" vertical="center"/>
      <protection locked="0"/>
    </xf>
    <xf numFmtId="0" fontId="8" fillId="2" borderId="64" xfId="0" applyFont="1" applyFill="1" applyBorder="1" applyAlignment="1" applyProtection="1">
      <alignment horizontal="left"/>
    </xf>
    <xf numFmtId="0" fontId="8" fillId="2" borderId="66" xfId="0" applyFont="1" applyFill="1" applyBorder="1" applyAlignment="1" applyProtection="1">
      <alignment horizontal="left"/>
    </xf>
    <xf numFmtId="0" fontId="10" fillId="2" borderId="105" xfId="0" applyFont="1" applyFill="1" applyBorder="1" applyAlignment="1" applyProtection="1">
      <alignment horizontal="center" vertical="center" wrapText="1"/>
    </xf>
    <xf numFmtId="0" fontId="10" fillId="2" borderId="93" xfId="0" applyFont="1" applyFill="1" applyBorder="1" applyAlignment="1" applyProtection="1">
      <alignment horizontal="center" vertical="center" wrapText="1"/>
    </xf>
    <xf numFmtId="0" fontId="10" fillId="20" borderId="7" xfId="0" applyFont="1" applyFill="1" applyBorder="1" applyAlignment="1" applyProtection="1">
      <alignment horizontal="left"/>
    </xf>
    <xf numFmtId="0" fontId="10" fillId="20" borderId="8" xfId="0" applyFont="1" applyFill="1" applyBorder="1" applyAlignment="1" applyProtection="1">
      <alignment horizontal="left"/>
    </xf>
    <xf numFmtId="0" fontId="10" fillId="20" borderId="9" xfId="0" applyFont="1" applyFill="1" applyBorder="1" applyAlignment="1" applyProtection="1">
      <alignment horizontal="left"/>
    </xf>
    <xf numFmtId="165" fontId="17" fillId="0" borderId="1" xfId="24" applyNumberFormat="1" applyFont="1" applyFill="1" applyBorder="1" applyAlignment="1" applyProtection="1">
      <alignment horizontal="center"/>
    </xf>
    <xf numFmtId="0" fontId="17" fillId="0" borderId="89" xfId="24" applyNumberFormat="1" applyFont="1" applyFill="1" applyBorder="1" applyAlignment="1" applyProtection="1">
      <alignment horizontal="center"/>
    </xf>
    <xf numFmtId="1" fontId="17" fillId="0" borderId="1" xfId="24" applyNumberFormat="1" applyFont="1" applyFill="1" applyBorder="1" applyAlignment="1" applyProtection="1">
      <alignment horizontal="center"/>
    </xf>
    <xf numFmtId="0" fontId="10" fillId="2" borderId="8" xfId="0" applyFont="1" applyFill="1" applyBorder="1" applyAlignment="1" applyProtection="1">
      <alignment horizontal="center" vertical="center"/>
    </xf>
    <xf numFmtId="0" fontId="17" fillId="0" borderId="23" xfId="24" applyNumberFormat="1" applyFont="1" applyFill="1" applyBorder="1" applyAlignment="1" applyProtection="1">
      <alignment horizontal="center"/>
    </xf>
    <xf numFmtId="0" fontId="10" fillId="2" borderId="87" xfId="0" applyFont="1" applyFill="1" applyBorder="1" applyAlignment="1" applyProtection="1">
      <alignment horizontal="center" wrapText="1"/>
    </xf>
    <xf numFmtId="0" fontId="10" fillId="2" borderId="14" xfId="0" applyFont="1" applyFill="1" applyBorder="1" applyAlignment="1" applyProtection="1">
      <alignment horizontal="center" wrapText="1"/>
    </xf>
    <xf numFmtId="2" fontId="17" fillId="0" borderId="1" xfId="24" applyNumberFormat="1" applyFont="1" applyFill="1" applyBorder="1" applyAlignment="1" applyProtection="1">
      <alignment horizontal="center"/>
    </xf>
    <xf numFmtId="164" fontId="17" fillId="0" borderId="1" xfId="24" applyNumberFormat="1" applyFont="1" applyFill="1" applyBorder="1" applyAlignment="1" applyProtection="1">
      <alignment horizontal="center"/>
    </xf>
    <xf numFmtId="167" fontId="17" fillId="0" borderId="1" xfId="24" applyNumberFormat="1" applyFont="1" applyFill="1" applyBorder="1" applyAlignment="1" applyProtection="1">
      <alignment horizontal="center"/>
    </xf>
    <xf numFmtId="166" fontId="17" fillId="0" borderId="1" xfId="24" applyNumberFormat="1" applyFont="1" applyFill="1" applyBorder="1" applyAlignment="1" applyProtection="1">
      <alignment horizontal="center"/>
    </xf>
    <xf numFmtId="0" fontId="8" fillId="2" borderId="75" xfId="0" applyFont="1" applyFill="1" applyBorder="1" applyAlignment="1" applyProtection="1">
      <alignment horizontal="left"/>
    </xf>
    <xf numFmtId="0" fontId="8" fillId="2" borderId="76" xfId="0" applyFont="1" applyFill="1" applyBorder="1" applyAlignment="1" applyProtection="1">
      <alignment horizontal="left"/>
    </xf>
    <xf numFmtId="0" fontId="8" fillId="2" borderId="77" xfId="0" applyFont="1" applyFill="1" applyBorder="1" applyAlignment="1" applyProtection="1">
      <alignment horizontal="left"/>
    </xf>
    <xf numFmtId="0" fontId="8" fillId="12" borderId="24" xfId="0" applyFont="1" applyFill="1" applyBorder="1" applyAlignment="1" applyProtection="1">
      <alignment horizontal="left" vertical="top" wrapText="1"/>
      <protection locked="0"/>
    </xf>
    <xf numFmtId="0" fontId="8" fillId="12" borderId="2" xfId="0" applyFont="1" applyFill="1" applyBorder="1" applyAlignment="1" applyProtection="1">
      <alignment horizontal="left" vertical="top" wrapText="1"/>
      <protection locked="0"/>
    </xf>
    <xf numFmtId="0" fontId="8" fillId="12" borderId="25" xfId="0" applyFont="1" applyFill="1" applyBorder="1" applyAlignment="1" applyProtection="1">
      <alignment horizontal="left" vertical="top" wrapText="1"/>
      <protection locked="0"/>
    </xf>
    <xf numFmtId="0" fontId="8" fillId="12" borderId="26" xfId="0" applyFont="1" applyFill="1" applyBorder="1" applyAlignment="1" applyProtection="1">
      <alignment horizontal="left" vertical="top" wrapText="1"/>
      <protection locked="0"/>
    </xf>
    <xf numFmtId="0" fontId="8" fillId="12" borderId="3" xfId="0" applyFont="1" applyFill="1" applyBorder="1" applyAlignment="1" applyProtection="1">
      <alignment horizontal="left" vertical="top" wrapText="1"/>
      <protection locked="0"/>
    </xf>
    <xf numFmtId="0" fontId="8" fillId="12" borderId="27" xfId="0" applyFont="1" applyFill="1" applyBorder="1" applyAlignment="1" applyProtection="1">
      <alignment horizontal="left" vertical="top" wrapText="1"/>
      <protection locked="0"/>
    </xf>
    <xf numFmtId="0" fontId="8" fillId="0" borderId="82" xfId="21" applyFont="1" applyBorder="1" applyAlignment="1" applyProtection="1">
      <alignment horizontal="left"/>
    </xf>
    <xf numFmtId="0" fontId="8" fillId="0" borderId="58" xfId="21" applyFont="1" applyBorder="1" applyAlignment="1" applyProtection="1">
      <alignment horizontal="left"/>
    </xf>
    <xf numFmtId="0" fontId="17" fillId="16" borderId="86" xfId="7" applyFont="1" applyFill="1" applyBorder="1" applyAlignment="1" applyProtection="1">
      <alignment horizontal="left" vertical="center" wrapText="1"/>
    </xf>
    <xf numFmtId="0" fontId="17" fillId="16" borderId="87" xfId="7" applyFont="1" applyFill="1" applyBorder="1" applyAlignment="1" applyProtection="1">
      <alignment horizontal="left" vertical="center" wrapText="1"/>
    </xf>
    <xf numFmtId="0" fontId="17" fillId="16" borderId="14" xfId="7" applyFont="1" applyFill="1" applyBorder="1" applyAlignment="1" applyProtection="1">
      <alignment horizontal="left" vertical="center" wrapText="1"/>
    </xf>
    <xf numFmtId="0" fontId="17" fillId="16" borderId="88" xfId="7" applyFont="1" applyFill="1" applyBorder="1" applyAlignment="1" applyProtection="1">
      <alignment horizontal="left" vertical="center" wrapText="1"/>
    </xf>
    <xf numFmtId="0" fontId="17" fillId="16" borderId="89" xfId="7" applyFont="1" applyFill="1" applyBorder="1" applyAlignment="1" applyProtection="1">
      <alignment horizontal="left" vertical="center" wrapText="1"/>
    </xf>
    <xf numFmtId="0" fontId="17" fillId="16" borderId="90" xfId="7" applyFont="1" applyFill="1" applyBorder="1" applyAlignment="1" applyProtection="1">
      <alignment horizontal="left" vertical="center" wrapText="1"/>
    </xf>
    <xf numFmtId="0" fontId="10" fillId="0" borderId="29" xfId="21" applyFont="1" applyBorder="1" applyAlignment="1" applyProtection="1">
      <alignment horizontal="center"/>
    </xf>
    <xf numFmtId="0" fontId="10" fillId="0" borderId="84" xfId="21" applyFont="1" applyBorder="1" applyAlignment="1" applyProtection="1">
      <alignment horizontal="center"/>
    </xf>
    <xf numFmtId="0" fontId="8" fillId="0" borderId="26" xfId="21" applyFont="1" applyBorder="1" applyAlignment="1" applyProtection="1">
      <alignment horizontal="left"/>
    </xf>
    <xf numFmtId="0" fontId="8" fillId="0" borderId="83" xfId="21" applyFont="1" applyBorder="1" applyAlignment="1" applyProtection="1">
      <alignment horizontal="left"/>
    </xf>
    <xf numFmtId="0" fontId="8" fillId="0" borderId="81" xfId="21" applyFont="1" applyBorder="1" applyAlignment="1" applyProtection="1">
      <alignment horizontal="left"/>
    </xf>
    <xf numFmtId="0" fontId="8" fillId="0" borderId="5" xfId="21" applyFont="1" applyBorder="1" applyAlignment="1" applyProtection="1">
      <alignment horizontal="left"/>
    </xf>
    <xf numFmtId="0" fontId="7" fillId="6" borderId="29" xfId="7" applyFont="1" applyBorder="1" applyAlignment="1">
      <alignment horizontal="left" vertical="center"/>
    </xf>
    <xf numFmtId="0" fontId="7" fillId="6" borderId="31" xfId="7" applyFont="1" applyBorder="1" applyAlignment="1">
      <alignment horizontal="left" vertical="center"/>
    </xf>
  </cellXfs>
  <cellStyles count="27">
    <cellStyle name="20% - Accent2" xfId="24" builtinId="34"/>
    <cellStyle name="40% - Accent1" xfId="4" builtinId="31"/>
    <cellStyle name="60% - Accent1 2" xfId="25" xr:uid="{00000000-0005-0000-0000-000002000000}"/>
    <cellStyle name="60% - Accent2" xfId="5" builtinId="36"/>
    <cellStyle name="Auto Populated Cells" xfId="8" xr:uid="{00000000-0005-0000-0000-000004000000}"/>
    <cellStyle name="Calculation 2" xfId="9" xr:uid="{00000000-0005-0000-0000-000005000000}"/>
    <cellStyle name="Conditional Cell" xfId="10" xr:uid="{00000000-0005-0000-0000-000006000000}"/>
    <cellStyle name="Explanatory Text 2" xfId="11" xr:uid="{00000000-0005-0000-0000-000007000000}"/>
    <cellStyle name="Explanatory Text 3" xfId="20" xr:uid="{00000000-0005-0000-0000-000008000000}"/>
    <cellStyle name="Fixed Values" xfId="12" xr:uid="{00000000-0005-0000-0000-000009000000}"/>
    <cellStyle name="Heading 4 2" xfId="7" xr:uid="{00000000-0005-0000-0000-00000A000000}"/>
    <cellStyle name="Hyperlink" xfId="1" builtinId="8"/>
    <cellStyle name="Hyperlink 2" xfId="19" xr:uid="{00000000-0005-0000-0000-00000C000000}"/>
    <cellStyle name="Input 2" xfId="13" xr:uid="{00000000-0005-0000-0000-00000D000000}"/>
    <cellStyle name="Input 3" xfId="18" xr:uid="{00000000-0005-0000-0000-00000E000000}"/>
    <cellStyle name="Neutral 2" xfId="26" xr:uid="{00000000-0005-0000-0000-00000F000000}"/>
    <cellStyle name="Normal" xfId="0" builtinId="0"/>
    <cellStyle name="Normal 2" xfId="2" xr:uid="{00000000-0005-0000-0000-000011000000}"/>
    <cellStyle name="Normal 2 2" xfId="21" xr:uid="{00000000-0005-0000-0000-000012000000}"/>
    <cellStyle name="Normal 3" xfId="3" xr:uid="{00000000-0005-0000-0000-000013000000}"/>
    <cellStyle name="Normal 3 2" xfId="22" xr:uid="{00000000-0005-0000-0000-000014000000}"/>
    <cellStyle name="Normal 3 3" xfId="23" xr:uid="{00000000-0005-0000-0000-000015000000}"/>
    <cellStyle name="Normal 4" xfId="6" xr:uid="{00000000-0005-0000-0000-000016000000}"/>
    <cellStyle name="Output 2" xfId="14" xr:uid="{00000000-0005-0000-0000-000017000000}"/>
    <cellStyle name="Revision Needed" xfId="15" xr:uid="{00000000-0005-0000-0000-000018000000}"/>
    <cellStyle name="Tab Header" xfId="16" xr:uid="{00000000-0005-0000-0000-000019000000}"/>
    <cellStyle name="Table Header" xfId="17" xr:uid="{00000000-0005-0000-0000-00001A000000}"/>
  </cellStyles>
  <dxfs count="11">
    <dxf>
      <fill>
        <patternFill>
          <fgColor indexed="64"/>
          <bgColor rgb="FFFFFF00"/>
        </patternFill>
      </fill>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border>
        <left style="thin">
          <color auto="1"/>
        </left>
        <right style="thin">
          <color auto="1"/>
        </right>
        <top style="thin">
          <color auto="1"/>
        </top>
        <bottom style="thin">
          <color auto="1"/>
        </bottom>
      </border>
    </dxf>
    <dxf>
      <font>
        <b/>
        <i val="0"/>
        <color theme="1"/>
      </font>
      <fill>
        <patternFill patternType="lightUp">
          <bgColor theme="0" tint="-0.24994659260841701"/>
        </patternFill>
      </fill>
    </dxf>
    <dxf>
      <font>
        <b/>
        <i val="0"/>
        <strike val="0"/>
        <color auto="1"/>
      </font>
      <fill>
        <patternFill patternType="lightUp">
          <fgColor auto="1"/>
          <bgColor theme="0" tint="-0.14996795556505021"/>
        </patternFill>
      </fill>
    </dxf>
  </dxfs>
  <tableStyles count="0" defaultTableStyle="TableStyleMedium9" defaultPivotStyle="PivotStyleLight16"/>
  <colors>
    <mruColors>
      <color rgb="FF99FF66"/>
      <color rgb="FF99CCFF"/>
      <color rgb="FF800000"/>
      <color rgb="FF0066CC"/>
      <color rgb="FF0000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text-idx?SID=a87a8ab1faa6e3acecd63cf97665e615&amp;mc=true&amp;node=pt10.3.430&amp;rgn=div5"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2"/>
  <sheetViews>
    <sheetView showGridLines="0" tabSelected="1" zoomScale="80" zoomScaleNormal="80" workbookViewId="0">
      <selection activeCell="C48" sqref="C48"/>
    </sheetView>
  </sheetViews>
  <sheetFormatPr defaultColWidth="9.1796875" defaultRowHeight="15.5" x14ac:dyDescent="0.35"/>
  <cols>
    <col min="1" max="1" width="2.7265625" style="60" customWidth="1"/>
    <col min="2" max="2" width="55" style="60" customWidth="1"/>
    <col min="3" max="3" width="146" style="60" customWidth="1"/>
    <col min="4" max="4" width="5.1796875" style="60" customWidth="1"/>
    <col min="5" max="5" width="4.1796875" style="60" customWidth="1"/>
    <col min="6" max="16384" width="9.1796875" style="60"/>
  </cols>
  <sheetData>
    <row r="1" spans="2:5" ht="16" thickBot="1" x14ac:dyDescent="0.4">
      <c r="E1" s="61"/>
    </row>
    <row r="2" spans="2:5" ht="16" thickBot="1" x14ac:dyDescent="0.4">
      <c r="B2" s="301" t="str">
        <f>'Version Control'!$B$2</f>
        <v>Title Block</v>
      </c>
      <c r="C2" s="302"/>
      <c r="E2" s="61"/>
    </row>
    <row r="3" spans="2:5" s="62" customFormat="1" x14ac:dyDescent="0.4">
      <c r="B3" s="35" t="str">
        <f>'Version Control'!$B$3</f>
        <v>Test Report Template Name:</v>
      </c>
      <c r="C3" s="91" t="str">
        <f>'Version Control'!$C$3</f>
        <v>Portable Air Conditioners</v>
      </c>
      <c r="E3" s="63"/>
    </row>
    <row r="4" spans="2:5" s="62" customFormat="1" x14ac:dyDescent="0.4">
      <c r="B4" s="90" t="str">
        <f>'Version Control'!$B$4</f>
        <v>Version Number:</v>
      </c>
      <c r="C4" s="217" t="str">
        <f>'Version Control'!$C$4</f>
        <v>v1.0</v>
      </c>
      <c r="E4" s="63"/>
    </row>
    <row r="5" spans="2:5" s="62" customFormat="1" x14ac:dyDescent="0.4">
      <c r="B5" s="34" t="str">
        <f>'Version Control'!$B$5</f>
        <v xml:space="preserve">Latest Template Revision: </v>
      </c>
      <c r="C5" s="40">
        <f>'Version Control'!$C$5</f>
        <v>43143</v>
      </c>
      <c r="E5" s="63"/>
    </row>
    <row r="6" spans="2:5" s="62" customFormat="1" x14ac:dyDescent="0.4">
      <c r="B6" s="34" t="str">
        <f>'Version Control'!$B$6</f>
        <v>Tab Name:</v>
      </c>
      <c r="C6" s="217" t="str">
        <f ca="1">MID(CELL("filename",A1), FIND("]", CELL("filename", A1))+ 1, 255)</f>
        <v>Instructions</v>
      </c>
      <c r="E6" s="63"/>
    </row>
    <row r="7" spans="2:5" ht="16" thickBot="1" x14ac:dyDescent="0.4">
      <c r="B7" s="49" t="str">
        <f>'Version Control'!$B$7</f>
        <v>File Name:</v>
      </c>
      <c r="C7" s="219" t="str">
        <f ca="1">'Version Control'!$C$7</f>
        <v>Portable Air Conditioners - v1.0 (FIXED).xlsx</v>
      </c>
      <c r="E7" s="61"/>
    </row>
    <row r="8" spans="2:5" x14ac:dyDescent="0.35">
      <c r="E8" s="61"/>
    </row>
    <row r="9" spans="2:5" ht="16" thickBot="1" x14ac:dyDescent="0.4">
      <c r="E9" s="61"/>
    </row>
    <row r="10" spans="2:5" ht="16" thickBot="1" x14ac:dyDescent="0.4">
      <c r="B10" s="107" t="s">
        <v>33</v>
      </c>
      <c r="C10" s="108"/>
      <c r="E10" s="61"/>
    </row>
    <row r="11" spans="2:5" ht="34.5" customHeight="1" thickBot="1" x14ac:dyDescent="0.4">
      <c r="B11" s="303" t="s">
        <v>161</v>
      </c>
      <c r="C11" s="304"/>
      <c r="E11" s="61"/>
    </row>
    <row r="12" spans="2:5" ht="16" thickBot="1" x14ac:dyDescent="0.4">
      <c r="E12" s="61"/>
    </row>
    <row r="13" spans="2:5" ht="16" thickBot="1" x14ac:dyDescent="0.4">
      <c r="B13" s="107" t="s">
        <v>16</v>
      </c>
      <c r="C13" s="108"/>
      <c r="E13" s="61"/>
    </row>
    <row r="14" spans="2:5" ht="16" thickBot="1" x14ac:dyDescent="0.4">
      <c r="B14" s="64" t="s">
        <v>34</v>
      </c>
      <c r="C14" s="65" t="s">
        <v>35</v>
      </c>
      <c r="E14" s="61"/>
    </row>
    <row r="15" spans="2:5" x14ac:dyDescent="0.35">
      <c r="B15" s="45" t="s">
        <v>51</v>
      </c>
      <c r="C15" s="66" t="s">
        <v>112</v>
      </c>
      <c r="E15" s="61"/>
    </row>
    <row r="16" spans="2:5" x14ac:dyDescent="0.35">
      <c r="B16" s="47" t="s">
        <v>36</v>
      </c>
      <c r="C16" s="67" t="s">
        <v>113</v>
      </c>
      <c r="E16" s="61"/>
    </row>
    <row r="17" spans="2:5" x14ac:dyDescent="0.35">
      <c r="B17" s="47" t="s">
        <v>100</v>
      </c>
      <c r="C17" s="67" t="s">
        <v>114</v>
      </c>
      <c r="E17" s="61"/>
    </row>
    <row r="18" spans="2:5" x14ac:dyDescent="0.35">
      <c r="B18" s="47" t="s">
        <v>19</v>
      </c>
      <c r="C18" s="67" t="s">
        <v>115</v>
      </c>
      <c r="E18" s="61"/>
    </row>
    <row r="19" spans="2:5" x14ac:dyDescent="0.35">
      <c r="B19" s="47" t="s">
        <v>150</v>
      </c>
      <c r="C19" s="67" t="s">
        <v>155</v>
      </c>
      <c r="E19" s="61"/>
    </row>
    <row r="20" spans="2:5" x14ac:dyDescent="0.35">
      <c r="B20" s="47" t="s">
        <v>152</v>
      </c>
      <c r="C20" s="67" t="s">
        <v>156</v>
      </c>
      <c r="E20" s="61"/>
    </row>
    <row r="21" spans="2:5" x14ac:dyDescent="0.35">
      <c r="B21" s="47" t="s">
        <v>153</v>
      </c>
      <c r="C21" s="67" t="s">
        <v>157</v>
      </c>
      <c r="E21" s="61"/>
    </row>
    <row r="22" spans="2:5" x14ac:dyDescent="0.35">
      <c r="B22" s="47" t="s">
        <v>154</v>
      </c>
      <c r="C22" s="67" t="s">
        <v>158</v>
      </c>
      <c r="E22" s="61"/>
    </row>
    <row r="23" spans="2:5" x14ac:dyDescent="0.35">
      <c r="B23" s="47" t="s">
        <v>151</v>
      </c>
      <c r="C23" s="161" t="s">
        <v>159</v>
      </c>
      <c r="E23" s="61"/>
    </row>
    <row r="24" spans="2:5" x14ac:dyDescent="0.35">
      <c r="B24" s="47" t="s">
        <v>192</v>
      </c>
      <c r="C24" s="67" t="s">
        <v>321</v>
      </c>
      <c r="E24" s="61"/>
    </row>
    <row r="25" spans="2:5" x14ac:dyDescent="0.35">
      <c r="B25" s="47" t="s">
        <v>194</v>
      </c>
      <c r="C25" s="67" t="s">
        <v>322</v>
      </c>
      <c r="E25" s="61"/>
    </row>
    <row r="26" spans="2:5" x14ac:dyDescent="0.35">
      <c r="B26" s="160" t="s">
        <v>193</v>
      </c>
      <c r="C26" s="161" t="s">
        <v>116</v>
      </c>
      <c r="E26" s="61"/>
    </row>
    <row r="27" spans="2:5" x14ac:dyDescent="0.35">
      <c r="B27" s="47" t="s">
        <v>56</v>
      </c>
      <c r="C27" s="67" t="s">
        <v>117</v>
      </c>
      <c r="E27" s="61"/>
    </row>
    <row r="28" spans="2:5" x14ac:dyDescent="0.35">
      <c r="B28" s="47" t="s">
        <v>48</v>
      </c>
      <c r="C28" s="67" t="s">
        <v>118</v>
      </c>
      <c r="E28" s="61"/>
    </row>
    <row r="29" spans="2:5" x14ac:dyDescent="0.4">
      <c r="B29" s="293" t="s">
        <v>327</v>
      </c>
      <c r="C29" s="294" t="s">
        <v>328</v>
      </c>
      <c r="E29" s="61"/>
    </row>
    <row r="30" spans="2:5" ht="16" thickBot="1" x14ac:dyDescent="0.4">
      <c r="B30" s="38" t="s">
        <v>49</v>
      </c>
      <c r="C30" s="68" t="s">
        <v>119</v>
      </c>
      <c r="E30" s="61"/>
    </row>
    <row r="31" spans="2:5" ht="16" thickBot="1" x14ac:dyDescent="0.4">
      <c r="E31" s="61"/>
    </row>
    <row r="32" spans="2:5" ht="16" thickBot="1" x14ac:dyDescent="0.45">
      <c r="B32" s="315" t="s">
        <v>65</v>
      </c>
      <c r="C32" s="316"/>
      <c r="E32" s="61"/>
    </row>
    <row r="33" spans="2:5" ht="16.5" customHeight="1" x14ac:dyDescent="0.35">
      <c r="B33" s="204" t="s">
        <v>139</v>
      </c>
      <c r="C33" s="295" t="s">
        <v>140</v>
      </c>
      <c r="E33" s="61"/>
    </row>
    <row r="34" spans="2:5" x14ac:dyDescent="0.35">
      <c r="B34" s="317" t="s">
        <v>141</v>
      </c>
      <c r="C34" s="200" t="s">
        <v>21</v>
      </c>
      <c r="E34" s="61"/>
    </row>
    <row r="35" spans="2:5" x14ac:dyDescent="0.35">
      <c r="B35" s="317"/>
      <c r="C35" s="201" t="s">
        <v>142</v>
      </c>
      <c r="E35" s="61"/>
    </row>
    <row r="36" spans="2:5" x14ac:dyDescent="0.35">
      <c r="B36" s="317"/>
      <c r="C36" s="202" t="s">
        <v>143</v>
      </c>
      <c r="E36" s="61"/>
    </row>
    <row r="37" spans="2:5" ht="20.5" thickBot="1" x14ac:dyDescent="0.4">
      <c r="B37" s="318"/>
      <c r="C37" s="203" t="s">
        <v>71</v>
      </c>
      <c r="E37" s="61"/>
    </row>
    <row r="38" spans="2:5" ht="16" thickBot="1" x14ac:dyDescent="0.4">
      <c r="C38" s="53"/>
      <c r="E38" s="61"/>
    </row>
    <row r="39" spans="2:5" ht="17.5" thickBot="1" x14ac:dyDescent="0.4">
      <c r="B39" s="319" t="s">
        <v>74</v>
      </c>
      <c r="C39" s="320"/>
      <c r="E39" s="61"/>
    </row>
    <row r="40" spans="2:5" ht="16.5" customHeight="1" x14ac:dyDescent="0.35">
      <c r="B40" s="305" t="s">
        <v>72</v>
      </c>
      <c r="C40" s="306"/>
      <c r="E40" s="61"/>
    </row>
    <row r="41" spans="2:5" x14ac:dyDescent="0.35">
      <c r="B41" s="307"/>
      <c r="C41" s="308"/>
      <c r="E41" s="61"/>
    </row>
    <row r="42" spans="2:5" ht="19.5" customHeight="1" thickBot="1" x14ac:dyDescent="0.4">
      <c r="B42" s="309"/>
      <c r="C42" s="310"/>
      <c r="E42" s="61"/>
    </row>
    <row r="43" spans="2:5" ht="16.5" customHeight="1" x14ac:dyDescent="0.35">
      <c r="B43" s="311" t="s">
        <v>101</v>
      </c>
      <c r="C43" s="312"/>
      <c r="E43" s="61"/>
    </row>
    <row r="44" spans="2:5" ht="21.75" customHeight="1" thickBot="1" x14ac:dyDescent="0.4">
      <c r="B44" s="313"/>
      <c r="C44" s="314"/>
      <c r="E44" s="61"/>
    </row>
    <row r="45" spans="2:5" ht="9.75" customHeight="1" x14ac:dyDescent="0.35">
      <c r="B45" s="205"/>
      <c r="C45" s="206"/>
      <c r="E45" s="61"/>
    </row>
    <row r="46" spans="2:5" ht="20" x14ac:dyDescent="0.35">
      <c r="B46" s="109" t="s">
        <v>66</v>
      </c>
      <c r="C46" s="110" t="s">
        <v>67</v>
      </c>
      <c r="E46" s="61"/>
    </row>
    <row r="47" spans="2:5" ht="9.75" customHeight="1" thickBot="1" x14ac:dyDescent="0.4">
      <c r="B47" s="207"/>
      <c r="C47" s="208"/>
      <c r="E47" s="61"/>
    </row>
    <row r="48" spans="2:5" s="62" customFormat="1" ht="15" customHeight="1" x14ac:dyDescent="0.35">
      <c r="B48" s="209" t="s">
        <v>5</v>
      </c>
      <c r="C48" s="194" t="s">
        <v>36</v>
      </c>
      <c r="E48" s="63"/>
    </row>
    <row r="49" spans="1:5" x14ac:dyDescent="0.35">
      <c r="B49" s="210" t="s">
        <v>6</v>
      </c>
      <c r="C49" s="194" t="s">
        <v>100</v>
      </c>
      <c r="E49" s="61"/>
    </row>
    <row r="50" spans="1:5" x14ac:dyDescent="0.35">
      <c r="B50" s="210" t="s">
        <v>7</v>
      </c>
      <c r="C50" s="194" t="s">
        <v>19</v>
      </c>
      <c r="E50" s="61"/>
    </row>
    <row r="51" spans="1:5" x14ac:dyDescent="0.35">
      <c r="B51" s="210" t="s">
        <v>8</v>
      </c>
      <c r="C51" s="194" t="s">
        <v>150</v>
      </c>
      <c r="E51" s="61"/>
    </row>
    <row r="52" spans="1:5" x14ac:dyDescent="0.35">
      <c r="B52" s="210" t="s">
        <v>9</v>
      </c>
      <c r="C52" s="194" t="s">
        <v>152</v>
      </c>
      <c r="E52" s="61"/>
    </row>
    <row r="53" spans="1:5" x14ac:dyDescent="0.35">
      <c r="B53" s="210" t="s">
        <v>10</v>
      </c>
      <c r="C53" s="194" t="s">
        <v>153</v>
      </c>
      <c r="E53" s="61"/>
    </row>
    <row r="54" spans="1:5" x14ac:dyDescent="0.35">
      <c r="B54" s="210" t="s">
        <v>11</v>
      </c>
      <c r="C54" s="194" t="s">
        <v>154</v>
      </c>
      <c r="E54" s="61"/>
    </row>
    <row r="55" spans="1:5" x14ac:dyDescent="0.35">
      <c r="B55" s="210" t="s">
        <v>135</v>
      </c>
      <c r="C55" s="194" t="s">
        <v>151</v>
      </c>
      <c r="E55" s="61"/>
    </row>
    <row r="56" spans="1:5" x14ac:dyDescent="0.35">
      <c r="B56" s="210" t="s">
        <v>136</v>
      </c>
      <c r="C56" s="194" t="s">
        <v>192</v>
      </c>
      <c r="E56" s="61"/>
    </row>
    <row r="57" spans="1:5" x14ac:dyDescent="0.35">
      <c r="B57" s="210" t="s">
        <v>137</v>
      </c>
      <c r="C57" s="194" t="s">
        <v>194</v>
      </c>
      <c r="E57" s="61"/>
    </row>
    <row r="58" spans="1:5" x14ac:dyDescent="0.35">
      <c r="B58" s="210" t="s">
        <v>138</v>
      </c>
      <c r="C58" s="194" t="s">
        <v>193</v>
      </c>
      <c r="E58" s="61"/>
    </row>
    <row r="59" spans="1:5" x14ac:dyDescent="0.35">
      <c r="B59" s="210" t="s">
        <v>148</v>
      </c>
      <c r="C59" s="194" t="s">
        <v>56</v>
      </c>
      <c r="E59" s="61"/>
    </row>
    <row r="60" spans="1:5" ht="16" thickBot="1" x14ac:dyDescent="0.4">
      <c r="B60" s="211" t="s">
        <v>149</v>
      </c>
      <c r="C60" s="195" t="s">
        <v>64</v>
      </c>
      <c r="E60" s="61"/>
    </row>
    <row r="61" spans="1:5" x14ac:dyDescent="0.35">
      <c r="B61" s="56"/>
      <c r="C61" s="69"/>
      <c r="E61" s="61"/>
    </row>
    <row r="62" spans="1:5" x14ac:dyDescent="0.35">
      <c r="A62" s="61"/>
      <c r="B62" s="61"/>
      <c r="C62" s="61"/>
      <c r="D62" s="61"/>
      <c r="E62" s="61"/>
    </row>
  </sheetData>
  <sheetProtection algorithmName="SHA-512" hashValue="cse+1Oy4CJFE93x6tlbTjIJOEqge/zB161p6zIucRn93rmMxPn+IiJTxCtB5sUHwSd4Yv9nCZRWL4yXFidk4oA==" saltValue="wwbx+9GaX6aburEztB297Q==" spinCount="100000" sheet="1" objects="1" scenarios="1" selectLockedCells="1"/>
  <mergeCells count="7">
    <mergeCell ref="B2:C2"/>
    <mergeCell ref="B11:C11"/>
    <mergeCell ref="B40:C42"/>
    <mergeCell ref="B43:C44"/>
    <mergeCell ref="B32:C32"/>
    <mergeCell ref="B34:B37"/>
    <mergeCell ref="B39:C39"/>
  </mergeCells>
  <hyperlinks>
    <hyperlink ref="B11" r:id="rId1" display="10 CFR 430 Subpart B Appendix A1:  Uniform Test Method for Measuring the Energy Consumption of Electric Refrigerators and Electric Refrigerator-Freezers [76 FR 12502, Mar. 7, 2011]" xr:uid="{00000000-0004-0000-0000-000000000000}"/>
    <hyperlink ref="C59" location="Comments!A1" display="Fill in Input Cells on &quot;Comments&quot; tab" xr:uid="{00000000-0004-0000-0000-000001000000}"/>
    <hyperlink ref="C60" location="'Report Sign-Off Block'!A1" display="Fill in Input Cells on &quot;Report Sign-off Block&quot; tab" xr:uid="{00000000-0004-0000-0000-000002000000}"/>
    <hyperlink ref="C57" location="'Cooling Mode Setup &amp; Conditions'!A1" display="Cooling Mode Setup &amp; Conditions" xr:uid="{00000000-0004-0000-0000-000003000000}"/>
    <hyperlink ref="C49" location="Instrumentation!A1" display="Instrumentation" xr:uid="{00000000-0004-0000-0000-000004000000}"/>
    <hyperlink ref="C48" location="'General Info &amp; Test Results'!A1" display="Fill in Input Cells on &quot;General Info &amp; Test Results&quot; tab" xr:uid="{00000000-0004-0000-0000-000005000000}"/>
    <hyperlink ref="C58" location="'Data &amp; Calcs Cooling Mode'!A1" display="Data &amp; Calcs Cooling Mode" xr:uid="{00000000-0004-0000-0000-000006000000}"/>
    <hyperlink ref="C50" location="Photos!A1" display="Fill in Input Cells on &quot;Photos&quot; tab, if applicable" xr:uid="{00000000-0004-0000-0000-000007000000}"/>
    <hyperlink ref="C51" location="'Inactive or Off Mode Settings'!A1" display="Inactive or Off Mode Settings" xr:uid="{00000000-0004-0000-0000-000008000000}"/>
    <hyperlink ref="C52" location="'Setup &amp; Test Cond Inactive-Off'!A1" display="Setup &amp; Test Cond Inactive-Off" xr:uid="{00000000-0004-0000-0000-000009000000}"/>
    <hyperlink ref="C56" location="'Cooling Mode Settings'!A1" display="Cooling Mode Settings" xr:uid="{00000000-0004-0000-0000-00000A000000}"/>
    <hyperlink ref="C55" location="'Data &amp; Calcs Low Power Modes'!A1" display="Data &amp; Calcs Low Power Modes" xr:uid="{00000000-0004-0000-0000-00000B000000}"/>
    <hyperlink ref="C53" location="'Off-Cycle Mode Settings'!A1" display="Off-Cycle Mode Settings" xr:uid="{00000000-0004-0000-0000-00000C000000}"/>
    <hyperlink ref="C54" location="'Setup&amp;Test Cond Off-Cycle Mode'!A1" display="Setup&amp;Test Cond Off-Cycle Mode" xr:uid="{00000000-0004-0000-0000-00000D000000}"/>
    <hyperlink ref="B11:C11" r:id="rId2" display="Appendix CC to Subpart B of Part 430-Uniform Test Method for Measuring the Energy Consumption of Portable Air Conditioners [81 FR 35265, June 1, 2016, as amended at 81 FR 70923, Oct. 14, 2016]" xr:uid="{00000000-0004-0000-0000-00000E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L25"/>
  <sheetViews>
    <sheetView showGridLines="0" zoomScale="90" zoomScaleNormal="90" zoomScaleSheetLayoutView="85" workbookViewId="0">
      <selection activeCell="G4" sqref="G4"/>
    </sheetView>
  </sheetViews>
  <sheetFormatPr defaultColWidth="9.1796875" defaultRowHeight="15.5" x14ac:dyDescent="0.35"/>
  <cols>
    <col min="1" max="1" width="3.54296875" style="42" customWidth="1"/>
    <col min="2" max="2" width="31.7265625" style="42" customWidth="1"/>
    <col min="3" max="3" width="14.26953125" style="42" customWidth="1"/>
    <col min="4" max="4" width="28.54296875" style="42" customWidth="1"/>
    <col min="5" max="5" width="31.453125" style="42" customWidth="1"/>
    <col min="6" max="6" width="10.26953125" style="42" customWidth="1"/>
    <col min="7" max="7" width="27.26953125" style="42" customWidth="1"/>
    <col min="8" max="8" width="3.453125" style="42" customWidth="1"/>
    <col min="9" max="9" width="4.1796875" style="42" customWidth="1"/>
    <col min="10" max="16384" width="9.1796875" style="42"/>
  </cols>
  <sheetData>
    <row r="1" spans="2:12" ht="16" thickBot="1" x14ac:dyDescent="0.4">
      <c r="I1" s="43"/>
    </row>
    <row r="2" spans="2:12" ht="16" thickBot="1" x14ac:dyDescent="0.4">
      <c r="B2" s="331" t="str">
        <f>'Version Control'!$B$2</f>
        <v>Title Block</v>
      </c>
      <c r="C2" s="332"/>
      <c r="D2" s="332"/>
      <c r="E2" s="333"/>
      <c r="I2" s="43"/>
    </row>
    <row r="3" spans="2:12" x14ac:dyDescent="0.35">
      <c r="B3" s="45" t="str">
        <f>'Version Control'!$B$3</f>
        <v>Test Report Template Name:</v>
      </c>
      <c r="C3" s="347" t="str">
        <f>'Version Control'!$C$3</f>
        <v>Portable Air Conditioners</v>
      </c>
      <c r="D3" s="348"/>
      <c r="E3" s="349"/>
      <c r="I3" s="43"/>
    </row>
    <row r="4" spans="2:12" ht="17" x14ac:dyDescent="0.35">
      <c r="B4" s="46" t="str">
        <f>'Version Control'!$B$4</f>
        <v>Version Number:</v>
      </c>
      <c r="C4" s="351" t="str">
        <f>'Version Control'!$C$4</f>
        <v>v1.0</v>
      </c>
      <c r="D4" s="352"/>
      <c r="E4" s="353"/>
      <c r="G4" s="44" t="s">
        <v>58</v>
      </c>
      <c r="I4" s="43"/>
    </row>
    <row r="5" spans="2:12" x14ac:dyDescent="0.35">
      <c r="B5" s="47" t="str">
        <f>'Version Control'!$B$5</f>
        <v xml:space="preserve">Latest Template Revision: </v>
      </c>
      <c r="C5" s="354">
        <f>'Version Control'!$C$5</f>
        <v>43143</v>
      </c>
      <c r="D5" s="355"/>
      <c r="E5" s="356"/>
      <c r="I5" s="43"/>
    </row>
    <row r="6" spans="2:12" x14ac:dyDescent="0.35">
      <c r="B6" s="47" t="str">
        <f>'Version Control'!$B$6</f>
        <v>Tab Name:</v>
      </c>
      <c r="C6" s="351" t="str">
        <f ca="1">MID(CELL("filename",A1), FIND("]", CELL("filename", A1))+ 1, 255)</f>
        <v>Cooling Mode Settings</v>
      </c>
      <c r="D6" s="352"/>
      <c r="E6" s="353"/>
      <c r="I6" s="43"/>
    </row>
    <row r="7" spans="2:12" ht="37.5" customHeight="1" x14ac:dyDescent="0.35">
      <c r="B7" s="47" t="str">
        <f>'Version Control'!$B$7</f>
        <v>File Name:</v>
      </c>
      <c r="C7" s="357" t="str">
        <f ca="1">'Version Control'!$C$7</f>
        <v>Portable Air Conditioners - v1.0 (FIXED).xlsx</v>
      </c>
      <c r="D7" s="358"/>
      <c r="E7" s="359"/>
      <c r="I7" s="43"/>
    </row>
    <row r="8" spans="2:12" ht="16" thickBot="1" x14ac:dyDescent="0.4">
      <c r="B8" s="49" t="str">
        <f>'Version Control'!$B$8</f>
        <v xml:space="preserve">Test Completion Date: </v>
      </c>
      <c r="C8" s="360" t="str">
        <f>'Version Control'!$C$8</f>
        <v>[MM/DD/YYYY]</v>
      </c>
      <c r="D8" s="361"/>
      <c r="E8" s="362"/>
      <c r="I8" s="43"/>
    </row>
    <row r="9" spans="2:12" x14ac:dyDescent="0.35">
      <c r="I9" s="43"/>
    </row>
    <row r="10" spans="2:12" ht="16" thickBot="1" x14ac:dyDescent="0.4">
      <c r="I10" s="43"/>
    </row>
    <row r="11" spans="2:12" ht="16" thickBot="1" x14ac:dyDescent="0.4">
      <c r="B11" s="331" t="s">
        <v>4</v>
      </c>
      <c r="C11" s="332"/>
      <c r="D11" s="332"/>
      <c r="E11" s="332"/>
      <c r="F11" s="333"/>
      <c r="I11" s="43"/>
    </row>
    <row r="12" spans="2:12" ht="92.5" customHeight="1" thickBot="1" x14ac:dyDescent="0.4">
      <c r="B12" s="406" t="s">
        <v>206</v>
      </c>
      <c r="C12" s="407"/>
      <c r="D12" s="407"/>
      <c r="E12" s="407"/>
      <c r="F12" s="408"/>
      <c r="I12" s="43"/>
    </row>
    <row r="13" spans="2:12" x14ac:dyDescent="0.35">
      <c r="B13" s="149" t="s">
        <v>89</v>
      </c>
      <c r="C13" s="346" t="s">
        <v>87</v>
      </c>
      <c r="D13" s="346"/>
      <c r="E13" s="346" t="s">
        <v>88</v>
      </c>
      <c r="F13" s="350"/>
      <c r="I13" s="43"/>
      <c r="K13" s="84"/>
      <c r="L13" s="84"/>
    </row>
    <row r="14" spans="2:12" x14ac:dyDescent="0.35">
      <c r="B14" s="148" t="s">
        <v>59</v>
      </c>
      <c r="C14" s="363"/>
      <c r="D14" s="363"/>
      <c r="E14" s="363"/>
      <c r="F14" s="366"/>
      <c r="I14" s="43"/>
      <c r="K14" s="86"/>
      <c r="L14" s="86"/>
    </row>
    <row r="15" spans="2:12" x14ac:dyDescent="0.35">
      <c r="B15" s="82" t="s">
        <v>60</v>
      </c>
      <c r="C15" s="364"/>
      <c r="D15" s="364"/>
      <c r="E15" s="364"/>
      <c r="F15" s="367"/>
      <c r="I15" s="43"/>
      <c r="K15" s="86"/>
      <c r="L15" s="86"/>
    </row>
    <row r="16" spans="2:12" x14ac:dyDescent="0.35">
      <c r="B16" s="82" t="s">
        <v>61</v>
      </c>
      <c r="C16" s="364"/>
      <c r="D16" s="364"/>
      <c r="E16" s="364"/>
      <c r="F16" s="367"/>
      <c r="G16" s="86"/>
      <c r="H16" s="86"/>
      <c r="I16" s="87"/>
      <c r="K16" s="86"/>
      <c r="L16" s="86"/>
    </row>
    <row r="17" spans="1:9" x14ac:dyDescent="0.35">
      <c r="B17" s="82" t="s">
        <v>62</v>
      </c>
      <c r="C17" s="364"/>
      <c r="D17" s="364"/>
      <c r="E17" s="364"/>
      <c r="F17" s="367"/>
      <c r="I17" s="43"/>
    </row>
    <row r="18" spans="1:9" x14ac:dyDescent="0.35">
      <c r="B18" s="82" t="s">
        <v>63</v>
      </c>
      <c r="C18" s="364"/>
      <c r="D18" s="364"/>
      <c r="E18" s="364"/>
      <c r="F18" s="367"/>
      <c r="I18" s="43"/>
    </row>
    <row r="19" spans="1:9" x14ac:dyDescent="0.35">
      <c r="B19" s="82" t="s">
        <v>90</v>
      </c>
      <c r="C19" s="364"/>
      <c r="D19" s="364"/>
      <c r="E19" s="364"/>
      <c r="F19" s="367"/>
      <c r="I19" s="43"/>
    </row>
    <row r="20" spans="1:9" x14ac:dyDescent="0.35">
      <c r="B20" s="82" t="s">
        <v>91</v>
      </c>
      <c r="C20" s="364"/>
      <c r="D20" s="364"/>
      <c r="E20" s="364"/>
      <c r="F20" s="367"/>
      <c r="I20" s="43"/>
    </row>
    <row r="21" spans="1:9" x14ac:dyDescent="0.35">
      <c r="B21" s="82" t="s">
        <v>92</v>
      </c>
      <c r="C21" s="364"/>
      <c r="D21" s="364"/>
      <c r="E21" s="364"/>
      <c r="F21" s="367"/>
      <c r="I21" s="43"/>
    </row>
    <row r="22" spans="1:9" x14ac:dyDescent="0.35">
      <c r="B22" s="82" t="s">
        <v>93</v>
      </c>
      <c r="C22" s="364"/>
      <c r="D22" s="364"/>
      <c r="E22" s="364"/>
      <c r="F22" s="367"/>
      <c r="I22" s="43"/>
    </row>
    <row r="23" spans="1:9" ht="16" thickBot="1" x14ac:dyDescent="0.4">
      <c r="B23" s="88" t="s">
        <v>94</v>
      </c>
      <c r="C23" s="365"/>
      <c r="D23" s="365"/>
      <c r="E23" s="365"/>
      <c r="F23" s="368"/>
      <c r="I23" s="43"/>
    </row>
    <row r="24" spans="1:9" x14ac:dyDescent="0.35">
      <c r="I24" s="43"/>
    </row>
    <row r="25" spans="1:9" x14ac:dyDescent="0.35">
      <c r="A25" s="43"/>
      <c r="B25" s="89"/>
      <c r="C25" s="43"/>
      <c r="D25" s="43"/>
      <c r="E25" s="43"/>
      <c r="F25" s="43"/>
      <c r="G25" s="43"/>
      <c r="H25" s="43"/>
      <c r="I25" s="43"/>
    </row>
  </sheetData>
  <sheetProtection algorithmName="SHA-512" hashValue="EHZXHQA+oyec8Rz5oHU+YpUJpej0hRrR6J0QPXXL3UfZefN6uXvyPZ4HGM2+HglC8noP6Nu7FK3VaXju+0FEvQ==" saltValue="uMitQd5v7x1p1ImFzkrqnw==" spinCount="100000" sheet="1" objects="1" scenarios="1" selectLockedCells="1"/>
  <mergeCells count="31">
    <mergeCell ref="C14:D14"/>
    <mergeCell ref="E14:F14"/>
    <mergeCell ref="C4:E4"/>
    <mergeCell ref="C5:E5"/>
    <mergeCell ref="C6:E6"/>
    <mergeCell ref="C7:E7"/>
    <mergeCell ref="C8:E8"/>
    <mergeCell ref="B12:F12"/>
    <mergeCell ref="B2:E2"/>
    <mergeCell ref="C3:E3"/>
    <mergeCell ref="B11:F11"/>
    <mergeCell ref="C13:D13"/>
    <mergeCell ref="E13:F13"/>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s>
  <hyperlinks>
    <hyperlink ref="G4" location="Instructions!C33" display="Back to Instructions tab" xr:uid="{00000000-0004-0000-0900-000000000000}"/>
  </hyperlinks>
  <printOptions horizontalCentered="1"/>
  <pageMargins left="0.25" right="0.25" top="0.75" bottom="0.25" header="0.3" footer="0.3"/>
  <pageSetup orientation="landscape" r:id="rId1"/>
  <headerFooter>
    <oddHeader>&amp;F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0070C0"/>
    <pageSetUpPr fitToPage="1"/>
  </sheetPr>
  <dimension ref="A1:P35"/>
  <sheetViews>
    <sheetView showGridLines="0" zoomScale="90" zoomScaleNormal="90" zoomScaleSheetLayoutView="85" workbookViewId="0">
      <selection activeCell="G4" sqref="G4:H4"/>
    </sheetView>
  </sheetViews>
  <sheetFormatPr defaultColWidth="9.1796875" defaultRowHeight="15.5" x14ac:dyDescent="0.35"/>
  <cols>
    <col min="1" max="1" width="4.453125" style="42" customWidth="1"/>
    <col min="2" max="2" width="28.453125" style="42" bestFit="1" customWidth="1"/>
    <col min="3" max="3" width="18.453125" style="42" customWidth="1"/>
    <col min="4" max="4" width="33.7265625" style="42" customWidth="1"/>
    <col min="5" max="5" width="24.7265625" style="42" customWidth="1"/>
    <col min="6" max="6" width="13.26953125" style="42" customWidth="1"/>
    <col min="7" max="7" width="10.453125" style="42" customWidth="1"/>
    <col min="8" max="8" width="12.26953125" style="42" customWidth="1"/>
    <col min="9" max="9" width="20" style="42" customWidth="1"/>
    <col min="10" max="10" width="20.1796875" style="42" customWidth="1"/>
    <col min="11" max="11" width="5" style="42" customWidth="1"/>
    <col min="12" max="12" width="2.453125" style="42" customWidth="1"/>
    <col min="13" max="16384" width="9.1796875" style="42"/>
  </cols>
  <sheetData>
    <row r="1" spans="2:16" ht="16" thickBot="1" x14ac:dyDescent="0.4">
      <c r="L1" s="43"/>
    </row>
    <row r="2" spans="2:16" ht="16" thickBot="1" x14ac:dyDescent="0.4">
      <c r="B2" s="331" t="str">
        <f>'Version Control'!$B$2</f>
        <v>Title Block</v>
      </c>
      <c r="C2" s="332"/>
      <c r="D2" s="332"/>
      <c r="E2" s="333"/>
      <c r="L2" s="43"/>
    </row>
    <row r="3" spans="2:16" x14ac:dyDescent="0.35">
      <c r="B3" s="45" t="str">
        <f>'Version Control'!$B$3</f>
        <v>Test Report Template Name:</v>
      </c>
      <c r="C3" s="347" t="str">
        <f>'Version Control'!$C$3</f>
        <v>Portable Air Conditioners</v>
      </c>
      <c r="D3" s="348"/>
      <c r="E3" s="349"/>
      <c r="L3" s="43"/>
    </row>
    <row r="4" spans="2:16" x14ac:dyDescent="0.35">
      <c r="B4" s="46" t="str">
        <f>'Version Control'!$B$4</f>
        <v>Version Number:</v>
      </c>
      <c r="C4" s="351" t="str">
        <f>'Version Control'!$C$4</f>
        <v>v1.0</v>
      </c>
      <c r="D4" s="352"/>
      <c r="E4" s="353"/>
      <c r="G4" s="398" t="s">
        <v>58</v>
      </c>
      <c r="H4" s="398"/>
      <c r="L4" s="43"/>
    </row>
    <row r="5" spans="2:16" x14ac:dyDescent="0.35">
      <c r="B5" s="47" t="str">
        <f>'Version Control'!$B$5</f>
        <v xml:space="preserve">Latest Template Revision: </v>
      </c>
      <c r="C5" s="354">
        <f>'Version Control'!$C$5</f>
        <v>43143</v>
      </c>
      <c r="D5" s="355"/>
      <c r="E5" s="356"/>
      <c r="L5" s="43"/>
    </row>
    <row r="6" spans="2:16" x14ac:dyDescent="0.35">
      <c r="B6" s="47" t="str">
        <f>'Version Control'!$B$6</f>
        <v>Tab Name:</v>
      </c>
      <c r="C6" s="351" t="str">
        <f ca="1">MID(CELL("filename",A1), FIND("]", CELL("filename", A1))+ 1, 255)</f>
        <v>Cooling Mode Setup &amp; Conditions</v>
      </c>
      <c r="D6" s="352"/>
      <c r="E6" s="353"/>
      <c r="L6" s="43"/>
    </row>
    <row r="7" spans="2:16" ht="37.5" customHeight="1" x14ac:dyDescent="0.35">
      <c r="B7" s="47" t="str">
        <f>'Version Control'!$B$7</f>
        <v>File Name:</v>
      </c>
      <c r="C7" s="357" t="str">
        <f ca="1">'Version Control'!$C$7</f>
        <v>Portable Air Conditioners - v1.0 (FIXED).xlsx</v>
      </c>
      <c r="D7" s="358"/>
      <c r="E7" s="359"/>
      <c r="L7" s="43"/>
    </row>
    <row r="8" spans="2:16" ht="16" thickBot="1" x14ac:dyDescent="0.4">
      <c r="B8" s="49" t="str">
        <f>'Version Control'!$B$8</f>
        <v xml:space="preserve">Test Completion Date: </v>
      </c>
      <c r="C8" s="360" t="str">
        <f>'Version Control'!$C$8</f>
        <v>[MM/DD/YYYY]</v>
      </c>
      <c r="D8" s="361"/>
      <c r="E8" s="362"/>
      <c r="L8" s="43"/>
    </row>
    <row r="9" spans="2:16" x14ac:dyDescent="0.35">
      <c r="L9" s="43"/>
    </row>
    <row r="10" spans="2:16" ht="16" thickBot="1" x14ac:dyDescent="0.4">
      <c r="B10" s="74"/>
      <c r="J10" s="75"/>
      <c r="K10" s="76"/>
      <c r="L10" s="77"/>
      <c r="M10" s="76"/>
      <c r="N10" s="76"/>
      <c r="O10" s="76"/>
      <c r="P10" s="76"/>
    </row>
    <row r="11" spans="2:16" ht="16" thickBot="1" x14ac:dyDescent="0.45">
      <c r="B11" s="401" t="s">
        <v>197</v>
      </c>
      <c r="C11" s="402"/>
      <c r="D11" s="402"/>
      <c r="E11" s="402"/>
      <c r="F11" s="402"/>
      <c r="G11" s="402"/>
      <c r="H11" s="402"/>
      <c r="I11" s="402"/>
      <c r="J11" s="403"/>
      <c r="K11" s="76"/>
      <c r="L11" s="77"/>
      <c r="M11" s="76"/>
      <c r="N11" s="76"/>
      <c r="O11" s="76"/>
      <c r="P11" s="76"/>
    </row>
    <row r="12" spans="2:16" ht="52.9" customHeight="1" thickBot="1" x14ac:dyDescent="0.4">
      <c r="B12" s="434" t="s">
        <v>198</v>
      </c>
      <c r="C12" s="435"/>
      <c r="D12" s="435"/>
      <c r="E12" s="435"/>
      <c r="F12" s="435"/>
      <c r="G12" s="435"/>
      <c r="H12" s="435"/>
      <c r="I12" s="435"/>
      <c r="J12" s="436"/>
      <c r="K12" s="76"/>
      <c r="L12" s="77"/>
      <c r="M12" s="76"/>
      <c r="N12" s="76"/>
      <c r="O12" s="76"/>
      <c r="P12" s="76"/>
    </row>
    <row r="13" spans="2:16" ht="16" thickBot="1" x14ac:dyDescent="0.4">
      <c r="B13" s="74"/>
      <c r="J13" s="75"/>
      <c r="K13" s="76"/>
      <c r="L13" s="77"/>
      <c r="M13" s="76"/>
      <c r="N13" s="76"/>
      <c r="O13" s="76"/>
      <c r="P13" s="76"/>
    </row>
    <row r="14" spans="2:16" ht="16" thickBot="1" x14ac:dyDescent="0.45">
      <c r="B14" s="401" t="s">
        <v>199</v>
      </c>
      <c r="C14" s="402"/>
      <c r="D14" s="402"/>
      <c r="E14" s="402"/>
      <c r="F14" s="402"/>
      <c r="G14" s="402"/>
      <c r="H14" s="402"/>
      <c r="I14" s="402"/>
      <c r="J14" s="403"/>
      <c r="K14" s="76"/>
      <c r="L14" s="77"/>
      <c r="M14" s="76"/>
      <c r="N14" s="76"/>
      <c r="O14" s="76"/>
      <c r="P14" s="76"/>
    </row>
    <row r="15" spans="2:16" ht="64.150000000000006" customHeight="1" thickBot="1" x14ac:dyDescent="0.4">
      <c r="B15" s="434" t="s">
        <v>200</v>
      </c>
      <c r="C15" s="435"/>
      <c r="D15" s="435"/>
      <c r="E15" s="435"/>
      <c r="F15" s="435"/>
      <c r="G15" s="435"/>
      <c r="H15" s="435"/>
      <c r="I15" s="435"/>
      <c r="J15" s="436"/>
      <c r="K15" s="76"/>
      <c r="L15" s="77"/>
      <c r="M15" s="76"/>
      <c r="N15" s="76"/>
      <c r="O15" s="76"/>
      <c r="P15" s="76"/>
    </row>
    <row r="16" spans="2:16" ht="16" thickBot="1" x14ac:dyDescent="0.4">
      <c r="B16" s="74"/>
      <c r="J16" s="75"/>
      <c r="K16" s="76"/>
      <c r="L16" s="77"/>
      <c r="M16" s="76"/>
      <c r="N16" s="76"/>
      <c r="O16" s="76"/>
      <c r="P16" s="76"/>
    </row>
    <row r="17" spans="2:16" ht="16" thickBot="1" x14ac:dyDescent="0.4">
      <c r="B17" s="27" t="s">
        <v>201</v>
      </c>
      <c r="C17" s="28"/>
      <c r="D17" s="28"/>
      <c r="E17" s="28"/>
      <c r="F17" s="28"/>
      <c r="G17" s="28"/>
      <c r="H17" s="28"/>
      <c r="I17" s="28"/>
      <c r="J17" s="29"/>
      <c r="K17" s="39"/>
      <c r="L17" s="43"/>
      <c r="M17" s="24"/>
      <c r="N17" s="24"/>
      <c r="O17" s="24"/>
      <c r="P17" s="24"/>
    </row>
    <row r="18" spans="2:16" ht="45" customHeight="1" thickBot="1" x14ac:dyDescent="0.4">
      <c r="B18" s="373" t="s">
        <v>202</v>
      </c>
      <c r="C18" s="374"/>
      <c r="D18" s="374"/>
      <c r="E18" s="374"/>
      <c r="F18" s="374"/>
      <c r="G18" s="374"/>
      <c r="H18" s="374"/>
      <c r="I18" s="374"/>
      <c r="J18" s="375"/>
      <c r="K18" s="78"/>
      <c r="L18" s="43"/>
      <c r="M18" s="79"/>
      <c r="N18" s="79"/>
      <c r="O18" s="79"/>
      <c r="P18" s="79"/>
    </row>
    <row r="19" spans="2:16" x14ac:dyDescent="0.35">
      <c r="B19" s="384" t="s">
        <v>83</v>
      </c>
      <c r="C19" s="385"/>
      <c r="D19" s="385"/>
      <c r="E19" s="396" t="s">
        <v>311</v>
      </c>
      <c r="F19" s="396"/>
      <c r="G19" s="396"/>
      <c r="H19" s="396"/>
      <c r="I19" s="385" t="s">
        <v>84</v>
      </c>
      <c r="J19" s="386"/>
      <c r="K19" s="80"/>
      <c r="L19" s="43"/>
      <c r="M19" s="81"/>
      <c r="N19" s="81"/>
      <c r="O19" s="81"/>
      <c r="P19" s="81"/>
    </row>
    <row r="20" spans="2:16" x14ac:dyDescent="0.35">
      <c r="B20" s="437" t="s">
        <v>203</v>
      </c>
      <c r="C20" s="438"/>
      <c r="D20" s="439"/>
      <c r="E20" s="440"/>
      <c r="F20" s="440"/>
      <c r="G20" s="440"/>
      <c r="H20" s="440"/>
      <c r="I20" s="378" t="s">
        <v>85</v>
      </c>
      <c r="J20" s="379"/>
      <c r="K20" s="53"/>
      <c r="L20" s="43"/>
      <c r="M20" s="83"/>
      <c r="N20" s="83"/>
      <c r="O20" s="83"/>
      <c r="P20" s="83"/>
    </row>
    <row r="21" spans="2:16" ht="16" thickBot="1" x14ac:dyDescent="0.4">
      <c r="B21" s="442" t="s">
        <v>319</v>
      </c>
      <c r="C21" s="443"/>
      <c r="D21" s="444"/>
      <c r="E21" s="441"/>
      <c r="F21" s="441"/>
      <c r="G21" s="441"/>
      <c r="H21" s="441"/>
      <c r="I21" s="382" t="s">
        <v>85</v>
      </c>
      <c r="J21" s="383"/>
      <c r="K21" s="53"/>
      <c r="L21" s="43"/>
      <c r="M21" s="83"/>
      <c r="N21" s="83"/>
      <c r="O21" s="83"/>
      <c r="P21" s="83"/>
    </row>
    <row r="22" spans="2:16" ht="16" thickBot="1" x14ac:dyDescent="0.4">
      <c r="L22" s="43"/>
    </row>
    <row r="23" spans="2:16" ht="16" thickBot="1" x14ac:dyDescent="0.4">
      <c r="B23" s="27" t="s">
        <v>95</v>
      </c>
      <c r="C23" s="28"/>
      <c r="D23" s="28"/>
      <c r="E23" s="28"/>
      <c r="F23" s="28"/>
      <c r="G23" s="28"/>
      <c r="H23" s="28"/>
      <c r="I23" s="28"/>
      <c r="J23" s="29"/>
      <c r="L23" s="43"/>
    </row>
    <row r="24" spans="2:16" ht="16" thickBot="1" x14ac:dyDescent="0.4">
      <c r="B24" s="373" t="s">
        <v>205</v>
      </c>
      <c r="C24" s="374"/>
      <c r="D24" s="374"/>
      <c r="E24" s="374"/>
      <c r="F24" s="374"/>
      <c r="G24" s="374"/>
      <c r="H24" s="374"/>
      <c r="I24" s="374"/>
      <c r="J24" s="375"/>
      <c r="L24" s="43"/>
    </row>
    <row r="25" spans="2:16" x14ac:dyDescent="0.35">
      <c r="B25" s="384" t="s">
        <v>83</v>
      </c>
      <c r="C25" s="385"/>
      <c r="D25" s="385"/>
      <c r="E25" s="390" t="s">
        <v>316</v>
      </c>
      <c r="F25" s="391"/>
      <c r="G25" s="390" t="s">
        <v>317</v>
      </c>
      <c r="H25" s="391"/>
      <c r="I25" s="385" t="s">
        <v>84</v>
      </c>
      <c r="J25" s="386"/>
      <c r="L25" s="43"/>
    </row>
    <row r="26" spans="2:16" x14ac:dyDescent="0.35">
      <c r="B26" s="376" t="s">
        <v>97</v>
      </c>
      <c r="C26" s="377"/>
      <c r="D26" s="377"/>
      <c r="E26" s="369"/>
      <c r="F26" s="370"/>
      <c r="G26" s="369"/>
      <c r="H26" s="370"/>
      <c r="I26" s="378" t="s">
        <v>96</v>
      </c>
      <c r="J26" s="379"/>
      <c r="L26" s="43"/>
    </row>
    <row r="27" spans="2:16" ht="16" thickBot="1" x14ac:dyDescent="0.4">
      <c r="B27" s="380" t="s">
        <v>122</v>
      </c>
      <c r="C27" s="381"/>
      <c r="D27" s="381"/>
      <c r="E27" s="371"/>
      <c r="F27" s="372"/>
      <c r="G27" s="371"/>
      <c r="H27" s="372"/>
      <c r="I27" s="382" t="s">
        <v>123</v>
      </c>
      <c r="J27" s="383"/>
      <c r="L27" s="43"/>
    </row>
    <row r="28" spans="2:16" ht="16" thickBot="1" x14ac:dyDescent="0.4">
      <c r="L28" s="43"/>
    </row>
    <row r="29" spans="2:16" ht="16" thickBot="1" x14ac:dyDescent="0.4">
      <c r="B29" s="331" t="s">
        <v>207</v>
      </c>
      <c r="C29" s="332"/>
      <c r="D29" s="332"/>
      <c r="E29" s="332"/>
      <c r="F29" s="332"/>
      <c r="G29" s="332"/>
      <c r="H29" s="332"/>
      <c r="I29" s="332"/>
      <c r="J29" s="333"/>
      <c r="L29" s="43"/>
    </row>
    <row r="30" spans="2:16" ht="87" customHeight="1" thickBot="1" x14ac:dyDescent="0.4">
      <c r="B30" s="373" t="s">
        <v>204</v>
      </c>
      <c r="C30" s="374"/>
      <c r="D30" s="374"/>
      <c r="E30" s="374"/>
      <c r="F30" s="374"/>
      <c r="G30" s="374"/>
      <c r="H30" s="374"/>
      <c r="I30" s="374"/>
      <c r="J30" s="375"/>
      <c r="L30" s="43"/>
    </row>
    <row r="31" spans="2:16" x14ac:dyDescent="0.35">
      <c r="B31" s="445" t="s">
        <v>86</v>
      </c>
      <c r="C31" s="446"/>
      <c r="D31" s="451"/>
      <c r="E31" s="451"/>
      <c r="F31" s="451"/>
      <c r="G31" s="451"/>
      <c r="H31" s="451"/>
      <c r="I31" s="451"/>
      <c r="J31" s="452"/>
      <c r="L31" s="43"/>
    </row>
    <row r="32" spans="2:16" x14ac:dyDescent="0.35">
      <c r="B32" s="447"/>
      <c r="C32" s="448"/>
      <c r="D32" s="453"/>
      <c r="E32" s="453"/>
      <c r="F32" s="453"/>
      <c r="G32" s="453"/>
      <c r="H32" s="453"/>
      <c r="I32" s="453"/>
      <c r="J32" s="454"/>
      <c r="L32" s="43"/>
    </row>
    <row r="33" spans="1:12" ht="16" thickBot="1" x14ac:dyDescent="0.4">
      <c r="B33" s="449"/>
      <c r="C33" s="450"/>
      <c r="D33" s="455"/>
      <c r="E33" s="455"/>
      <c r="F33" s="455"/>
      <c r="G33" s="455"/>
      <c r="H33" s="455"/>
      <c r="I33" s="455"/>
      <c r="J33" s="456"/>
      <c r="L33" s="43"/>
    </row>
    <row r="34" spans="1:12" x14ac:dyDescent="0.35">
      <c r="L34" s="43"/>
    </row>
    <row r="35" spans="1:12" x14ac:dyDescent="0.35">
      <c r="A35" s="43"/>
      <c r="B35" s="43"/>
      <c r="C35" s="43"/>
      <c r="D35" s="43"/>
      <c r="E35" s="43"/>
      <c r="F35" s="43"/>
      <c r="G35" s="43"/>
      <c r="H35" s="43"/>
      <c r="I35" s="43"/>
      <c r="J35" s="43"/>
      <c r="K35" s="43"/>
      <c r="L35" s="43"/>
    </row>
  </sheetData>
  <sheetProtection algorithmName="SHA-512" hashValue="+sQOY+yGreQRO7+A/YbrLmWmknhJ9jdf9SQ8ny/4XeiO5bflYe3sbzK/Sj1RNKAvknvyb3v+DUvWiz3jWEwDIg==" saltValue="O/J2p/2LC2YGDmYG2xN3KA==" spinCount="100000" sheet="1" objects="1" scenarios="1" selectLockedCells="1"/>
  <mergeCells count="39">
    <mergeCell ref="B29:J29"/>
    <mergeCell ref="B30:J30"/>
    <mergeCell ref="B31:C33"/>
    <mergeCell ref="D31:J33"/>
    <mergeCell ref="B26:D26"/>
    <mergeCell ref="I26:J26"/>
    <mergeCell ref="B24:J24"/>
    <mergeCell ref="B25:D25"/>
    <mergeCell ref="I25:J25"/>
    <mergeCell ref="B27:D27"/>
    <mergeCell ref="I27:J27"/>
    <mergeCell ref="E25:F25"/>
    <mergeCell ref="G25:H25"/>
    <mergeCell ref="E26:F26"/>
    <mergeCell ref="G26:H26"/>
    <mergeCell ref="E27:F27"/>
    <mergeCell ref="G27:H27"/>
    <mergeCell ref="E21:H21"/>
    <mergeCell ref="I20:J20"/>
    <mergeCell ref="I21:J21"/>
    <mergeCell ref="G4:H4"/>
    <mergeCell ref="C4:E4"/>
    <mergeCell ref="C5:E5"/>
    <mergeCell ref="C6:E6"/>
    <mergeCell ref="C7:E7"/>
    <mergeCell ref="C8:E8"/>
    <mergeCell ref="B11:J11"/>
    <mergeCell ref="B12:J12"/>
    <mergeCell ref="B14:J14"/>
    <mergeCell ref="B21:D21"/>
    <mergeCell ref="B19:D19"/>
    <mergeCell ref="E19:H19"/>
    <mergeCell ref="I19:J19"/>
    <mergeCell ref="B15:J15"/>
    <mergeCell ref="B2:E2"/>
    <mergeCell ref="C3:E3"/>
    <mergeCell ref="B18:J18"/>
    <mergeCell ref="B20:D20"/>
    <mergeCell ref="E20:H20"/>
  </mergeCells>
  <hyperlinks>
    <hyperlink ref="G4" location="Instructions!C33" display="Back to Instructions tab" xr:uid="{00000000-0004-0000-0A00-000000000000}"/>
  </hyperlinks>
  <printOptions horizontalCentered="1"/>
  <pageMargins left="0.25" right="0.25" top="0.75" bottom="0.25" header="0.3" footer="0.3"/>
  <pageSetup scale="79" orientation="landscape" r:id="rId1"/>
  <headerFooter>
    <oddHeade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L163"/>
  <sheetViews>
    <sheetView showGridLines="0" zoomScale="80" zoomScaleNormal="80" workbookViewId="0">
      <selection activeCell="G4" sqref="G4:H4"/>
    </sheetView>
  </sheetViews>
  <sheetFormatPr defaultRowHeight="17" x14ac:dyDescent="0.45"/>
  <cols>
    <col min="1" max="1" width="4.54296875" style="147" customWidth="1"/>
    <col min="2" max="2" width="7.81640625" style="147" customWidth="1"/>
    <col min="3" max="3" width="36" style="147" customWidth="1"/>
    <col min="4" max="4" width="32.26953125" style="147" customWidth="1"/>
    <col min="5" max="5" width="34" style="147" customWidth="1"/>
    <col min="6" max="6" width="31" style="147" customWidth="1"/>
    <col min="7" max="7" width="29.81640625" style="147" customWidth="1"/>
    <col min="8" max="8" width="14.26953125" style="147" customWidth="1"/>
    <col min="9" max="9" width="5.7265625" style="159" customWidth="1"/>
    <col min="10" max="10" width="5.7265625" customWidth="1"/>
    <col min="11" max="11" width="3.453125" customWidth="1"/>
  </cols>
  <sheetData>
    <row r="1" spans="1:11" ht="17.5" thickBot="1" x14ac:dyDescent="0.5">
      <c r="A1" s="123"/>
      <c r="B1" s="123"/>
      <c r="C1" s="123"/>
      <c r="D1" s="123"/>
      <c r="E1" s="123"/>
      <c r="F1" s="123"/>
      <c r="G1" s="123"/>
      <c r="H1" s="123"/>
      <c r="I1" s="155"/>
      <c r="K1" s="124"/>
    </row>
    <row r="2" spans="1:11" ht="17.5" thickBot="1" x14ac:dyDescent="0.5">
      <c r="A2" s="123"/>
      <c r="B2" s="415" t="str">
        <f>'Version Control'!$B$2</f>
        <v>Title Block</v>
      </c>
      <c r="C2" s="416"/>
      <c r="D2" s="416"/>
      <c r="E2" s="417"/>
      <c r="F2" s="123"/>
      <c r="G2" s="123"/>
      <c r="H2" s="123"/>
      <c r="I2" s="155"/>
      <c r="K2" s="124"/>
    </row>
    <row r="3" spans="1:11" x14ac:dyDescent="0.45">
      <c r="A3" s="123"/>
      <c r="B3" s="418" t="str">
        <f>'Version Control'!$B$3</f>
        <v>Test Report Template Name:</v>
      </c>
      <c r="C3" s="419"/>
      <c r="D3" s="422" t="str">
        <f>'Version Control'!$C$3</f>
        <v>Portable Air Conditioners</v>
      </c>
      <c r="E3" s="423"/>
      <c r="F3" s="123"/>
      <c r="G3" s="123"/>
      <c r="H3" s="123"/>
      <c r="I3" s="155"/>
      <c r="K3" s="124"/>
    </row>
    <row r="4" spans="1:11" x14ac:dyDescent="0.45">
      <c r="A4" s="123"/>
      <c r="B4" s="420" t="str">
        <f>'Version Control'!$B$4</f>
        <v>Version Number:</v>
      </c>
      <c r="C4" s="421"/>
      <c r="D4" s="424" t="str">
        <f>'Version Control'!$C$4</f>
        <v>v1.0</v>
      </c>
      <c r="E4" s="425"/>
      <c r="F4" s="123"/>
      <c r="G4" s="469" t="s">
        <v>58</v>
      </c>
      <c r="H4" s="469"/>
      <c r="I4" s="155"/>
      <c r="K4" s="124"/>
    </row>
    <row r="5" spans="1:11" x14ac:dyDescent="0.45">
      <c r="A5" s="123"/>
      <c r="B5" s="420" t="str">
        <f>'Version Control'!$B$5</f>
        <v xml:space="preserve">Latest Template Revision: </v>
      </c>
      <c r="C5" s="421"/>
      <c r="D5" s="426">
        <f>'Version Control'!$C$5</f>
        <v>43143</v>
      </c>
      <c r="E5" s="427"/>
      <c r="F5" s="123"/>
      <c r="G5" s="123"/>
      <c r="H5" s="123"/>
      <c r="I5" s="155"/>
      <c r="K5" s="124"/>
    </row>
    <row r="6" spans="1:11" x14ac:dyDescent="0.45">
      <c r="A6" s="123"/>
      <c r="B6" s="420" t="str">
        <f>'Version Control'!$B$6</f>
        <v>Tab Name:</v>
      </c>
      <c r="C6" s="421"/>
      <c r="D6" s="424" t="str">
        <f ca="1">MID(CELL("filename",A1), FIND("]", CELL("filename", A1))+ 1, 255)</f>
        <v>Data &amp; Calcs Cooling Mode</v>
      </c>
      <c r="E6" s="425"/>
      <c r="F6" s="123"/>
      <c r="G6" s="123"/>
      <c r="H6" s="123"/>
      <c r="I6" s="155"/>
      <c r="K6" s="124"/>
    </row>
    <row r="7" spans="1:11" ht="41.25" customHeight="1" x14ac:dyDescent="0.45">
      <c r="A7" s="123"/>
      <c r="B7" s="420" t="str">
        <f>'Version Control'!$B$7</f>
        <v>File Name:</v>
      </c>
      <c r="C7" s="421"/>
      <c r="D7" s="430" t="str">
        <f ca="1">'Version Control'!$C$7</f>
        <v>Portable Air Conditioners - v1.0 (FIXED).xlsx</v>
      </c>
      <c r="E7" s="431"/>
      <c r="F7" s="123"/>
      <c r="G7" s="123"/>
      <c r="H7" s="123"/>
      <c r="I7" s="155"/>
      <c r="K7" s="124"/>
    </row>
    <row r="8" spans="1:11" ht="17.5" thickBot="1" x14ac:dyDescent="0.5">
      <c r="A8" s="123"/>
      <c r="B8" s="428" t="str">
        <f>'Version Control'!$B$8</f>
        <v xml:space="preserve">Test Completion Date: </v>
      </c>
      <c r="C8" s="429"/>
      <c r="D8" s="432" t="str">
        <f>'Version Control'!$C$8</f>
        <v>[MM/DD/YYYY]</v>
      </c>
      <c r="E8" s="433"/>
      <c r="F8" s="123"/>
      <c r="G8" s="123"/>
      <c r="H8" s="123"/>
      <c r="I8" s="155"/>
      <c r="K8" s="124"/>
    </row>
    <row r="9" spans="1:11" x14ac:dyDescent="0.45">
      <c r="A9" s="123"/>
      <c r="B9" s="123"/>
      <c r="C9" s="123"/>
      <c r="D9" s="123"/>
      <c r="E9" s="123"/>
      <c r="F9" s="123"/>
      <c r="G9" s="123"/>
      <c r="H9" s="123"/>
      <c r="I9" s="155"/>
      <c r="K9" s="124"/>
    </row>
    <row r="10" spans="1:11" ht="17.5" thickBot="1" x14ac:dyDescent="0.5">
      <c r="A10" s="123"/>
      <c r="B10" s="123"/>
      <c r="C10" s="123"/>
      <c r="D10" s="123"/>
      <c r="E10" s="123"/>
      <c r="F10" s="123"/>
      <c r="G10" s="123"/>
      <c r="H10" s="123"/>
      <c r="I10" s="155"/>
      <c r="K10" s="124"/>
    </row>
    <row r="11" spans="1:11" ht="17.5" thickBot="1" x14ac:dyDescent="0.5">
      <c r="A11" s="123"/>
      <c r="B11" s="401" t="s">
        <v>76</v>
      </c>
      <c r="C11" s="402"/>
      <c r="D11" s="402"/>
      <c r="E11" s="402"/>
      <c r="F11" s="402"/>
      <c r="G11" s="402"/>
      <c r="H11" s="403"/>
      <c r="I11" s="156"/>
      <c r="K11" s="124"/>
    </row>
    <row r="12" spans="1:11" ht="17.5" thickBot="1" x14ac:dyDescent="0.5">
      <c r="A12" s="123"/>
      <c r="B12" s="125"/>
      <c r="C12" s="126"/>
      <c r="D12" s="126"/>
      <c r="E12" s="126"/>
      <c r="F12" s="126"/>
      <c r="G12" s="126"/>
      <c r="H12" s="127"/>
      <c r="I12" s="152"/>
      <c r="K12" s="124"/>
    </row>
    <row r="13" spans="1:11" ht="17.5" thickBot="1" x14ac:dyDescent="0.5">
      <c r="A13" s="123"/>
      <c r="B13" s="125"/>
      <c r="C13" s="401" t="s">
        <v>208</v>
      </c>
      <c r="D13" s="402"/>
      <c r="E13" s="402"/>
      <c r="F13" s="402"/>
      <c r="G13" s="403"/>
      <c r="H13" s="127"/>
      <c r="I13" s="152"/>
      <c r="K13" s="124"/>
    </row>
    <row r="14" spans="1:11" ht="120.65" customHeight="1" thickBot="1" x14ac:dyDescent="0.5">
      <c r="A14" s="123"/>
      <c r="B14" s="125"/>
      <c r="C14" s="406" t="s">
        <v>209</v>
      </c>
      <c r="D14" s="407"/>
      <c r="E14" s="407"/>
      <c r="F14" s="407"/>
      <c r="G14" s="408"/>
      <c r="H14" s="127"/>
      <c r="I14" s="152"/>
      <c r="K14" s="124"/>
    </row>
    <row r="15" spans="1:11" ht="17.5" thickBot="1" x14ac:dyDescent="0.5">
      <c r="A15" s="123"/>
      <c r="B15" s="125"/>
      <c r="C15" s="126"/>
      <c r="D15" s="126"/>
      <c r="E15" s="126"/>
      <c r="F15" s="126"/>
      <c r="G15" s="126"/>
      <c r="H15" s="127"/>
      <c r="I15" s="152"/>
      <c r="K15" s="124"/>
    </row>
    <row r="16" spans="1:11" ht="17.5" thickBot="1" x14ac:dyDescent="0.5">
      <c r="A16" s="123"/>
      <c r="B16" s="125"/>
      <c r="C16" s="474" t="s">
        <v>218</v>
      </c>
      <c r="D16" s="475"/>
      <c r="E16" s="475"/>
      <c r="F16" s="475"/>
      <c r="G16" s="476"/>
      <c r="H16" s="127"/>
      <c r="I16" s="152"/>
      <c r="K16" s="124"/>
    </row>
    <row r="17" spans="1:11" x14ac:dyDescent="0.45">
      <c r="A17" s="123"/>
      <c r="B17" s="125"/>
      <c r="C17" s="246"/>
      <c r="D17" s="482" t="s">
        <v>216</v>
      </c>
      <c r="E17" s="482"/>
      <c r="F17" s="482" t="s">
        <v>217</v>
      </c>
      <c r="G17" s="483"/>
      <c r="H17" s="127"/>
      <c r="I17" s="152"/>
      <c r="K17" s="124"/>
    </row>
    <row r="18" spans="1:11" x14ac:dyDescent="0.45">
      <c r="A18" s="123"/>
      <c r="B18" s="125"/>
      <c r="C18" s="241" t="s">
        <v>210</v>
      </c>
      <c r="D18" s="240" t="s">
        <v>214</v>
      </c>
      <c r="E18" s="240" t="s">
        <v>215</v>
      </c>
      <c r="F18" s="240" t="s">
        <v>214</v>
      </c>
      <c r="G18" s="242" t="s">
        <v>215</v>
      </c>
      <c r="H18" s="127"/>
      <c r="I18" s="152"/>
      <c r="K18" s="124"/>
    </row>
    <row r="19" spans="1:11" x14ac:dyDescent="0.45">
      <c r="A19" s="123"/>
      <c r="B19" s="125"/>
      <c r="C19" s="236" t="s">
        <v>211</v>
      </c>
      <c r="D19" s="239" t="s">
        <v>219</v>
      </c>
      <c r="E19" s="239" t="s">
        <v>220</v>
      </c>
      <c r="F19" s="239" t="s">
        <v>221</v>
      </c>
      <c r="G19" s="243" t="s">
        <v>223</v>
      </c>
      <c r="H19" s="127"/>
      <c r="I19" s="152"/>
      <c r="K19" s="124"/>
    </row>
    <row r="20" spans="1:11" x14ac:dyDescent="0.45">
      <c r="A20" s="123"/>
      <c r="B20" s="125"/>
      <c r="C20" s="236" t="s">
        <v>212</v>
      </c>
      <c r="D20" s="239" t="s">
        <v>219</v>
      </c>
      <c r="E20" s="239" t="s">
        <v>220</v>
      </c>
      <c r="F20" s="239" t="s">
        <v>222</v>
      </c>
      <c r="G20" s="243" t="s">
        <v>224</v>
      </c>
      <c r="H20" s="127"/>
      <c r="I20" s="152"/>
      <c r="K20" s="124"/>
    </row>
    <row r="21" spans="1:11" ht="17.5" thickBot="1" x14ac:dyDescent="0.5">
      <c r="A21" s="123"/>
      <c r="B21" s="125"/>
      <c r="C21" s="237" t="s">
        <v>213</v>
      </c>
      <c r="D21" s="244" t="s">
        <v>219</v>
      </c>
      <c r="E21" s="244" t="s">
        <v>220</v>
      </c>
      <c r="F21" s="244" t="s">
        <v>219</v>
      </c>
      <c r="G21" s="245" t="s">
        <v>220</v>
      </c>
      <c r="H21" s="127"/>
      <c r="I21" s="152"/>
      <c r="K21" s="124"/>
    </row>
    <row r="22" spans="1:11" ht="17.5" thickBot="1" x14ac:dyDescent="0.5">
      <c r="A22" s="123"/>
      <c r="B22" s="125"/>
      <c r="C22" s="248"/>
      <c r="D22" s="249"/>
      <c r="E22" s="249"/>
      <c r="F22" s="249"/>
      <c r="G22" s="250"/>
      <c r="H22" s="127"/>
      <c r="I22" s="152"/>
      <c r="K22" s="124"/>
    </row>
    <row r="23" spans="1:11" ht="17.5" thickBot="1" x14ac:dyDescent="0.5">
      <c r="A23" s="128"/>
      <c r="B23" s="129"/>
      <c r="C23" s="401" t="s">
        <v>235</v>
      </c>
      <c r="D23" s="402"/>
      <c r="E23" s="402"/>
      <c r="F23" s="402"/>
      <c r="G23" s="403"/>
      <c r="H23" s="130"/>
      <c r="I23" s="152"/>
      <c r="K23" s="131"/>
    </row>
    <row r="24" spans="1:11" x14ac:dyDescent="0.45">
      <c r="A24" s="128"/>
      <c r="B24" s="129"/>
      <c r="C24" s="257"/>
      <c r="D24" s="181"/>
      <c r="E24" s="181"/>
      <c r="F24" s="262" t="s">
        <v>77</v>
      </c>
      <c r="G24" s="183"/>
      <c r="H24" s="133"/>
      <c r="I24" s="153"/>
      <c r="K24" s="131"/>
    </row>
    <row r="25" spans="1:11" x14ac:dyDescent="0.45">
      <c r="A25" s="123"/>
      <c r="B25" s="125"/>
      <c r="C25" s="134" t="s">
        <v>290</v>
      </c>
      <c r="D25" s="135"/>
      <c r="E25" s="135"/>
      <c r="F25" s="162"/>
      <c r="G25" s="140" t="s">
        <v>85</v>
      </c>
      <c r="H25" s="141"/>
      <c r="I25" s="142"/>
      <c r="K25" s="124"/>
    </row>
    <row r="26" spans="1:11" x14ac:dyDescent="0.45">
      <c r="A26" s="123"/>
      <c r="B26" s="125"/>
      <c r="C26" s="134" t="s">
        <v>291</v>
      </c>
      <c r="D26" s="135"/>
      <c r="E26" s="135"/>
      <c r="F26" s="162"/>
      <c r="G26" s="140" t="s">
        <v>85</v>
      </c>
      <c r="H26" s="141"/>
      <c r="I26" s="142"/>
      <c r="K26" s="124"/>
    </row>
    <row r="27" spans="1:11" x14ac:dyDescent="0.45">
      <c r="A27" s="123"/>
      <c r="B27" s="125"/>
      <c r="C27" s="134" t="s">
        <v>312</v>
      </c>
      <c r="D27" s="135"/>
      <c r="E27" s="135"/>
      <c r="F27" s="162"/>
      <c r="G27" s="140" t="s">
        <v>85</v>
      </c>
      <c r="H27" s="141"/>
      <c r="I27" s="142"/>
      <c r="K27" s="124"/>
    </row>
    <row r="28" spans="1:11" ht="17.5" thickBot="1" x14ac:dyDescent="0.5">
      <c r="A28" s="123"/>
      <c r="B28" s="125"/>
      <c r="C28" s="164" t="s">
        <v>313</v>
      </c>
      <c r="D28" s="166"/>
      <c r="E28" s="166"/>
      <c r="F28" s="256"/>
      <c r="G28" s="165" t="s">
        <v>85</v>
      </c>
      <c r="H28" s="141"/>
      <c r="I28" s="142"/>
      <c r="K28" s="124"/>
    </row>
    <row r="29" spans="1:11" ht="17.5" thickBot="1" x14ac:dyDescent="0.5">
      <c r="A29" s="123"/>
      <c r="B29" s="125"/>
      <c r="C29"/>
      <c r="D29" s="126"/>
      <c r="E29" s="126"/>
      <c r="F29" s="126"/>
      <c r="G29" s="126"/>
      <c r="H29" s="127"/>
      <c r="I29" s="152"/>
      <c r="K29" s="124"/>
    </row>
    <row r="30" spans="1:11" ht="17.5" thickBot="1" x14ac:dyDescent="0.5">
      <c r="A30" s="128"/>
      <c r="B30" s="129"/>
      <c r="C30" s="401" t="s">
        <v>230</v>
      </c>
      <c r="D30" s="402"/>
      <c r="E30" s="402"/>
      <c r="F30" s="402"/>
      <c r="G30" s="403"/>
      <c r="H30" s="130"/>
      <c r="I30" s="152"/>
      <c r="K30" s="131"/>
    </row>
    <row r="31" spans="1:11" x14ac:dyDescent="0.45">
      <c r="A31" s="128"/>
      <c r="B31" s="129"/>
      <c r="C31" s="125"/>
      <c r="D31" s="126"/>
      <c r="E31" s="126"/>
      <c r="F31" s="132" t="s">
        <v>77</v>
      </c>
      <c r="G31" s="150"/>
      <c r="H31" s="133"/>
      <c r="I31" s="153"/>
      <c r="K31" s="131"/>
    </row>
    <row r="32" spans="1:11" x14ac:dyDescent="0.45">
      <c r="A32" s="123"/>
      <c r="B32" s="125"/>
      <c r="C32" s="134" t="s">
        <v>99</v>
      </c>
      <c r="D32" s="135"/>
      <c r="E32" s="135"/>
      <c r="F32" s="162"/>
      <c r="G32" s="140" t="s">
        <v>225</v>
      </c>
      <c r="H32" s="141"/>
      <c r="I32" s="142"/>
      <c r="K32" s="124"/>
    </row>
    <row r="33" spans="1:12" x14ac:dyDescent="0.45">
      <c r="A33" s="123"/>
      <c r="B33" s="125"/>
      <c r="C33" s="134" t="s">
        <v>227</v>
      </c>
      <c r="D33" s="135"/>
      <c r="E33" s="135"/>
      <c r="F33" s="162"/>
      <c r="G33" s="140" t="s">
        <v>78</v>
      </c>
      <c r="H33" s="141"/>
      <c r="I33" s="142"/>
      <c r="K33" s="124"/>
    </row>
    <row r="34" spans="1:12" x14ac:dyDescent="0.45">
      <c r="A34" s="123"/>
      <c r="B34" s="125"/>
      <c r="C34" s="134" t="s">
        <v>226</v>
      </c>
      <c r="D34" s="135"/>
      <c r="E34" s="135"/>
      <c r="F34" s="162"/>
      <c r="G34" s="140" t="s">
        <v>78</v>
      </c>
      <c r="H34" s="141"/>
      <c r="I34" s="142"/>
      <c r="K34" s="124"/>
    </row>
    <row r="35" spans="1:12" x14ac:dyDescent="0.45">
      <c r="A35" s="123"/>
      <c r="B35" s="125"/>
      <c r="C35" s="134" t="s">
        <v>228</v>
      </c>
      <c r="D35" s="135"/>
      <c r="E35" s="135"/>
      <c r="F35" s="162"/>
      <c r="G35" s="140" t="s">
        <v>78</v>
      </c>
      <c r="H35" s="141"/>
      <c r="I35" s="142"/>
      <c r="K35" s="124"/>
    </row>
    <row r="36" spans="1:12" x14ac:dyDescent="0.45">
      <c r="A36" s="123"/>
      <c r="B36" s="125"/>
      <c r="C36" s="134" t="s">
        <v>229</v>
      </c>
      <c r="D36" s="135"/>
      <c r="E36" s="135"/>
      <c r="F36" s="162"/>
      <c r="G36" s="140" t="s">
        <v>78</v>
      </c>
      <c r="H36" s="141"/>
      <c r="I36" s="142"/>
      <c r="K36" s="124"/>
    </row>
    <row r="37" spans="1:12" x14ac:dyDescent="0.45">
      <c r="A37" s="123"/>
      <c r="B37" s="125"/>
      <c r="C37" s="134" t="s">
        <v>244</v>
      </c>
      <c r="D37" s="135"/>
      <c r="E37" s="135"/>
      <c r="F37" s="162"/>
      <c r="G37" s="140" t="s">
        <v>78</v>
      </c>
      <c r="H37" s="141"/>
      <c r="I37" s="142"/>
      <c r="K37" s="124"/>
    </row>
    <row r="38" spans="1:12" x14ac:dyDescent="0.45">
      <c r="A38" s="123"/>
      <c r="B38" s="125"/>
      <c r="C38" s="134" t="s">
        <v>243</v>
      </c>
      <c r="D38" s="135"/>
      <c r="E38" s="135"/>
      <c r="F38" s="162"/>
      <c r="G38" s="140" t="s">
        <v>78</v>
      </c>
      <c r="H38" s="141"/>
      <c r="I38" s="142"/>
      <c r="K38" s="124"/>
    </row>
    <row r="39" spans="1:12" x14ac:dyDescent="0.45">
      <c r="A39" s="123"/>
      <c r="B39" s="125"/>
      <c r="C39" s="253" t="s">
        <v>250</v>
      </c>
      <c r="D39" s="254"/>
      <c r="E39" s="254"/>
      <c r="F39" s="255"/>
      <c r="G39" s="140" t="s">
        <v>246</v>
      </c>
      <c r="H39" s="141"/>
      <c r="I39" s="142"/>
      <c r="K39" s="124"/>
    </row>
    <row r="40" spans="1:12" x14ac:dyDescent="0.45">
      <c r="A40" s="123"/>
      <c r="B40" s="125"/>
      <c r="C40" s="253" t="s">
        <v>245</v>
      </c>
      <c r="D40" s="254"/>
      <c r="E40" s="254"/>
      <c r="F40" s="255"/>
      <c r="G40" s="140" t="s">
        <v>246</v>
      </c>
      <c r="H40" s="141"/>
      <c r="I40" s="142"/>
      <c r="K40" s="124"/>
    </row>
    <row r="41" spans="1:12" x14ac:dyDescent="0.45">
      <c r="A41" s="123"/>
      <c r="B41" s="125"/>
      <c r="C41" s="253" t="s">
        <v>247</v>
      </c>
      <c r="D41" s="254"/>
      <c r="E41" s="254"/>
      <c r="F41" s="255"/>
      <c r="G41" s="140" t="s">
        <v>248</v>
      </c>
      <c r="H41" s="141"/>
      <c r="I41" s="142"/>
      <c r="K41" s="124"/>
    </row>
    <row r="42" spans="1:12" x14ac:dyDescent="0.45">
      <c r="A42" s="123"/>
      <c r="B42" s="125"/>
      <c r="C42" s="253" t="s">
        <v>251</v>
      </c>
      <c r="D42" s="254"/>
      <c r="E42" s="254"/>
      <c r="F42" s="255"/>
      <c r="G42" s="140" t="s">
        <v>248</v>
      </c>
      <c r="H42" s="141"/>
      <c r="I42" s="142"/>
      <c r="K42" s="124"/>
    </row>
    <row r="43" spans="1:12" x14ac:dyDescent="0.45">
      <c r="A43" s="123"/>
      <c r="B43" s="125"/>
      <c r="C43" s="253" t="s">
        <v>253</v>
      </c>
      <c r="D43" s="254"/>
      <c r="E43" s="254"/>
      <c r="F43" s="255"/>
      <c r="G43" s="140" t="s">
        <v>249</v>
      </c>
      <c r="H43" s="141"/>
      <c r="I43" s="142"/>
      <c r="K43" s="124"/>
    </row>
    <row r="44" spans="1:12" x14ac:dyDescent="0.45">
      <c r="A44" s="123"/>
      <c r="B44" s="125"/>
      <c r="C44" s="253" t="s">
        <v>252</v>
      </c>
      <c r="D44" s="254"/>
      <c r="E44" s="254"/>
      <c r="F44" s="255"/>
      <c r="G44" s="140" t="s">
        <v>249</v>
      </c>
      <c r="H44" s="141"/>
      <c r="I44" s="142"/>
      <c r="K44" s="124"/>
    </row>
    <row r="45" spans="1:12" x14ac:dyDescent="0.45">
      <c r="A45" s="123"/>
      <c r="B45" s="125"/>
      <c r="C45" s="134" t="s">
        <v>231</v>
      </c>
      <c r="D45" s="135"/>
      <c r="E45" s="135"/>
      <c r="F45" s="227"/>
      <c r="G45" s="140" t="s">
        <v>130</v>
      </c>
      <c r="H45" s="141"/>
      <c r="I45" s="142"/>
      <c r="K45" s="124"/>
    </row>
    <row r="46" spans="1:12" ht="17.5" thickBot="1" x14ac:dyDescent="0.5">
      <c r="A46" s="123"/>
      <c r="B46" s="125"/>
      <c r="C46" s="164" t="s">
        <v>232</v>
      </c>
      <c r="D46" s="166"/>
      <c r="E46" s="166"/>
      <c r="F46" s="228"/>
      <c r="G46" s="165" t="s">
        <v>233</v>
      </c>
      <c r="H46" s="141"/>
      <c r="I46" s="142"/>
      <c r="K46" s="124"/>
      <c r="L46" s="247"/>
    </row>
    <row r="47" spans="1:12" ht="17.5" thickBot="1" x14ac:dyDescent="0.5">
      <c r="A47" s="123"/>
      <c r="B47" s="125"/>
      <c r="C47"/>
      <c r="D47" s="126"/>
      <c r="E47" s="126"/>
      <c r="F47" s="126"/>
      <c r="G47" s="126"/>
      <c r="H47" s="127"/>
      <c r="I47" s="152"/>
      <c r="K47" s="124"/>
    </row>
    <row r="48" spans="1:12" ht="17.5" thickBot="1" x14ac:dyDescent="0.5">
      <c r="A48" s="128"/>
      <c r="B48" s="129"/>
      <c r="C48" s="401" t="s">
        <v>234</v>
      </c>
      <c r="D48" s="402"/>
      <c r="E48" s="402"/>
      <c r="F48" s="402"/>
      <c r="G48" s="403"/>
      <c r="H48" s="130"/>
      <c r="I48" s="142"/>
      <c r="K48" s="131"/>
    </row>
    <row r="49" spans="1:12" x14ac:dyDescent="0.45">
      <c r="A49" s="128"/>
      <c r="B49" s="129"/>
      <c r="C49" s="125"/>
      <c r="D49" s="126"/>
      <c r="E49" s="126"/>
      <c r="F49" s="132" t="s">
        <v>77</v>
      </c>
      <c r="G49" s="150"/>
      <c r="H49" s="133"/>
      <c r="I49" s="153"/>
      <c r="K49" s="131"/>
    </row>
    <row r="50" spans="1:12" x14ac:dyDescent="0.45">
      <c r="A50" s="123"/>
      <c r="B50" s="125"/>
      <c r="C50" s="134" t="s">
        <v>99</v>
      </c>
      <c r="D50" s="135"/>
      <c r="E50" s="135"/>
      <c r="F50" s="162"/>
      <c r="G50" s="140" t="s">
        <v>225</v>
      </c>
      <c r="H50" s="141"/>
      <c r="I50" s="142"/>
      <c r="K50" s="124"/>
    </row>
    <row r="51" spans="1:12" x14ac:dyDescent="0.45">
      <c r="A51" s="123"/>
      <c r="B51" s="125"/>
      <c r="C51" s="134" t="s">
        <v>227</v>
      </c>
      <c r="D51" s="135"/>
      <c r="E51" s="135"/>
      <c r="F51" s="162"/>
      <c r="G51" s="140" t="s">
        <v>78</v>
      </c>
      <c r="H51" s="141"/>
      <c r="I51" s="142"/>
      <c r="K51" s="124"/>
    </row>
    <row r="52" spans="1:12" x14ac:dyDescent="0.45">
      <c r="A52" s="123"/>
      <c r="B52" s="125"/>
      <c r="C52" s="134" t="s">
        <v>226</v>
      </c>
      <c r="D52" s="135"/>
      <c r="E52" s="135"/>
      <c r="F52" s="162"/>
      <c r="G52" s="140" t="s">
        <v>78</v>
      </c>
      <c r="H52" s="141"/>
      <c r="I52" s="142"/>
      <c r="K52" s="124"/>
    </row>
    <row r="53" spans="1:12" x14ac:dyDescent="0.45">
      <c r="A53" s="123"/>
      <c r="B53" s="125"/>
      <c r="C53" s="134" t="s">
        <v>228</v>
      </c>
      <c r="D53" s="135"/>
      <c r="E53" s="135"/>
      <c r="F53" s="162"/>
      <c r="G53" s="140" t="s">
        <v>78</v>
      </c>
      <c r="H53" s="141"/>
      <c r="I53" s="142"/>
      <c r="K53" s="124"/>
    </row>
    <row r="54" spans="1:12" x14ac:dyDescent="0.45">
      <c r="A54" s="123"/>
      <c r="B54" s="125"/>
      <c r="C54" s="134" t="s">
        <v>229</v>
      </c>
      <c r="D54" s="135"/>
      <c r="E54" s="135"/>
      <c r="F54" s="162"/>
      <c r="G54" s="140" t="s">
        <v>78</v>
      </c>
      <c r="H54" s="141"/>
      <c r="I54" s="142"/>
      <c r="K54" s="124"/>
    </row>
    <row r="55" spans="1:12" x14ac:dyDescent="0.45">
      <c r="A55" s="123"/>
      <c r="B55" s="125"/>
      <c r="C55" s="134" t="s">
        <v>244</v>
      </c>
      <c r="D55" s="135"/>
      <c r="E55" s="135"/>
      <c r="F55" s="162"/>
      <c r="G55" s="140" t="s">
        <v>78</v>
      </c>
      <c r="H55" s="141"/>
      <c r="I55" s="142"/>
      <c r="K55" s="124"/>
    </row>
    <row r="56" spans="1:12" x14ac:dyDescent="0.45">
      <c r="A56" s="123"/>
      <c r="B56" s="125"/>
      <c r="C56" s="134" t="s">
        <v>243</v>
      </c>
      <c r="D56" s="135"/>
      <c r="E56" s="135"/>
      <c r="F56" s="162"/>
      <c r="G56" s="140" t="s">
        <v>78</v>
      </c>
      <c r="H56" s="141"/>
      <c r="I56" s="142"/>
      <c r="K56" s="124"/>
    </row>
    <row r="57" spans="1:12" x14ac:dyDescent="0.45">
      <c r="A57" s="123"/>
      <c r="B57" s="125"/>
      <c r="C57" s="253" t="s">
        <v>250</v>
      </c>
      <c r="D57" s="254"/>
      <c r="E57" s="254"/>
      <c r="F57" s="255"/>
      <c r="G57" s="140" t="s">
        <v>246</v>
      </c>
      <c r="H57" s="141"/>
      <c r="I57" s="142"/>
      <c r="K57" s="124"/>
    </row>
    <row r="58" spans="1:12" x14ac:dyDescent="0.45">
      <c r="A58" s="123"/>
      <c r="B58" s="125"/>
      <c r="C58" s="253" t="s">
        <v>245</v>
      </c>
      <c r="D58" s="254"/>
      <c r="E58" s="254"/>
      <c r="F58" s="255"/>
      <c r="G58" s="140" t="s">
        <v>246</v>
      </c>
      <c r="H58" s="141"/>
      <c r="I58" s="142"/>
      <c r="K58" s="124"/>
    </row>
    <row r="59" spans="1:12" x14ac:dyDescent="0.45">
      <c r="A59" s="123"/>
      <c r="B59" s="125"/>
      <c r="C59" s="253" t="s">
        <v>247</v>
      </c>
      <c r="D59" s="254"/>
      <c r="E59" s="254"/>
      <c r="F59" s="255"/>
      <c r="G59" s="140" t="s">
        <v>248</v>
      </c>
      <c r="H59" s="141"/>
      <c r="I59" s="142"/>
      <c r="K59" s="124"/>
    </row>
    <row r="60" spans="1:12" x14ac:dyDescent="0.45">
      <c r="A60" s="123"/>
      <c r="B60" s="125"/>
      <c r="C60" s="253" t="s">
        <v>251</v>
      </c>
      <c r="D60" s="254"/>
      <c r="E60" s="254"/>
      <c r="F60" s="255"/>
      <c r="G60" s="140" t="s">
        <v>248</v>
      </c>
      <c r="H60" s="141"/>
      <c r="I60" s="142"/>
      <c r="K60" s="124"/>
    </row>
    <row r="61" spans="1:12" x14ac:dyDescent="0.45">
      <c r="A61" s="123"/>
      <c r="B61" s="125"/>
      <c r="C61" s="253" t="s">
        <v>253</v>
      </c>
      <c r="D61" s="254"/>
      <c r="E61" s="254"/>
      <c r="F61" s="255"/>
      <c r="G61" s="140" t="s">
        <v>249</v>
      </c>
      <c r="H61" s="141"/>
      <c r="I61" s="142"/>
      <c r="K61" s="124"/>
    </row>
    <row r="62" spans="1:12" x14ac:dyDescent="0.45">
      <c r="A62" s="123"/>
      <c r="B62" s="125"/>
      <c r="C62" s="253" t="s">
        <v>252</v>
      </c>
      <c r="D62" s="254"/>
      <c r="E62" s="254"/>
      <c r="F62" s="255"/>
      <c r="G62" s="140" t="s">
        <v>249</v>
      </c>
      <c r="H62" s="141"/>
      <c r="I62" s="142"/>
      <c r="K62" s="124"/>
    </row>
    <row r="63" spans="1:12" x14ac:dyDescent="0.45">
      <c r="A63" s="123"/>
      <c r="B63" s="125"/>
      <c r="C63" s="134" t="s">
        <v>231</v>
      </c>
      <c r="D63" s="135"/>
      <c r="E63" s="135"/>
      <c r="F63" s="227"/>
      <c r="G63" s="140" t="s">
        <v>130</v>
      </c>
      <c r="H63" s="141"/>
      <c r="I63" s="142"/>
      <c r="K63" s="124"/>
    </row>
    <row r="64" spans="1:12" ht="17.5" thickBot="1" x14ac:dyDescent="0.5">
      <c r="A64" s="123"/>
      <c r="B64" s="125"/>
      <c r="C64" s="164" t="s">
        <v>232</v>
      </c>
      <c r="D64" s="166"/>
      <c r="E64" s="166"/>
      <c r="F64" s="228"/>
      <c r="G64" s="165" t="s">
        <v>233</v>
      </c>
      <c r="H64" s="141"/>
      <c r="I64" s="142"/>
      <c r="K64" s="124"/>
      <c r="L64" s="247"/>
    </row>
    <row r="65" spans="1:12" ht="17.5" thickBot="1" x14ac:dyDescent="0.5">
      <c r="A65" s="123"/>
      <c r="B65" s="125"/>
      <c r="C65"/>
      <c r="D65" s="126"/>
      <c r="E65" s="126"/>
      <c r="F65" s="126"/>
      <c r="G65" s="126"/>
      <c r="H65" s="127"/>
      <c r="I65" s="152"/>
      <c r="K65" s="124"/>
    </row>
    <row r="66" spans="1:12" ht="17.5" thickBot="1" x14ac:dyDescent="0.5">
      <c r="A66" s="128"/>
      <c r="B66" s="129"/>
      <c r="C66" s="401" t="s">
        <v>241</v>
      </c>
      <c r="D66" s="402"/>
      <c r="E66" s="402"/>
      <c r="F66" s="402"/>
      <c r="G66" s="403"/>
      <c r="H66" s="130"/>
      <c r="I66" s="142"/>
      <c r="K66" s="131"/>
    </row>
    <row r="67" spans="1:12" x14ac:dyDescent="0.45">
      <c r="A67" s="128"/>
      <c r="B67" s="129"/>
      <c r="C67" s="125"/>
      <c r="D67" s="126"/>
      <c r="E67" s="126"/>
      <c r="F67" s="132" t="s">
        <v>77</v>
      </c>
      <c r="G67" s="150"/>
      <c r="H67" s="133"/>
      <c r="I67" s="153"/>
      <c r="K67" s="131"/>
    </row>
    <row r="68" spans="1:12" x14ac:dyDescent="0.45">
      <c r="A68" s="123"/>
      <c r="B68" s="125"/>
      <c r="C68" s="134" t="s">
        <v>99</v>
      </c>
      <c r="D68" s="135"/>
      <c r="E68" s="135"/>
      <c r="F68" s="162"/>
      <c r="G68" s="140" t="s">
        <v>225</v>
      </c>
      <c r="H68" s="141"/>
      <c r="I68" s="142"/>
      <c r="K68" s="124"/>
    </row>
    <row r="69" spans="1:12" x14ac:dyDescent="0.45">
      <c r="A69" s="123"/>
      <c r="B69" s="125"/>
      <c r="C69" s="134" t="s">
        <v>227</v>
      </c>
      <c r="D69" s="135"/>
      <c r="E69" s="135"/>
      <c r="F69" s="162"/>
      <c r="G69" s="140" t="s">
        <v>78</v>
      </c>
      <c r="H69" s="141"/>
      <c r="I69" s="142"/>
      <c r="K69" s="124"/>
    </row>
    <row r="70" spans="1:12" x14ac:dyDescent="0.45">
      <c r="A70" s="123"/>
      <c r="B70" s="125"/>
      <c r="C70" s="134" t="s">
        <v>226</v>
      </c>
      <c r="D70" s="135"/>
      <c r="E70" s="135"/>
      <c r="F70" s="162"/>
      <c r="G70" s="140" t="s">
        <v>78</v>
      </c>
      <c r="H70" s="141"/>
      <c r="I70" s="142"/>
      <c r="K70" s="124"/>
    </row>
    <row r="71" spans="1:12" x14ac:dyDescent="0.45">
      <c r="A71" s="123"/>
      <c r="B71" s="125"/>
      <c r="C71" s="134" t="s">
        <v>228</v>
      </c>
      <c r="D71" s="135"/>
      <c r="E71" s="135"/>
      <c r="F71" s="162"/>
      <c r="G71" s="140" t="s">
        <v>78</v>
      </c>
      <c r="H71" s="141"/>
      <c r="I71" s="142"/>
      <c r="K71" s="124"/>
    </row>
    <row r="72" spans="1:12" x14ac:dyDescent="0.45">
      <c r="A72" s="123"/>
      <c r="B72" s="125"/>
      <c r="C72" s="134" t="s">
        <v>229</v>
      </c>
      <c r="D72" s="135"/>
      <c r="E72" s="135"/>
      <c r="F72" s="162"/>
      <c r="G72" s="140" t="s">
        <v>78</v>
      </c>
      <c r="H72" s="141"/>
      <c r="I72" s="142"/>
      <c r="K72" s="124"/>
    </row>
    <row r="73" spans="1:12" x14ac:dyDescent="0.45">
      <c r="A73" s="123"/>
      <c r="B73" s="125"/>
      <c r="C73" s="134" t="s">
        <v>244</v>
      </c>
      <c r="D73" s="135"/>
      <c r="E73" s="135"/>
      <c r="F73" s="162"/>
      <c r="G73" s="140" t="s">
        <v>78</v>
      </c>
      <c r="H73" s="141"/>
      <c r="I73" s="142"/>
      <c r="K73" s="124"/>
    </row>
    <row r="74" spans="1:12" x14ac:dyDescent="0.45">
      <c r="A74" s="123"/>
      <c r="B74" s="125"/>
      <c r="C74" s="253" t="s">
        <v>250</v>
      </c>
      <c r="D74" s="254"/>
      <c r="E74" s="254"/>
      <c r="F74" s="255"/>
      <c r="G74" s="140" t="s">
        <v>246</v>
      </c>
      <c r="H74" s="141"/>
      <c r="I74" s="142"/>
      <c r="K74" s="124"/>
    </row>
    <row r="75" spans="1:12" x14ac:dyDescent="0.45">
      <c r="A75" s="123"/>
      <c r="B75" s="125"/>
      <c r="C75" s="253" t="s">
        <v>247</v>
      </c>
      <c r="D75" s="254"/>
      <c r="E75" s="254"/>
      <c r="F75" s="255"/>
      <c r="G75" s="140" t="s">
        <v>248</v>
      </c>
      <c r="H75" s="141"/>
      <c r="I75" s="142"/>
      <c r="K75" s="124"/>
    </row>
    <row r="76" spans="1:12" x14ac:dyDescent="0.45">
      <c r="A76" s="123"/>
      <c r="B76" s="125"/>
      <c r="C76" s="253" t="s">
        <v>253</v>
      </c>
      <c r="D76" s="254"/>
      <c r="E76" s="254"/>
      <c r="F76" s="255"/>
      <c r="G76" s="140" t="s">
        <v>249</v>
      </c>
      <c r="H76" s="141"/>
      <c r="I76" s="142"/>
      <c r="K76" s="124"/>
    </row>
    <row r="77" spans="1:12" x14ac:dyDescent="0.45">
      <c r="A77" s="123"/>
      <c r="B77" s="125"/>
      <c r="C77" s="134" t="s">
        <v>231</v>
      </c>
      <c r="D77" s="135"/>
      <c r="E77" s="135"/>
      <c r="F77" s="227"/>
      <c r="G77" s="140" t="s">
        <v>130</v>
      </c>
      <c r="H77" s="141"/>
      <c r="I77" s="142"/>
      <c r="K77" s="124"/>
    </row>
    <row r="78" spans="1:12" ht="17.5" thickBot="1" x14ac:dyDescent="0.5">
      <c r="A78" s="123"/>
      <c r="B78" s="125"/>
      <c r="C78" s="164" t="s">
        <v>232</v>
      </c>
      <c r="D78" s="166"/>
      <c r="E78" s="166"/>
      <c r="F78" s="228"/>
      <c r="G78" s="165" t="s">
        <v>233</v>
      </c>
      <c r="H78" s="141"/>
      <c r="I78" s="142"/>
      <c r="K78" s="124"/>
      <c r="L78" s="247"/>
    </row>
    <row r="79" spans="1:12" ht="17.5" thickBot="1" x14ac:dyDescent="0.5">
      <c r="A79" s="123"/>
      <c r="B79" s="137"/>
      <c r="C79" s="138"/>
      <c r="D79" s="138"/>
      <c r="E79" s="138"/>
      <c r="F79" s="138"/>
      <c r="G79" s="138"/>
      <c r="H79" s="139"/>
      <c r="I79" s="152"/>
      <c r="K79" s="124"/>
    </row>
    <row r="80" spans="1:12" ht="17.5" thickBot="1" x14ac:dyDescent="0.5">
      <c r="A80" s="123"/>
      <c r="B80" s="143"/>
      <c r="C80" s="143"/>
      <c r="D80" s="143"/>
      <c r="E80" s="143"/>
      <c r="F80" s="143"/>
      <c r="G80" s="143"/>
      <c r="H80" s="143"/>
      <c r="I80" s="157"/>
      <c r="K80" s="124"/>
    </row>
    <row r="81" spans="1:11" ht="17.5" thickBot="1" x14ac:dyDescent="0.5">
      <c r="A81" s="123"/>
      <c r="B81" s="401" t="s">
        <v>79</v>
      </c>
      <c r="C81" s="402"/>
      <c r="D81" s="402"/>
      <c r="E81" s="402"/>
      <c r="F81" s="402"/>
      <c r="G81" s="402"/>
      <c r="H81" s="403"/>
      <c r="I81" s="156"/>
      <c r="K81" s="124"/>
    </row>
    <row r="82" spans="1:11" x14ac:dyDescent="0.45">
      <c r="A82" s="123"/>
      <c r="B82" s="409"/>
      <c r="C82" s="410"/>
      <c r="D82" s="410"/>
      <c r="E82" s="410"/>
      <c r="F82" s="410"/>
      <c r="G82" s="410"/>
      <c r="H82" s="411"/>
      <c r="I82" s="163"/>
      <c r="K82" s="124"/>
    </row>
    <row r="83" spans="1:11" x14ac:dyDescent="0.45">
      <c r="A83" s="123"/>
      <c r="B83" s="409"/>
      <c r="C83" s="410"/>
      <c r="D83" s="410"/>
      <c r="E83" s="410"/>
      <c r="F83" s="410"/>
      <c r="G83" s="410"/>
      <c r="H83" s="411"/>
      <c r="I83" s="163"/>
      <c r="K83" s="124"/>
    </row>
    <row r="84" spans="1:11" x14ac:dyDescent="0.45">
      <c r="A84" s="123"/>
      <c r="B84" s="409"/>
      <c r="C84" s="410"/>
      <c r="D84" s="410"/>
      <c r="E84" s="410"/>
      <c r="F84" s="410"/>
      <c r="G84" s="410"/>
      <c r="H84" s="411"/>
      <c r="I84" s="163"/>
      <c r="K84" s="124"/>
    </row>
    <row r="85" spans="1:11" x14ac:dyDescent="0.45">
      <c r="A85" s="123"/>
      <c r="B85" s="409"/>
      <c r="C85" s="410"/>
      <c r="D85" s="410"/>
      <c r="E85" s="410"/>
      <c r="F85" s="410"/>
      <c r="G85" s="410"/>
      <c r="H85" s="411"/>
      <c r="I85" s="163"/>
      <c r="K85" s="124"/>
    </row>
    <row r="86" spans="1:11" ht="17.5" thickBot="1" x14ac:dyDescent="0.5">
      <c r="A86" s="123"/>
      <c r="B86" s="412"/>
      <c r="C86" s="413"/>
      <c r="D86" s="413"/>
      <c r="E86" s="413"/>
      <c r="F86" s="413"/>
      <c r="G86" s="413"/>
      <c r="H86" s="414"/>
      <c r="I86" s="163"/>
      <c r="K86" s="124"/>
    </row>
    <row r="87" spans="1:11" ht="17.5" thickBot="1" x14ac:dyDescent="0.5">
      <c r="A87" s="123"/>
      <c r="B87" s="144"/>
      <c r="C87" s="144"/>
      <c r="D87" s="144"/>
      <c r="E87" s="144"/>
      <c r="F87" s="144"/>
      <c r="G87" s="144"/>
      <c r="H87" s="144"/>
      <c r="I87" s="158"/>
      <c r="K87" s="124"/>
    </row>
    <row r="88" spans="1:11" ht="17.5" thickBot="1" x14ac:dyDescent="0.5">
      <c r="A88" s="123"/>
      <c r="B88" s="401" t="s">
        <v>80</v>
      </c>
      <c r="C88" s="402"/>
      <c r="D88" s="402"/>
      <c r="E88" s="402"/>
      <c r="F88" s="402"/>
      <c r="G88" s="402"/>
      <c r="H88" s="402"/>
      <c r="I88" s="403"/>
      <c r="J88" s="156"/>
      <c r="K88" s="124"/>
    </row>
    <row r="89" spans="1:11" ht="17.5" thickBot="1" x14ac:dyDescent="0.5">
      <c r="A89" s="123"/>
      <c r="B89" s="125"/>
      <c r="C89" s="126"/>
      <c r="D89" s="126"/>
      <c r="E89" s="126"/>
      <c r="F89" s="126"/>
      <c r="G89" s="126"/>
      <c r="H89" s="126"/>
      <c r="I89" s="127"/>
      <c r="J89" s="152"/>
      <c r="K89" s="124"/>
    </row>
    <row r="90" spans="1:11" ht="17.5" thickBot="1" x14ac:dyDescent="0.5">
      <c r="A90" s="123"/>
      <c r="B90" s="125"/>
      <c r="C90" s="401" t="s">
        <v>81</v>
      </c>
      <c r="D90" s="402"/>
      <c r="E90" s="402"/>
      <c r="F90" s="402"/>
      <c r="G90" s="402"/>
      <c r="H90" s="403"/>
      <c r="I90" s="127"/>
      <c r="J90" s="152"/>
      <c r="K90" s="124"/>
    </row>
    <row r="91" spans="1:11" x14ac:dyDescent="0.45">
      <c r="A91" s="123"/>
      <c r="B91" s="125"/>
      <c r="C91" s="257"/>
      <c r="D91" s="181"/>
      <c r="E91" s="181"/>
      <c r="F91" s="480" t="s">
        <v>98</v>
      </c>
      <c r="G91" s="480"/>
      <c r="H91" s="258"/>
      <c r="I91" s="127"/>
      <c r="J91" s="152"/>
      <c r="K91" s="124"/>
    </row>
    <row r="92" spans="1:11" x14ac:dyDescent="0.45">
      <c r="A92" s="123"/>
      <c r="B92" s="125"/>
      <c r="C92" s="470" t="s">
        <v>242</v>
      </c>
      <c r="D92" s="471"/>
      <c r="E92" s="471"/>
      <c r="F92" s="477">
        <v>3</v>
      </c>
      <c r="G92" s="477"/>
      <c r="H92" s="127" t="s">
        <v>260</v>
      </c>
      <c r="I92" s="127"/>
      <c r="J92" s="152"/>
      <c r="K92" s="124"/>
    </row>
    <row r="93" spans="1:11" x14ac:dyDescent="0.45">
      <c r="A93" s="123"/>
      <c r="B93" s="125"/>
      <c r="C93" s="251" t="s">
        <v>257</v>
      </c>
      <c r="D93" s="252"/>
      <c r="E93" s="252"/>
      <c r="F93" s="484">
        <v>0.24</v>
      </c>
      <c r="G93" s="484"/>
      <c r="H93" s="127" t="s">
        <v>261</v>
      </c>
      <c r="I93" s="127"/>
      <c r="J93" s="152"/>
      <c r="K93" s="124"/>
    </row>
    <row r="94" spans="1:11" x14ac:dyDescent="0.45">
      <c r="A94" s="123"/>
      <c r="B94" s="125"/>
      <c r="C94" s="251" t="s">
        <v>258</v>
      </c>
      <c r="D94" s="252"/>
      <c r="E94" s="252"/>
      <c r="F94" s="485">
        <v>0.44400000000000001</v>
      </c>
      <c r="G94" s="485"/>
      <c r="H94" s="127" t="s">
        <v>261</v>
      </c>
      <c r="I94" s="127"/>
      <c r="J94" s="152"/>
      <c r="K94" s="124"/>
    </row>
    <row r="95" spans="1:11" x14ac:dyDescent="0.45">
      <c r="A95" s="123"/>
      <c r="B95" s="125"/>
      <c r="C95" s="251" t="s">
        <v>270</v>
      </c>
      <c r="D95" s="252"/>
      <c r="E95" s="252"/>
      <c r="F95" s="479">
        <v>1061</v>
      </c>
      <c r="G95" s="479"/>
      <c r="H95" s="127" t="s">
        <v>261</v>
      </c>
      <c r="I95" s="127"/>
      <c r="J95" s="152"/>
      <c r="K95" s="124"/>
    </row>
    <row r="96" spans="1:11" x14ac:dyDescent="0.45">
      <c r="A96" s="123"/>
      <c r="B96" s="125"/>
      <c r="C96" s="251" t="s">
        <v>259</v>
      </c>
      <c r="D96" s="252"/>
      <c r="E96" s="252"/>
      <c r="F96" s="479">
        <v>80</v>
      </c>
      <c r="G96" s="479"/>
      <c r="H96" s="127" t="s">
        <v>147</v>
      </c>
      <c r="I96" s="127"/>
      <c r="J96" s="152"/>
      <c r="K96" s="124"/>
    </row>
    <row r="97" spans="1:11" x14ac:dyDescent="0.45">
      <c r="A97" s="123"/>
      <c r="B97" s="125"/>
      <c r="C97" s="251" t="s">
        <v>262</v>
      </c>
      <c r="D97" s="252"/>
      <c r="E97" s="252"/>
      <c r="F97" s="479">
        <v>95</v>
      </c>
      <c r="G97" s="479"/>
      <c r="H97" s="127" t="s">
        <v>147</v>
      </c>
      <c r="I97" s="127"/>
      <c r="J97" s="152"/>
      <c r="K97" s="124"/>
    </row>
    <row r="98" spans="1:11" x14ac:dyDescent="0.45">
      <c r="A98" s="123"/>
      <c r="B98" s="125"/>
      <c r="C98" s="251" t="s">
        <v>263</v>
      </c>
      <c r="D98" s="252"/>
      <c r="E98" s="252"/>
      <c r="F98" s="479">
        <v>83</v>
      </c>
      <c r="G98" s="479"/>
      <c r="H98" s="127" t="s">
        <v>147</v>
      </c>
      <c r="I98" s="127"/>
      <c r="J98" s="152"/>
      <c r="K98" s="124"/>
    </row>
    <row r="99" spans="1:11" x14ac:dyDescent="0.45">
      <c r="A99" s="123"/>
      <c r="B99" s="125"/>
      <c r="C99" s="251" t="s">
        <v>264</v>
      </c>
      <c r="D99" s="252"/>
      <c r="E99" s="252"/>
      <c r="F99" s="487">
        <v>1.41E-2</v>
      </c>
      <c r="G99" s="487"/>
      <c r="H99" s="127" t="s">
        <v>249</v>
      </c>
      <c r="I99" s="127"/>
      <c r="J99" s="152"/>
      <c r="K99" s="124"/>
    </row>
    <row r="100" spans="1:11" x14ac:dyDescent="0.45">
      <c r="A100" s="123"/>
      <c r="B100" s="125"/>
      <c r="C100" s="251" t="s">
        <v>265</v>
      </c>
      <c r="D100" s="252"/>
      <c r="E100" s="252"/>
      <c r="F100" s="486">
        <v>1.086E-2</v>
      </c>
      <c r="G100" s="486"/>
      <c r="H100" s="127" t="s">
        <v>249</v>
      </c>
      <c r="I100" s="127"/>
      <c r="J100" s="152"/>
      <c r="K100" s="124"/>
    </row>
    <row r="101" spans="1:11" x14ac:dyDescent="0.45">
      <c r="A101" s="123"/>
      <c r="B101" s="125"/>
      <c r="C101" s="251" t="s">
        <v>266</v>
      </c>
      <c r="D101" s="252"/>
      <c r="E101" s="252"/>
      <c r="F101" s="487">
        <v>1.12E-2</v>
      </c>
      <c r="G101" s="487"/>
      <c r="H101" s="127" t="s">
        <v>249</v>
      </c>
      <c r="I101" s="127"/>
      <c r="J101" s="152"/>
      <c r="K101" s="124"/>
    </row>
    <row r="102" spans="1:11" x14ac:dyDescent="0.45">
      <c r="A102" s="123"/>
      <c r="B102" s="125"/>
      <c r="C102" s="251" t="s">
        <v>272</v>
      </c>
      <c r="D102" s="252"/>
      <c r="E102" s="252"/>
      <c r="F102" s="477">
        <v>0.2</v>
      </c>
      <c r="G102" s="477"/>
      <c r="H102" s="127"/>
      <c r="I102" s="127"/>
      <c r="J102" s="152"/>
      <c r="K102" s="124"/>
    </row>
    <row r="103" spans="1:11" x14ac:dyDescent="0.45">
      <c r="A103" s="123"/>
      <c r="B103" s="125"/>
      <c r="C103" s="251" t="s">
        <v>271</v>
      </c>
      <c r="D103" s="252"/>
      <c r="E103" s="252"/>
      <c r="F103" s="477">
        <v>0.8</v>
      </c>
      <c r="G103" s="477"/>
      <c r="H103" s="127"/>
      <c r="I103" s="127"/>
      <c r="J103" s="152"/>
      <c r="K103" s="124"/>
    </row>
    <row r="104" spans="1:11" x14ac:dyDescent="0.45">
      <c r="A104" s="123"/>
      <c r="B104" s="125"/>
      <c r="C104" s="251" t="s">
        <v>310</v>
      </c>
      <c r="D104" s="252"/>
      <c r="E104" s="252"/>
      <c r="F104" s="479">
        <v>750</v>
      </c>
      <c r="G104" s="479"/>
      <c r="H104" s="127" t="s">
        <v>132</v>
      </c>
      <c r="I104" s="127"/>
      <c r="J104" s="152"/>
      <c r="K104" s="124"/>
    </row>
    <row r="105" spans="1:11" x14ac:dyDescent="0.45">
      <c r="A105" s="123"/>
      <c r="B105" s="125"/>
      <c r="C105" s="251" t="s">
        <v>273</v>
      </c>
      <c r="D105" s="252"/>
      <c r="E105" s="252"/>
      <c r="F105" s="478">
        <v>1E-3</v>
      </c>
      <c r="G105" s="478"/>
      <c r="H105" s="127" t="s">
        <v>134</v>
      </c>
      <c r="I105" s="127"/>
      <c r="J105" s="152"/>
      <c r="K105" s="124"/>
    </row>
    <row r="106" spans="1:11" ht="17.5" thickBot="1" x14ac:dyDescent="0.5">
      <c r="A106" s="123"/>
      <c r="B106" s="125"/>
      <c r="C106" s="459" t="s">
        <v>267</v>
      </c>
      <c r="D106" s="460"/>
      <c r="E106" s="460"/>
      <c r="F106" s="481">
        <v>60</v>
      </c>
      <c r="G106" s="481"/>
      <c r="H106" s="139" t="s">
        <v>268</v>
      </c>
      <c r="I106" s="127"/>
      <c r="J106" s="152"/>
      <c r="K106" s="124"/>
    </row>
    <row r="107" spans="1:11" ht="17.5" thickBot="1" x14ac:dyDescent="0.5">
      <c r="A107" s="123"/>
      <c r="B107" s="125"/>
      <c r="C107" s="126"/>
      <c r="D107" s="126"/>
      <c r="E107" s="126"/>
      <c r="F107" s="126"/>
      <c r="G107" s="126"/>
      <c r="H107" s="126"/>
      <c r="I107" s="127"/>
      <c r="J107" s="152"/>
      <c r="K107" s="124"/>
    </row>
    <row r="108" spans="1:11" ht="17.5" thickBot="1" x14ac:dyDescent="0.5">
      <c r="A108" s="123"/>
      <c r="B108" s="125"/>
      <c r="C108" s="474" t="s">
        <v>236</v>
      </c>
      <c r="D108" s="475"/>
      <c r="E108" s="475"/>
      <c r="F108" s="475"/>
      <c r="G108" s="475"/>
      <c r="H108" s="476"/>
      <c r="I108" s="127"/>
      <c r="J108" s="152"/>
      <c r="K108" s="124"/>
    </row>
    <row r="109" spans="1:11" ht="31.15" customHeight="1" x14ac:dyDescent="0.45">
      <c r="A109" s="123"/>
      <c r="B109" s="125"/>
      <c r="C109" s="257"/>
      <c r="D109" s="181"/>
      <c r="E109" s="181"/>
      <c r="F109" s="472" t="s">
        <v>146</v>
      </c>
      <c r="G109" s="473"/>
      <c r="H109" s="183"/>
      <c r="I109" s="127"/>
      <c r="J109" s="152"/>
      <c r="K109" s="124"/>
    </row>
    <row r="110" spans="1:11" x14ac:dyDescent="0.45">
      <c r="A110" s="123"/>
      <c r="B110" s="125"/>
      <c r="C110" s="464" t="s">
        <v>289</v>
      </c>
      <c r="D110" s="465"/>
      <c r="E110" s="466"/>
      <c r="F110" s="457">
        <f>PI()*F25*F26</f>
        <v>0</v>
      </c>
      <c r="G110" s="458"/>
      <c r="H110" s="151" t="s">
        <v>269</v>
      </c>
      <c r="I110" s="127"/>
      <c r="J110" s="152"/>
      <c r="K110" s="124"/>
    </row>
    <row r="111" spans="1:11" x14ac:dyDescent="0.45">
      <c r="A111" s="123"/>
      <c r="B111" s="125"/>
      <c r="C111" s="464" t="s">
        <v>320</v>
      </c>
      <c r="D111" s="465"/>
      <c r="E111" s="466"/>
      <c r="F111" s="457">
        <f>PI()*F27*F28</f>
        <v>0</v>
      </c>
      <c r="G111" s="458"/>
      <c r="H111" s="151" t="s">
        <v>269</v>
      </c>
      <c r="I111" s="127"/>
      <c r="J111" s="152"/>
      <c r="K111" s="124"/>
    </row>
    <row r="112" spans="1:11" x14ac:dyDescent="0.45">
      <c r="A112" s="123"/>
      <c r="B112" s="125"/>
      <c r="C112" s="464" t="s">
        <v>256</v>
      </c>
      <c r="D112" s="465"/>
      <c r="E112" s="466"/>
      <c r="F112" s="457">
        <f>d*F110*(F73-$F$96)</f>
        <v>0</v>
      </c>
      <c r="G112" s="458"/>
      <c r="H112" s="151" t="s">
        <v>233</v>
      </c>
      <c r="I112" s="127"/>
      <c r="J112" s="152"/>
      <c r="K112" s="124"/>
    </row>
    <row r="113" spans="1:11" x14ac:dyDescent="0.45">
      <c r="A113" s="123"/>
      <c r="B113" s="125"/>
      <c r="C113" s="464" t="s">
        <v>285</v>
      </c>
      <c r="D113" s="465"/>
      <c r="E113" s="466"/>
      <c r="F113" s="457">
        <f>d*F110*(F37-$F$96)</f>
        <v>0</v>
      </c>
      <c r="G113" s="458"/>
      <c r="H113" s="151" t="s">
        <v>233</v>
      </c>
      <c r="I113" s="127"/>
      <c r="J113" s="152"/>
      <c r="K113" s="124"/>
    </row>
    <row r="114" spans="1:11" x14ac:dyDescent="0.45">
      <c r="A114" s="123"/>
      <c r="B114" s="125"/>
      <c r="C114" s="464" t="s">
        <v>286</v>
      </c>
      <c r="D114" s="465"/>
      <c r="E114" s="466"/>
      <c r="F114" s="457">
        <f>d*F111*(F38-$F$96)</f>
        <v>0</v>
      </c>
      <c r="G114" s="458"/>
      <c r="H114" s="151" t="s">
        <v>233</v>
      </c>
      <c r="I114" s="127"/>
      <c r="J114" s="152"/>
      <c r="K114" s="124"/>
    </row>
    <row r="115" spans="1:11" x14ac:dyDescent="0.45">
      <c r="A115" s="123"/>
      <c r="B115" s="125"/>
      <c r="C115" s="464" t="s">
        <v>287</v>
      </c>
      <c r="D115" s="465"/>
      <c r="E115" s="466"/>
      <c r="F115" s="457">
        <f>d*F110*(F55-$F$96)</f>
        <v>0</v>
      </c>
      <c r="G115" s="458"/>
      <c r="H115" s="151" t="s">
        <v>233</v>
      </c>
      <c r="I115" s="127"/>
      <c r="J115" s="152"/>
      <c r="K115" s="124"/>
    </row>
    <row r="116" spans="1:11" x14ac:dyDescent="0.45">
      <c r="A116" s="123"/>
      <c r="B116" s="125"/>
      <c r="C116" s="464" t="s">
        <v>288</v>
      </c>
      <c r="D116" s="465"/>
      <c r="E116" s="466"/>
      <c r="F116" s="467">
        <f>d*F111*(F56-$F$96)</f>
        <v>0</v>
      </c>
      <c r="G116" s="468"/>
      <c r="H116" s="151" t="s">
        <v>233</v>
      </c>
      <c r="I116" s="127"/>
      <c r="J116" s="152"/>
      <c r="K116" s="124"/>
    </row>
    <row r="117" spans="1:11" x14ac:dyDescent="0.45">
      <c r="A117" s="123"/>
      <c r="B117" s="125"/>
      <c r="C117" s="464" t="s">
        <v>306</v>
      </c>
      <c r="D117" s="465"/>
      <c r="E117" s="466"/>
      <c r="F117" s="467">
        <f>F113+F114</f>
        <v>0</v>
      </c>
      <c r="G117" s="468"/>
      <c r="H117" s="151" t="s">
        <v>233</v>
      </c>
      <c r="I117" s="127"/>
      <c r="J117" s="152"/>
      <c r="K117" s="124"/>
    </row>
    <row r="118" spans="1:11" ht="17.5" thickBot="1" x14ac:dyDescent="0.5">
      <c r="A118" s="123"/>
      <c r="B118" s="125"/>
      <c r="C118" s="248" t="s">
        <v>307</v>
      </c>
      <c r="D118" s="263"/>
      <c r="E118" s="263"/>
      <c r="F118" s="462">
        <f>F115+F116</f>
        <v>0</v>
      </c>
      <c r="G118" s="463"/>
      <c r="H118" s="167" t="s">
        <v>233</v>
      </c>
      <c r="I118" s="127"/>
      <c r="J118" s="152"/>
      <c r="K118" s="124"/>
    </row>
    <row r="119" spans="1:11" ht="17.5" thickBot="1" x14ac:dyDescent="0.5">
      <c r="A119" s="123"/>
      <c r="B119" s="125"/>
      <c r="C119" s="126"/>
      <c r="D119" s="126"/>
      <c r="E119" s="126"/>
      <c r="F119" s="126"/>
      <c r="G119" s="126"/>
      <c r="H119" s="126"/>
      <c r="I119" s="127"/>
      <c r="J119" s="152"/>
      <c r="K119" s="124"/>
    </row>
    <row r="120" spans="1:11" ht="17.5" thickBot="1" x14ac:dyDescent="0.5">
      <c r="A120" s="123"/>
      <c r="B120" s="125"/>
      <c r="C120" s="401" t="s">
        <v>237</v>
      </c>
      <c r="D120" s="402"/>
      <c r="E120" s="402"/>
      <c r="F120" s="402"/>
      <c r="G120" s="402"/>
      <c r="H120" s="403"/>
      <c r="I120" s="127"/>
      <c r="J120" s="152"/>
      <c r="K120" s="124"/>
    </row>
    <row r="121" spans="1:11" ht="31.15" customHeight="1" x14ac:dyDescent="0.45">
      <c r="A121" s="123"/>
      <c r="B121" s="125"/>
      <c r="C121" s="257"/>
      <c r="D121" s="181"/>
      <c r="E121" s="181"/>
      <c r="F121" s="472" t="s">
        <v>146</v>
      </c>
      <c r="G121" s="473"/>
      <c r="H121" s="183"/>
      <c r="I121" s="127"/>
      <c r="J121" s="152"/>
      <c r="K121" s="124"/>
    </row>
    <row r="122" spans="1:11" x14ac:dyDescent="0.45">
      <c r="A122" s="123"/>
      <c r="B122" s="125"/>
      <c r="C122" s="464" t="s">
        <v>254</v>
      </c>
      <c r="D122" s="465"/>
      <c r="E122" s="466"/>
      <c r="F122" s="457">
        <f>(F74*F75)/(1+F76)</f>
        <v>0</v>
      </c>
      <c r="G122" s="458"/>
      <c r="H122" s="151" t="s">
        <v>255</v>
      </c>
      <c r="I122" s="127"/>
      <c r="J122" s="152"/>
      <c r="K122" s="124"/>
    </row>
    <row r="123" spans="1:11" x14ac:dyDescent="0.45">
      <c r="A123" s="123"/>
      <c r="B123" s="125"/>
      <c r="C123" s="464" t="s">
        <v>292</v>
      </c>
      <c r="D123" s="465"/>
      <c r="E123" s="466"/>
      <c r="F123" s="457">
        <f>((F39*F41)/(1+F43))-((F40*F42)/(1+F44))</f>
        <v>0</v>
      </c>
      <c r="G123" s="458"/>
      <c r="H123" s="151" t="s">
        <v>255</v>
      </c>
      <c r="I123" s="127"/>
      <c r="J123" s="152"/>
      <c r="K123" s="124"/>
    </row>
    <row r="124" spans="1:11" x14ac:dyDescent="0.45">
      <c r="A124" s="123"/>
      <c r="B124" s="125"/>
      <c r="C124" s="464" t="s">
        <v>293</v>
      </c>
      <c r="D124" s="465"/>
      <c r="E124" s="466"/>
      <c r="F124" s="457">
        <f>((F57*F59)/(1+F61))-((F58*F60)/(1+F62))</f>
        <v>0</v>
      </c>
      <c r="G124" s="458"/>
      <c r="H124" s="151" t="s">
        <v>255</v>
      </c>
      <c r="I124" s="127"/>
      <c r="J124" s="152"/>
      <c r="K124" s="124"/>
    </row>
    <row r="125" spans="1:11" x14ac:dyDescent="0.45">
      <c r="A125" s="123"/>
      <c r="B125" s="125"/>
      <c r="C125" s="464" t="s">
        <v>294</v>
      </c>
      <c r="D125" s="465"/>
      <c r="E125" s="466"/>
      <c r="F125" s="457">
        <f>F123*minutes_to_hours*((F93*(F97-F96))+(F94*(F99*F97-F101*F96)))</f>
        <v>0</v>
      </c>
      <c r="G125" s="458"/>
      <c r="H125" s="151" t="s">
        <v>233</v>
      </c>
      <c r="I125" s="127"/>
      <c r="J125" s="152"/>
      <c r="K125" s="124"/>
    </row>
    <row r="126" spans="1:11" x14ac:dyDescent="0.45">
      <c r="A126" s="123"/>
      <c r="B126" s="125"/>
      <c r="C126" s="464" t="s">
        <v>295</v>
      </c>
      <c r="D126" s="465"/>
      <c r="E126" s="466"/>
      <c r="F126" s="457">
        <f>F124*minutes_to_hours*((F93*(F98-F96))+(F94*(F100*F98-F101*F96)))</f>
        <v>0</v>
      </c>
      <c r="G126" s="458"/>
      <c r="H126" s="151" t="s">
        <v>233</v>
      </c>
      <c r="I126" s="127"/>
      <c r="J126" s="152"/>
      <c r="K126" s="124"/>
    </row>
    <row r="127" spans="1:11" x14ac:dyDescent="0.45">
      <c r="A127" s="123"/>
      <c r="B127" s="125"/>
      <c r="C127" s="464" t="s">
        <v>296</v>
      </c>
      <c r="D127" s="465"/>
      <c r="E127" s="466"/>
      <c r="F127" s="457">
        <f>F123*minutes_to_hours*F95*(F99-F101)</f>
        <v>0</v>
      </c>
      <c r="G127" s="458"/>
      <c r="H127" s="151" t="s">
        <v>233</v>
      </c>
      <c r="I127" s="127"/>
      <c r="J127" s="152"/>
      <c r="K127" s="124"/>
    </row>
    <row r="128" spans="1:11" x14ac:dyDescent="0.45">
      <c r="A128" s="123"/>
      <c r="B128" s="125"/>
      <c r="C128" s="464" t="s">
        <v>297</v>
      </c>
      <c r="D128" s="465"/>
      <c r="E128" s="466"/>
      <c r="F128" s="457">
        <f>F124*minutes_to_hours*F95*(F100-F101)</f>
        <v>0</v>
      </c>
      <c r="G128" s="458"/>
      <c r="H128" s="151" t="s">
        <v>233</v>
      </c>
      <c r="I128" s="127"/>
      <c r="J128" s="152"/>
      <c r="K128" s="124"/>
    </row>
    <row r="129" spans="1:11" x14ac:dyDescent="0.45">
      <c r="A129" s="123"/>
      <c r="B129" s="125"/>
      <c r="C129" s="464" t="s">
        <v>298</v>
      </c>
      <c r="D129" s="465"/>
      <c r="E129" s="466"/>
      <c r="F129" s="457">
        <f>F125+F127</f>
        <v>0</v>
      </c>
      <c r="G129" s="458"/>
      <c r="H129" s="151" t="s">
        <v>233</v>
      </c>
      <c r="I129" s="127"/>
      <c r="J129" s="152"/>
      <c r="K129" s="124"/>
    </row>
    <row r="130" spans="1:11" x14ac:dyDescent="0.45">
      <c r="A130" s="123"/>
      <c r="B130" s="125"/>
      <c r="C130" s="464" t="s">
        <v>299</v>
      </c>
      <c r="D130" s="465"/>
      <c r="E130" s="466"/>
      <c r="F130" s="457">
        <f>F126+F128</f>
        <v>0</v>
      </c>
      <c r="G130" s="458"/>
      <c r="H130" s="151" t="s">
        <v>233</v>
      </c>
      <c r="I130" s="127"/>
      <c r="J130" s="152"/>
      <c r="K130" s="124"/>
    </row>
    <row r="131" spans="1:11" x14ac:dyDescent="0.45">
      <c r="A131" s="123"/>
      <c r="B131" s="125"/>
      <c r="C131" s="464" t="s">
        <v>300</v>
      </c>
      <c r="D131" s="465"/>
      <c r="E131" s="466"/>
      <c r="F131" s="457">
        <f>F122*minutes_to_hours*((F93*(F97-F96))+(F94*(F99*F97-F101*F96)))</f>
        <v>0</v>
      </c>
      <c r="G131" s="458"/>
      <c r="H131" s="151" t="s">
        <v>233</v>
      </c>
      <c r="I131" s="127"/>
      <c r="J131" s="152"/>
      <c r="K131" s="124"/>
    </row>
    <row r="132" spans="1:11" x14ac:dyDescent="0.45">
      <c r="A132" s="123"/>
      <c r="B132" s="125"/>
      <c r="C132" s="464" t="s">
        <v>301</v>
      </c>
      <c r="D132" s="465"/>
      <c r="E132" s="466"/>
      <c r="F132" s="457">
        <f>F122*minutes_to_hours*((F93*(F98-F96))+(F94*(F100*F98-F101*F96)))</f>
        <v>0</v>
      </c>
      <c r="G132" s="458"/>
      <c r="H132" s="151" t="s">
        <v>233</v>
      </c>
      <c r="I132" s="127"/>
      <c r="J132" s="152"/>
      <c r="K132" s="124"/>
    </row>
    <row r="133" spans="1:11" x14ac:dyDescent="0.45">
      <c r="A133" s="123"/>
      <c r="B133" s="125"/>
      <c r="C133" s="464" t="s">
        <v>302</v>
      </c>
      <c r="D133" s="465"/>
      <c r="E133" s="466"/>
      <c r="F133" s="457">
        <f>F122*minutes_to_hours*F95*(F99-F101)</f>
        <v>0</v>
      </c>
      <c r="G133" s="458"/>
      <c r="H133" s="151" t="s">
        <v>233</v>
      </c>
      <c r="I133" s="127"/>
      <c r="J133" s="152"/>
      <c r="K133" s="124"/>
    </row>
    <row r="134" spans="1:11" x14ac:dyDescent="0.45">
      <c r="A134" s="123"/>
      <c r="B134" s="125"/>
      <c r="C134" s="464" t="s">
        <v>303</v>
      </c>
      <c r="D134" s="465"/>
      <c r="E134" s="466"/>
      <c r="F134" s="457">
        <f>F122*minutes_to_hours*F95*(F100-F101)</f>
        <v>0</v>
      </c>
      <c r="G134" s="458"/>
      <c r="H134" s="151" t="s">
        <v>233</v>
      </c>
      <c r="I134" s="127"/>
      <c r="J134" s="152"/>
      <c r="K134" s="124"/>
    </row>
    <row r="135" spans="1:11" x14ac:dyDescent="0.45">
      <c r="A135" s="123"/>
      <c r="B135" s="125"/>
      <c r="C135" s="464" t="s">
        <v>304</v>
      </c>
      <c r="D135" s="465"/>
      <c r="E135" s="466"/>
      <c r="F135" s="457">
        <f>F131+F133</f>
        <v>0</v>
      </c>
      <c r="G135" s="458"/>
      <c r="H135" s="151" t="s">
        <v>233</v>
      </c>
      <c r="I135" s="127"/>
      <c r="J135" s="152"/>
      <c r="K135" s="124"/>
    </row>
    <row r="136" spans="1:11" ht="17.5" thickBot="1" x14ac:dyDescent="0.5">
      <c r="A136" s="123"/>
      <c r="B136" s="125"/>
      <c r="C136" s="459" t="s">
        <v>305</v>
      </c>
      <c r="D136" s="460"/>
      <c r="E136" s="461"/>
      <c r="F136" s="462">
        <f>F132+F134</f>
        <v>0</v>
      </c>
      <c r="G136" s="463"/>
      <c r="H136" s="167" t="s">
        <v>233</v>
      </c>
      <c r="I136" s="127"/>
      <c r="J136" s="152"/>
      <c r="K136" s="124"/>
    </row>
    <row r="137" spans="1:11" ht="17.5" thickBot="1" x14ac:dyDescent="0.5">
      <c r="A137" s="123"/>
      <c r="B137" s="125"/>
      <c r="C137" s="126"/>
      <c r="D137" s="126"/>
      <c r="E137" s="126"/>
      <c r="F137" s="126"/>
      <c r="G137" s="126"/>
      <c r="H137" s="126"/>
      <c r="I137" s="127"/>
      <c r="J137" s="152"/>
      <c r="K137" s="124"/>
    </row>
    <row r="138" spans="1:11" ht="17.5" thickBot="1" x14ac:dyDescent="0.5">
      <c r="A138" s="123"/>
      <c r="B138" s="125"/>
      <c r="C138" s="401" t="s">
        <v>238</v>
      </c>
      <c r="D138" s="402"/>
      <c r="E138" s="402"/>
      <c r="F138" s="402"/>
      <c r="G138" s="402"/>
      <c r="H138" s="403"/>
      <c r="I138" s="127"/>
      <c r="J138" s="152"/>
      <c r="K138" s="124"/>
    </row>
    <row r="139" spans="1:11" ht="31.15" customHeight="1" x14ac:dyDescent="0.45">
      <c r="A139" s="123"/>
      <c r="B139" s="125"/>
      <c r="C139" s="125"/>
      <c r="D139" s="126"/>
      <c r="E139" s="126"/>
      <c r="F139" s="472" t="s">
        <v>146</v>
      </c>
      <c r="G139" s="473"/>
      <c r="H139" s="150"/>
      <c r="I139" s="127"/>
      <c r="J139" s="152"/>
      <c r="K139" s="124"/>
    </row>
    <row r="140" spans="1:11" x14ac:dyDescent="0.45">
      <c r="A140" s="123"/>
      <c r="B140" s="125"/>
      <c r="C140" s="464" t="s">
        <v>274</v>
      </c>
      <c r="D140" s="465"/>
      <c r="E140" s="466"/>
      <c r="F140" s="457">
        <f>F78-F112-F135</f>
        <v>0</v>
      </c>
      <c r="G140" s="458"/>
      <c r="H140" s="151" t="s">
        <v>233</v>
      </c>
      <c r="I140" s="127"/>
      <c r="J140" s="152"/>
      <c r="K140" s="124"/>
    </row>
    <row r="141" spans="1:11" x14ac:dyDescent="0.45">
      <c r="A141" s="123"/>
      <c r="B141" s="125"/>
      <c r="C141" s="464" t="s">
        <v>275</v>
      </c>
      <c r="D141" s="465"/>
      <c r="E141" s="466"/>
      <c r="F141" s="457">
        <f>F78-F112-F136</f>
        <v>0</v>
      </c>
      <c r="G141" s="458"/>
      <c r="H141" s="151" t="s">
        <v>233</v>
      </c>
      <c r="I141" s="127"/>
      <c r="J141" s="152"/>
      <c r="K141" s="124"/>
    </row>
    <row r="142" spans="1:11" x14ac:dyDescent="0.45">
      <c r="A142" s="123"/>
      <c r="B142" s="125"/>
      <c r="C142" s="464" t="s">
        <v>277</v>
      </c>
      <c r="D142" s="465"/>
      <c r="E142" s="466"/>
      <c r="F142" s="457">
        <f>Capacity95-F117-F129</f>
        <v>0</v>
      </c>
      <c r="G142" s="458"/>
      <c r="H142" s="151" t="s">
        <v>233</v>
      </c>
      <c r="I142" s="127"/>
      <c r="J142" s="152"/>
      <c r="K142" s="124"/>
    </row>
    <row r="143" spans="1:11" ht="17.5" thickBot="1" x14ac:dyDescent="0.5">
      <c r="A143" s="123"/>
      <c r="B143" s="125"/>
      <c r="C143" s="488" t="s">
        <v>276</v>
      </c>
      <c r="D143" s="489"/>
      <c r="E143" s="490"/>
      <c r="F143" s="462">
        <f>F64-F118-F130</f>
        <v>0</v>
      </c>
      <c r="G143" s="463"/>
      <c r="H143" s="167" t="s">
        <v>233</v>
      </c>
      <c r="I143" s="127"/>
      <c r="J143" s="152"/>
      <c r="K143" s="124"/>
    </row>
    <row r="144" spans="1:11" ht="17.5" thickBot="1" x14ac:dyDescent="0.5">
      <c r="A144" s="123"/>
      <c r="B144" s="125"/>
      <c r="C144" s="126"/>
      <c r="D144" s="126"/>
      <c r="E144" s="126"/>
      <c r="F144" s="126"/>
      <c r="G144" s="126"/>
      <c r="H144" s="126"/>
      <c r="I144" s="127"/>
      <c r="J144" s="152"/>
      <c r="K144" s="124"/>
    </row>
    <row r="145" spans="1:11" ht="17.5" thickBot="1" x14ac:dyDescent="0.5">
      <c r="A145" s="123"/>
      <c r="B145" s="125"/>
      <c r="C145" s="401" t="s">
        <v>239</v>
      </c>
      <c r="D145" s="402"/>
      <c r="E145" s="402"/>
      <c r="F145" s="402"/>
      <c r="G145" s="402"/>
      <c r="H145" s="403"/>
      <c r="I145" s="127"/>
      <c r="J145" s="152"/>
      <c r="K145" s="124"/>
    </row>
    <row r="146" spans="1:11" ht="49.5" customHeight="1" x14ac:dyDescent="0.45">
      <c r="A146" s="123"/>
      <c r="B146" s="125"/>
      <c r="C146" s="125"/>
      <c r="D146" s="126"/>
      <c r="E146" s="126"/>
      <c r="F146" s="276" t="s">
        <v>146</v>
      </c>
      <c r="G146" s="224" t="s">
        <v>329</v>
      </c>
      <c r="H146" s="150"/>
      <c r="I146" s="127"/>
      <c r="J146" s="152"/>
      <c r="K146" s="124"/>
    </row>
    <row r="147" spans="1:11" x14ac:dyDescent="0.45">
      <c r="A147" s="123"/>
      <c r="B147" s="125"/>
      <c r="C147" s="464" t="s">
        <v>308</v>
      </c>
      <c r="D147" s="465"/>
      <c r="E147" s="466"/>
      <c r="F147" s="270">
        <f>F140*F102+F141*F103</f>
        <v>0</v>
      </c>
      <c r="G147" s="270">
        <f>IF(F147&lt;=10000,MROUND(F147,50),IF(F147&lt;=20000,MROUND(F147,100),IF(F147&lt;=38000,MROUND(F147,200),IF(F147&lt;=65000,MROUND(F147,500),F147))))</f>
        <v>0</v>
      </c>
      <c r="H147" s="151" t="s">
        <v>233</v>
      </c>
      <c r="I147" s="127"/>
      <c r="J147" s="152"/>
      <c r="K147" s="124"/>
    </row>
    <row r="148" spans="1:11" ht="17.5" thickBot="1" x14ac:dyDescent="0.5">
      <c r="A148" s="123"/>
      <c r="B148" s="125"/>
      <c r="C148" s="488" t="s">
        <v>309</v>
      </c>
      <c r="D148" s="489"/>
      <c r="E148" s="490"/>
      <c r="F148" s="269">
        <f>F142*F102+F143*F103</f>
        <v>0</v>
      </c>
      <c r="G148" s="269">
        <f>IF(F148&lt;=10000,MROUND(F148,50),IF(F148&lt;=20000,MROUND(F148,100),IF(F148&lt;=38000,MROUND(F148,200),IF(F148&lt;=65000,MROUND(F148,500),F148))))</f>
        <v>0</v>
      </c>
      <c r="H148" s="167" t="s">
        <v>233</v>
      </c>
      <c r="I148" s="127"/>
      <c r="J148" s="152"/>
      <c r="K148" s="124"/>
    </row>
    <row r="149" spans="1:11" ht="17.5" thickBot="1" x14ac:dyDescent="0.5">
      <c r="A149" s="123"/>
      <c r="B149" s="125"/>
      <c r="C149" s="126"/>
      <c r="D149" s="126"/>
      <c r="E149" s="126"/>
      <c r="F149" s="126"/>
      <c r="G149" s="126"/>
      <c r="H149" s="126"/>
      <c r="I149" s="127"/>
      <c r="J149" s="152"/>
      <c r="K149" s="124"/>
    </row>
    <row r="150" spans="1:11" ht="17.5" thickBot="1" x14ac:dyDescent="0.5">
      <c r="A150" s="123"/>
      <c r="B150" s="125"/>
      <c r="C150" s="401" t="s">
        <v>189</v>
      </c>
      <c r="D150" s="402"/>
      <c r="E150" s="402"/>
      <c r="F150" s="402"/>
      <c r="G150" s="402"/>
      <c r="H150" s="403"/>
      <c r="I150" s="127"/>
      <c r="J150" s="152"/>
      <c r="K150" s="124"/>
    </row>
    <row r="151" spans="1:11" ht="70.5" customHeight="1" x14ac:dyDescent="0.45">
      <c r="A151" s="123"/>
      <c r="B151" s="125"/>
      <c r="C151" s="125"/>
      <c r="D151" s="126"/>
      <c r="E151" s="126"/>
      <c r="F151" s="276" t="s">
        <v>146</v>
      </c>
      <c r="G151" s="224" t="s">
        <v>329</v>
      </c>
      <c r="H151" s="150"/>
      <c r="I151" s="127"/>
      <c r="J151" s="152"/>
      <c r="K151" s="124"/>
    </row>
    <row r="152" spans="1:11" x14ac:dyDescent="0.45">
      <c r="A152" s="123"/>
      <c r="B152" s="125"/>
      <c r="C152" s="464" t="s">
        <v>282</v>
      </c>
      <c r="D152" s="465"/>
      <c r="E152" s="466"/>
      <c r="F152" s="300">
        <f>F77*$F$104*$F$105</f>
        <v>0</v>
      </c>
      <c r="G152" s="298">
        <f>ROUND(F152,1)</f>
        <v>0</v>
      </c>
      <c r="H152" s="151" t="s">
        <v>283</v>
      </c>
      <c r="I152" s="127"/>
      <c r="J152" s="152"/>
      <c r="K152" s="124"/>
    </row>
    <row r="153" spans="1:11" x14ac:dyDescent="0.45">
      <c r="A153" s="123"/>
      <c r="B153" s="125"/>
      <c r="C153" s="464" t="s">
        <v>278</v>
      </c>
      <c r="D153" s="465"/>
      <c r="E153" s="466"/>
      <c r="F153" s="300">
        <f>F45*$F$104*$F$105</f>
        <v>0</v>
      </c>
      <c r="G153" s="298">
        <f>ROUND(F153,1)</f>
        <v>0</v>
      </c>
      <c r="H153" s="151" t="s">
        <v>283</v>
      </c>
      <c r="I153" s="127"/>
      <c r="J153" s="152"/>
      <c r="K153" s="124"/>
    </row>
    <row r="154" spans="1:11" ht="17.5" thickBot="1" x14ac:dyDescent="0.5">
      <c r="A154" s="123"/>
      <c r="B154" s="125"/>
      <c r="C154" s="488" t="s">
        <v>279</v>
      </c>
      <c r="D154" s="489"/>
      <c r="E154" s="490"/>
      <c r="F154" s="300">
        <f>F63*$F$104*$F$105</f>
        <v>0</v>
      </c>
      <c r="G154" s="298">
        <f>ROUND(F154,1)</f>
        <v>0</v>
      </c>
      <c r="H154" s="167" t="s">
        <v>283</v>
      </c>
      <c r="I154" s="127"/>
      <c r="J154" s="152"/>
      <c r="K154" s="124"/>
    </row>
    <row r="155" spans="1:11" ht="17.5" thickBot="1" x14ac:dyDescent="0.5">
      <c r="A155" s="123"/>
      <c r="B155" s="125"/>
      <c r="C155" s="126"/>
      <c r="D155" s="126"/>
      <c r="E155" s="126"/>
      <c r="F155" s="126"/>
      <c r="G155" s="126"/>
      <c r="H155" s="126"/>
      <c r="I155" s="127"/>
      <c r="J155" s="152"/>
      <c r="K155" s="124"/>
    </row>
    <row r="156" spans="1:11" ht="17.5" thickBot="1" x14ac:dyDescent="0.5">
      <c r="A156" s="123"/>
      <c r="B156" s="125"/>
      <c r="C156" s="401" t="s">
        <v>240</v>
      </c>
      <c r="D156" s="402"/>
      <c r="E156" s="402"/>
      <c r="F156" s="402"/>
      <c r="G156" s="402"/>
      <c r="H156" s="403"/>
      <c r="I156" s="127"/>
      <c r="J156" s="152"/>
      <c r="K156" s="124"/>
    </row>
    <row r="157" spans="1:11" ht="52.5" customHeight="1" x14ac:dyDescent="0.45">
      <c r="A157" s="123"/>
      <c r="B157" s="125"/>
      <c r="C157" s="125"/>
      <c r="D157" s="126"/>
      <c r="E157" s="126"/>
      <c r="F157" s="276" t="s">
        <v>146</v>
      </c>
      <c r="G157" s="224" t="s">
        <v>329</v>
      </c>
      <c r="H157" s="150"/>
      <c r="I157" s="127"/>
      <c r="J157" s="152"/>
      <c r="K157" s="124"/>
    </row>
    <row r="158" spans="1:11" x14ac:dyDescent="0.45">
      <c r="A158" s="123"/>
      <c r="B158" s="125"/>
      <c r="C158" s="464" t="s">
        <v>280</v>
      </c>
      <c r="D158" s="465"/>
      <c r="E158" s="466"/>
      <c r="F158" s="270" t="str">
        <f>IFERROR(((F140*$F$102+F141*$F$103)/((F152+AECT)/(F105*F104))),"0")</f>
        <v>0</v>
      </c>
      <c r="G158" s="298">
        <f>ROUND(F158,1)</f>
        <v>0</v>
      </c>
      <c r="H158" s="151" t="s">
        <v>284</v>
      </c>
      <c r="I158" s="127"/>
      <c r="J158" s="152"/>
      <c r="K158" s="124"/>
    </row>
    <row r="159" spans="1:11" ht="17.5" thickBot="1" x14ac:dyDescent="0.5">
      <c r="A159" s="123"/>
      <c r="B159" s="125"/>
      <c r="C159" s="488" t="s">
        <v>281</v>
      </c>
      <c r="D159" s="489"/>
      <c r="E159" s="490"/>
      <c r="F159" s="269" t="str">
        <f>IFERROR((F142/((F153+AECT)/(F105*F104)))*F102+(F143/((F154+AECT)/(F105*F104)))*F103,"0")</f>
        <v>0</v>
      </c>
      <c r="G159" s="299">
        <f>ROUND(F159,1)</f>
        <v>0</v>
      </c>
      <c r="H159" s="167" t="s">
        <v>284</v>
      </c>
      <c r="I159" s="127"/>
      <c r="J159" s="152"/>
      <c r="K159" s="124"/>
    </row>
    <row r="160" spans="1:11" x14ac:dyDescent="0.45">
      <c r="A160" s="123"/>
      <c r="B160" s="125"/>
      <c r="C160" s="126"/>
      <c r="D160" s="126"/>
      <c r="E160" s="126"/>
      <c r="F160" s="126"/>
      <c r="G160" s="126"/>
      <c r="H160" s="126"/>
      <c r="I160" s="127"/>
      <c r="J160" s="152"/>
      <c r="K160" s="124"/>
    </row>
    <row r="161" spans="1:11" ht="17.5" thickBot="1" x14ac:dyDescent="0.5">
      <c r="A161" s="123"/>
      <c r="B161" s="229"/>
      <c r="C161" s="230"/>
      <c r="D161" s="230"/>
      <c r="E161" s="230"/>
      <c r="F161" s="230"/>
      <c r="G161" s="230"/>
      <c r="H161" s="230"/>
      <c r="I161" s="231"/>
      <c r="J161" s="155"/>
      <c r="K161" s="124"/>
    </row>
    <row r="162" spans="1:11" x14ac:dyDescent="0.45">
      <c r="A162" s="123"/>
      <c r="B162" s="232"/>
      <c r="C162" s="232"/>
      <c r="D162" s="232"/>
      <c r="E162" s="232"/>
      <c r="F162" s="232"/>
      <c r="G162" s="232"/>
      <c r="H162" s="232"/>
      <c r="I162" s="232"/>
      <c r="J162" s="155"/>
      <c r="K162" s="124"/>
    </row>
    <row r="163" spans="1:11" ht="12.75" customHeight="1" x14ac:dyDescent="0.45">
      <c r="A163" s="146"/>
      <c r="B163" s="146"/>
      <c r="C163" s="146"/>
      <c r="D163" s="146"/>
      <c r="E163" s="146"/>
      <c r="F163" s="146"/>
      <c r="G163" s="146"/>
      <c r="H163" s="146"/>
      <c r="I163" s="146"/>
      <c r="J163" s="146"/>
      <c r="K163" s="124"/>
    </row>
  </sheetData>
  <sheetProtection algorithmName="SHA-512" hashValue="wu4w26qG/J8xnnTxC62q5wWkJOC+NKjzMqD0xm9gbQHICa9+Jk6xEQ+8Z+5sIOKAgXhFseT+nOANbco/dGlSOg==" saltValue="DPEUvSnIkLg5D0wHKaJ1xA==" spinCount="100000" sheet="1" objects="1" scenarios="1" selectLockedCells="1"/>
  <mergeCells count="117">
    <mergeCell ref="C150:H150"/>
    <mergeCell ref="C152:E152"/>
    <mergeCell ref="C159:E159"/>
    <mergeCell ref="C158:E158"/>
    <mergeCell ref="C153:E153"/>
    <mergeCell ref="C154:E154"/>
    <mergeCell ref="C156:H156"/>
    <mergeCell ref="F139:G139"/>
    <mergeCell ref="C140:E140"/>
    <mergeCell ref="F140:G140"/>
    <mergeCell ref="C141:E141"/>
    <mergeCell ref="F141:G141"/>
    <mergeCell ref="C143:E143"/>
    <mergeCell ref="F143:G143"/>
    <mergeCell ref="C145:H145"/>
    <mergeCell ref="C148:E148"/>
    <mergeCell ref="C142:E142"/>
    <mergeCell ref="F142:G142"/>
    <mergeCell ref="C147:E147"/>
    <mergeCell ref="F91:G91"/>
    <mergeCell ref="F92:G92"/>
    <mergeCell ref="F106:G106"/>
    <mergeCell ref="C90:H90"/>
    <mergeCell ref="B88:I88"/>
    <mergeCell ref="B81:H81"/>
    <mergeCell ref="B82:H86"/>
    <mergeCell ref="C13:G13"/>
    <mergeCell ref="C14:G14"/>
    <mergeCell ref="D17:E17"/>
    <mergeCell ref="F17:G17"/>
    <mergeCell ref="C16:G16"/>
    <mergeCell ref="C48:G48"/>
    <mergeCell ref="C66:G66"/>
    <mergeCell ref="C23:G23"/>
    <mergeCell ref="F93:G93"/>
    <mergeCell ref="F94:G94"/>
    <mergeCell ref="F96:G96"/>
    <mergeCell ref="F100:G100"/>
    <mergeCell ref="F97:G97"/>
    <mergeCell ref="F98:G98"/>
    <mergeCell ref="F99:G99"/>
    <mergeCell ref="F101:G101"/>
    <mergeCell ref="F95:G95"/>
    <mergeCell ref="C92:E92"/>
    <mergeCell ref="C106:E106"/>
    <mergeCell ref="C111:E111"/>
    <mergeCell ref="F111:G111"/>
    <mergeCell ref="F118:G118"/>
    <mergeCell ref="C120:H120"/>
    <mergeCell ref="F121:G121"/>
    <mergeCell ref="C122:E122"/>
    <mergeCell ref="F122:G122"/>
    <mergeCell ref="C108:H108"/>
    <mergeCell ref="C110:E110"/>
    <mergeCell ref="F109:G109"/>
    <mergeCell ref="F110:G110"/>
    <mergeCell ref="F102:G102"/>
    <mergeCell ref="F103:G103"/>
    <mergeCell ref="F105:G105"/>
    <mergeCell ref="C114:E114"/>
    <mergeCell ref="F114:G114"/>
    <mergeCell ref="C113:E113"/>
    <mergeCell ref="F113:G113"/>
    <mergeCell ref="F104:G104"/>
    <mergeCell ref="C112:E112"/>
    <mergeCell ref="F112:G112"/>
    <mergeCell ref="C116:E116"/>
    <mergeCell ref="B11:H11"/>
    <mergeCell ref="C30:G30"/>
    <mergeCell ref="B2:E2"/>
    <mergeCell ref="B3:C3"/>
    <mergeCell ref="D3:E3"/>
    <mergeCell ref="B4:C4"/>
    <mergeCell ref="D4:E4"/>
    <mergeCell ref="B5:C5"/>
    <mergeCell ref="D5:E5"/>
    <mergeCell ref="B6:C6"/>
    <mergeCell ref="D6:E6"/>
    <mergeCell ref="B8:C8"/>
    <mergeCell ref="D8:E8"/>
    <mergeCell ref="G4:H4"/>
    <mergeCell ref="B7:C7"/>
    <mergeCell ref="D7:E7"/>
    <mergeCell ref="F116:G116"/>
    <mergeCell ref="C115:E115"/>
    <mergeCell ref="F115:G115"/>
    <mergeCell ref="C131:E131"/>
    <mergeCell ref="C132:E132"/>
    <mergeCell ref="F117:G117"/>
    <mergeCell ref="C117:E117"/>
    <mergeCell ref="C128:E128"/>
    <mergeCell ref="F128:G128"/>
    <mergeCell ref="C129:E129"/>
    <mergeCell ref="F129:G129"/>
    <mergeCell ref="C130:E130"/>
    <mergeCell ref="F130:G130"/>
    <mergeCell ref="C125:E125"/>
    <mergeCell ref="C123:E123"/>
    <mergeCell ref="F123:G123"/>
    <mergeCell ref="C124:E124"/>
    <mergeCell ref="F124:G124"/>
    <mergeCell ref="F131:G131"/>
    <mergeCell ref="F132:G132"/>
    <mergeCell ref="F133:G133"/>
    <mergeCell ref="F134:G134"/>
    <mergeCell ref="F135:G135"/>
    <mergeCell ref="C136:E136"/>
    <mergeCell ref="F136:G136"/>
    <mergeCell ref="C138:H138"/>
    <mergeCell ref="F125:G125"/>
    <mergeCell ref="C126:E126"/>
    <mergeCell ref="F126:G126"/>
    <mergeCell ref="C127:E127"/>
    <mergeCell ref="F127:G127"/>
    <mergeCell ref="C133:E133"/>
    <mergeCell ref="C134:E134"/>
    <mergeCell ref="C135:E135"/>
  </mergeCells>
  <hyperlinks>
    <hyperlink ref="G4" location="Instructions!C35" display="Back to Instructions tab" xr:uid="{00000000-0004-0000-0B00-000000000000}"/>
  </hyperlinks>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8" id="{A839A877-98C3-4E5A-ACB5-AF0C6A7591B2}">
            <xm:f>'General Info &amp; Test Results'!$C$27="Dual-Duct"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C66:G78 C112:H112 C122:H122 C131:H136 C140:H141 C158:F158 C147:F147 C152:F152 H158 H147 H152</xm:sqref>
        </x14:conditionalFormatting>
        <x14:conditionalFormatting xmlns:xm="http://schemas.microsoft.com/office/excel/2006/main">
          <x14:cfRule type="expression" priority="7" id="{9F74832A-F08C-4CCB-94AB-2B091A9FC8A6}">
            <xm:f>'General Info &amp; Test Results'!$C$27="Single-Duct"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C30:G46 C48:G64 C27:G28 C113:H118 C123:H130 C142:H143 C148:F148 C153:F154 C159:F159 H159 H148 H153:H154</xm:sqref>
        </x14:conditionalFormatting>
        <x14:conditionalFormatting xmlns:xm="http://schemas.microsoft.com/office/excel/2006/main">
          <x14:cfRule type="expression" priority="6" id="{3C26A62E-4493-47EA-AEF7-5CC43B4C7AE6}">
            <xm:f>'General Info &amp; Test Results'!$C$27="Dual-Duct"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G158</xm:sqref>
        </x14:conditionalFormatting>
        <x14:conditionalFormatting xmlns:xm="http://schemas.microsoft.com/office/excel/2006/main">
          <x14:cfRule type="expression" priority="5" id="{1FD53ABA-8981-4D2A-B135-4CA6A3222F37}">
            <xm:f>'General Info &amp; Test Results'!$C$27="Single-Duct"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G159</xm:sqref>
        </x14:conditionalFormatting>
        <x14:conditionalFormatting xmlns:xm="http://schemas.microsoft.com/office/excel/2006/main">
          <x14:cfRule type="expression" priority="4" id="{AF3D6B92-8EE2-4E64-AF43-ED69E89B5B5E}">
            <xm:f>'General Info &amp; Test Results'!$C$27="Dual-Duct"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G147</xm:sqref>
        </x14:conditionalFormatting>
        <x14:conditionalFormatting xmlns:xm="http://schemas.microsoft.com/office/excel/2006/main">
          <x14:cfRule type="expression" priority="3" id="{6A290E20-0719-40B4-A648-C4BAF7F2ACB8}">
            <xm:f>'General Info &amp; Test Results'!$C$27="Single-Duct"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G148</xm:sqref>
        </x14:conditionalFormatting>
        <x14:conditionalFormatting xmlns:xm="http://schemas.microsoft.com/office/excel/2006/main">
          <x14:cfRule type="expression" priority="2" id="{DD041C44-5A8A-4C2C-B455-DA1FB47BF545}">
            <xm:f>'General Info &amp; Test Results'!$C$27="Dual-Duct"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G152</xm:sqref>
        </x14:conditionalFormatting>
        <x14:conditionalFormatting xmlns:xm="http://schemas.microsoft.com/office/excel/2006/main">
          <x14:cfRule type="expression" priority="1" id="{0C71872D-B6A8-4312-8060-FB91D388DB9E}">
            <xm:f>'General Info &amp; Test Results'!$C$27="Single-Duct"</xm:f>
            <x14:dxf>
              <font>
                <b/>
                <i val="0"/>
                <color theme="1"/>
              </font>
              <fill>
                <patternFill patternType="lightUp">
                  <bgColor theme="0" tint="-0.24994659260841701"/>
                </patternFill>
              </fill>
              <border>
                <left style="thin">
                  <color auto="1"/>
                </left>
                <right style="thin">
                  <color auto="1"/>
                </right>
                <top style="thin">
                  <color auto="1"/>
                </top>
                <bottom style="thin">
                  <color auto="1"/>
                </bottom>
              </border>
            </x14:dxf>
          </x14:cfRule>
          <xm:sqref>G153:G154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0070C0"/>
  </sheetPr>
  <dimension ref="A1:I53"/>
  <sheetViews>
    <sheetView showGridLines="0" zoomScale="80" zoomScaleNormal="80" workbookViewId="0">
      <selection activeCell="E4" sqref="E4"/>
    </sheetView>
  </sheetViews>
  <sheetFormatPr defaultColWidth="9.1796875" defaultRowHeight="15.5" x14ac:dyDescent="0.4"/>
  <cols>
    <col min="1" max="1" width="4.453125" style="4" customWidth="1"/>
    <col min="2" max="2" width="31.54296875" style="4" customWidth="1"/>
    <col min="3" max="3" width="39.26953125" style="4" customWidth="1"/>
    <col min="4" max="4" width="9.1796875" style="4"/>
    <col min="5" max="5" width="24.1796875" style="4" bestFit="1" customWidth="1"/>
    <col min="6" max="6" width="68.1796875" style="4" customWidth="1"/>
    <col min="7" max="7" width="9.1796875" style="4" customWidth="1"/>
    <col min="8" max="8" width="4.453125" style="4" customWidth="1"/>
    <col min="9" max="9" width="3.1796875" style="4" customWidth="1"/>
    <col min="10" max="16384" width="9.1796875" style="4"/>
  </cols>
  <sheetData>
    <row r="1" spans="2:9" ht="16" thickBot="1" x14ac:dyDescent="0.45">
      <c r="I1" s="18"/>
    </row>
    <row r="2" spans="2:9" ht="16" thickBot="1" x14ac:dyDescent="0.45">
      <c r="B2" s="301" t="str">
        <f>'Version Control'!$B$2</f>
        <v>Title Block</v>
      </c>
      <c r="C2" s="302"/>
      <c r="I2" s="18"/>
    </row>
    <row r="3" spans="2:9" x14ac:dyDescent="0.4">
      <c r="B3" s="35" t="str">
        <f>'Version Control'!$B$3</f>
        <v>Test Report Template Name:</v>
      </c>
      <c r="C3" s="91" t="str">
        <f>'Version Control'!$C$3</f>
        <v>Portable Air Conditioners</v>
      </c>
      <c r="I3" s="18"/>
    </row>
    <row r="4" spans="2:9" x14ac:dyDescent="0.4">
      <c r="B4" s="90" t="str">
        <f>'Version Control'!$B$4</f>
        <v>Version Number:</v>
      </c>
      <c r="C4" s="217" t="str">
        <f>'Version Control'!$C$4</f>
        <v>v1.0</v>
      </c>
      <c r="E4" s="7" t="s">
        <v>58</v>
      </c>
      <c r="I4" s="18"/>
    </row>
    <row r="5" spans="2:9" x14ac:dyDescent="0.4">
      <c r="B5" s="34" t="str">
        <f>'Version Control'!$B$5</f>
        <v xml:space="preserve">Latest Template Revision: </v>
      </c>
      <c r="C5" s="40">
        <f>'Version Control'!$C$5</f>
        <v>43143</v>
      </c>
      <c r="I5" s="18"/>
    </row>
    <row r="6" spans="2:9" x14ac:dyDescent="0.4">
      <c r="B6" s="34" t="str">
        <f>'Version Control'!$B$6</f>
        <v>Tab Name:</v>
      </c>
      <c r="C6" s="217" t="str">
        <f ca="1">MID(CELL("filename",A1), FIND("]", CELL("filename", A1))+ 1, 255)</f>
        <v>Comments</v>
      </c>
      <c r="I6" s="18"/>
    </row>
    <row r="7" spans="2:9" ht="37.5" customHeight="1" x14ac:dyDescent="0.4">
      <c r="B7" s="47" t="str">
        <f>'Version Control'!$B$7</f>
        <v>File Name:</v>
      </c>
      <c r="C7" s="218" t="str">
        <f ca="1">'Version Control'!$C$7</f>
        <v>Portable Air Conditioners - v1.0 (FIXED).xlsx</v>
      </c>
      <c r="I7" s="18"/>
    </row>
    <row r="8" spans="2:9" ht="16" thickBot="1" x14ac:dyDescent="0.45">
      <c r="B8" s="36" t="str">
        <f>'Version Control'!$B$8</f>
        <v xml:space="preserve">Test Completion Date: </v>
      </c>
      <c r="C8" s="41" t="str">
        <f>'Version Control'!$C$8</f>
        <v>[MM/DD/YYYY]</v>
      </c>
      <c r="I8" s="18"/>
    </row>
    <row r="9" spans="2:9" x14ac:dyDescent="0.4">
      <c r="I9" s="18"/>
    </row>
    <row r="10" spans="2:9" ht="16" thickBot="1" x14ac:dyDescent="0.45">
      <c r="I10" s="18"/>
    </row>
    <row r="11" spans="2:9" ht="16" thickBot="1" x14ac:dyDescent="0.45">
      <c r="B11" s="340" t="s">
        <v>56</v>
      </c>
      <c r="C11" s="341"/>
      <c r="D11" s="341"/>
      <c r="E11" s="341"/>
      <c r="F11" s="341"/>
      <c r="G11" s="342"/>
      <c r="H11" s="23"/>
      <c r="I11" s="18"/>
    </row>
    <row r="12" spans="2:9" x14ac:dyDescent="0.4">
      <c r="B12" s="3"/>
      <c r="C12" s="6"/>
      <c r="D12" s="6"/>
      <c r="E12" s="6"/>
      <c r="F12" s="6"/>
      <c r="G12" s="5"/>
      <c r="H12" s="6"/>
      <c r="I12" s="18"/>
    </row>
    <row r="13" spans="2:9" x14ac:dyDescent="0.4">
      <c r="B13" s="491"/>
      <c r="C13" s="492"/>
      <c r="D13" s="492"/>
      <c r="E13" s="492"/>
      <c r="F13" s="492"/>
      <c r="G13" s="493"/>
      <c r="H13" s="6"/>
      <c r="I13" s="18"/>
    </row>
    <row r="14" spans="2:9" x14ac:dyDescent="0.4">
      <c r="B14" s="334"/>
      <c r="C14" s="335"/>
      <c r="D14" s="335"/>
      <c r="E14" s="335"/>
      <c r="F14" s="335"/>
      <c r="G14" s="336"/>
      <c r="H14" s="6"/>
      <c r="I14" s="18"/>
    </row>
    <row r="15" spans="2:9" x14ac:dyDescent="0.4">
      <c r="B15" s="334"/>
      <c r="C15" s="335"/>
      <c r="D15" s="335"/>
      <c r="E15" s="335"/>
      <c r="F15" s="335"/>
      <c r="G15" s="336"/>
      <c r="H15" s="6"/>
      <c r="I15" s="18"/>
    </row>
    <row r="16" spans="2:9" x14ac:dyDescent="0.4">
      <c r="B16" s="494"/>
      <c r="C16" s="495"/>
      <c r="D16" s="495"/>
      <c r="E16" s="495"/>
      <c r="F16" s="495"/>
      <c r="G16" s="496"/>
      <c r="H16" s="6"/>
      <c r="I16" s="18"/>
    </row>
    <row r="17" spans="2:9" x14ac:dyDescent="0.4">
      <c r="B17" s="11"/>
      <c r="C17" s="12"/>
      <c r="D17" s="12"/>
      <c r="E17" s="12"/>
      <c r="F17" s="12"/>
      <c r="G17" s="13"/>
      <c r="H17" s="6"/>
      <c r="I17" s="18"/>
    </row>
    <row r="18" spans="2:9" x14ac:dyDescent="0.4">
      <c r="B18" s="491"/>
      <c r="C18" s="492"/>
      <c r="D18" s="492"/>
      <c r="E18" s="492"/>
      <c r="F18" s="492"/>
      <c r="G18" s="493"/>
      <c r="H18" s="6"/>
      <c r="I18" s="18"/>
    </row>
    <row r="19" spans="2:9" x14ac:dyDescent="0.4">
      <c r="B19" s="334"/>
      <c r="C19" s="335"/>
      <c r="D19" s="335"/>
      <c r="E19" s="335"/>
      <c r="F19" s="335"/>
      <c r="G19" s="336"/>
      <c r="H19" s="6"/>
      <c r="I19" s="18"/>
    </row>
    <row r="20" spans="2:9" x14ac:dyDescent="0.4">
      <c r="B20" s="334"/>
      <c r="C20" s="335"/>
      <c r="D20" s="335"/>
      <c r="E20" s="335"/>
      <c r="F20" s="335"/>
      <c r="G20" s="336"/>
      <c r="H20" s="6"/>
      <c r="I20" s="18"/>
    </row>
    <row r="21" spans="2:9" x14ac:dyDescent="0.4">
      <c r="B21" s="494"/>
      <c r="C21" s="495"/>
      <c r="D21" s="495"/>
      <c r="E21" s="495"/>
      <c r="F21" s="495"/>
      <c r="G21" s="496"/>
      <c r="H21" s="6"/>
      <c r="I21" s="18"/>
    </row>
    <row r="22" spans="2:9" x14ac:dyDescent="0.4">
      <c r="B22" s="11"/>
      <c r="C22" s="12"/>
      <c r="D22" s="12"/>
      <c r="E22" s="12"/>
      <c r="F22" s="12"/>
      <c r="G22" s="13"/>
      <c r="H22" s="6"/>
      <c r="I22" s="18"/>
    </row>
    <row r="23" spans="2:9" x14ac:dyDescent="0.4">
      <c r="B23" s="491"/>
      <c r="C23" s="492"/>
      <c r="D23" s="492"/>
      <c r="E23" s="492"/>
      <c r="F23" s="492"/>
      <c r="G23" s="493"/>
      <c r="H23" s="6"/>
      <c r="I23" s="18"/>
    </row>
    <row r="24" spans="2:9" x14ac:dyDescent="0.4">
      <c r="B24" s="334"/>
      <c r="C24" s="335"/>
      <c r="D24" s="335"/>
      <c r="E24" s="335"/>
      <c r="F24" s="335"/>
      <c r="G24" s="336"/>
      <c r="H24" s="6"/>
      <c r="I24" s="18"/>
    </row>
    <row r="25" spans="2:9" x14ac:dyDescent="0.4">
      <c r="B25" s="334"/>
      <c r="C25" s="335"/>
      <c r="D25" s="335"/>
      <c r="E25" s="335"/>
      <c r="F25" s="335"/>
      <c r="G25" s="336"/>
      <c r="H25" s="6"/>
      <c r="I25" s="18"/>
    </row>
    <row r="26" spans="2:9" x14ac:dyDescent="0.4">
      <c r="B26" s="494"/>
      <c r="C26" s="495"/>
      <c r="D26" s="495"/>
      <c r="E26" s="495"/>
      <c r="F26" s="495"/>
      <c r="G26" s="496"/>
      <c r="H26" s="6"/>
      <c r="I26" s="18"/>
    </row>
    <row r="27" spans="2:9" x14ac:dyDescent="0.4">
      <c r="B27" s="11"/>
      <c r="C27" s="12"/>
      <c r="D27" s="12"/>
      <c r="E27" s="12"/>
      <c r="F27" s="12"/>
      <c r="G27" s="13"/>
      <c r="H27" s="6"/>
      <c r="I27" s="18"/>
    </row>
    <row r="28" spans="2:9" x14ac:dyDescent="0.4">
      <c r="B28" s="491"/>
      <c r="C28" s="492"/>
      <c r="D28" s="492"/>
      <c r="E28" s="492"/>
      <c r="F28" s="492"/>
      <c r="G28" s="493"/>
      <c r="H28" s="6"/>
      <c r="I28" s="18"/>
    </row>
    <row r="29" spans="2:9" x14ac:dyDescent="0.4">
      <c r="B29" s="334"/>
      <c r="C29" s="335"/>
      <c r="D29" s="335"/>
      <c r="E29" s="335"/>
      <c r="F29" s="335"/>
      <c r="G29" s="336"/>
      <c r="H29" s="6"/>
      <c r="I29" s="18"/>
    </row>
    <row r="30" spans="2:9" x14ac:dyDescent="0.4">
      <c r="B30" s="334"/>
      <c r="C30" s="335"/>
      <c r="D30" s="335"/>
      <c r="E30" s="335"/>
      <c r="F30" s="335"/>
      <c r="G30" s="336"/>
      <c r="H30" s="6"/>
      <c r="I30" s="18"/>
    </row>
    <row r="31" spans="2:9" x14ac:dyDescent="0.4">
      <c r="B31" s="494"/>
      <c r="C31" s="495"/>
      <c r="D31" s="495"/>
      <c r="E31" s="495"/>
      <c r="F31" s="495"/>
      <c r="G31" s="496"/>
      <c r="H31" s="6"/>
      <c r="I31" s="18"/>
    </row>
    <row r="32" spans="2:9" x14ac:dyDescent="0.4">
      <c r="B32" s="11"/>
      <c r="C32" s="12"/>
      <c r="D32" s="12"/>
      <c r="E32" s="12"/>
      <c r="F32" s="12"/>
      <c r="G32" s="13"/>
      <c r="H32" s="6"/>
      <c r="I32" s="18"/>
    </row>
    <row r="33" spans="2:9" x14ac:dyDescent="0.4">
      <c r="B33" s="491"/>
      <c r="C33" s="492"/>
      <c r="D33" s="492"/>
      <c r="E33" s="492"/>
      <c r="F33" s="492"/>
      <c r="G33" s="493"/>
      <c r="H33" s="6"/>
      <c r="I33" s="18"/>
    </row>
    <row r="34" spans="2:9" x14ac:dyDescent="0.4">
      <c r="B34" s="334"/>
      <c r="C34" s="335"/>
      <c r="D34" s="335"/>
      <c r="E34" s="335"/>
      <c r="F34" s="335"/>
      <c r="G34" s="336"/>
      <c r="H34" s="6"/>
      <c r="I34" s="18"/>
    </row>
    <row r="35" spans="2:9" x14ac:dyDescent="0.4">
      <c r="B35" s="334"/>
      <c r="C35" s="335"/>
      <c r="D35" s="335"/>
      <c r="E35" s="335"/>
      <c r="F35" s="335"/>
      <c r="G35" s="336"/>
      <c r="H35" s="6"/>
      <c r="I35" s="18"/>
    </row>
    <row r="36" spans="2:9" x14ac:dyDescent="0.4">
      <c r="B36" s="494"/>
      <c r="C36" s="495"/>
      <c r="D36" s="495"/>
      <c r="E36" s="495"/>
      <c r="F36" s="495"/>
      <c r="G36" s="496"/>
      <c r="H36" s="6"/>
      <c r="I36" s="18"/>
    </row>
    <row r="37" spans="2:9" x14ac:dyDescent="0.4">
      <c r="B37" s="11"/>
      <c r="C37" s="12"/>
      <c r="D37" s="12"/>
      <c r="E37" s="12"/>
      <c r="F37" s="12"/>
      <c r="G37" s="13"/>
      <c r="H37" s="6"/>
      <c r="I37" s="18"/>
    </row>
    <row r="38" spans="2:9" x14ac:dyDescent="0.4">
      <c r="B38" s="491"/>
      <c r="C38" s="492"/>
      <c r="D38" s="492"/>
      <c r="E38" s="492"/>
      <c r="F38" s="492"/>
      <c r="G38" s="493"/>
      <c r="H38" s="6"/>
      <c r="I38" s="18"/>
    </row>
    <row r="39" spans="2:9" x14ac:dyDescent="0.4">
      <c r="B39" s="334"/>
      <c r="C39" s="335"/>
      <c r="D39" s="335"/>
      <c r="E39" s="335"/>
      <c r="F39" s="335"/>
      <c r="G39" s="336"/>
      <c r="H39" s="6"/>
      <c r="I39" s="18"/>
    </row>
    <row r="40" spans="2:9" x14ac:dyDescent="0.4">
      <c r="B40" s="334"/>
      <c r="C40" s="335"/>
      <c r="D40" s="335"/>
      <c r="E40" s="335"/>
      <c r="F40" s="335"/>
      <c r="G40" s="336"/>
      <c r="H40" s="6"/>
      <c r="I40" s="18"/>
    </row>
    <row r="41" spans="2:9" x14ac:dyDescent="0.4">
      <c r="B41" s="494"/>
      <c r="C41" s="495"/>
      <c r="D41" s="495"/>
      <c r="E41" s="495"/>
      <c r="F41" s="495"/>
      <c r="G41" s="496"/>
      <c r="H41" s="6"/>
      <c r="I41" s="18"/>
    </row>
    <row r="42" spans="2:9" x14ac:dyDescent="0.4">
      <c r="B42" s="11"/>
      <c r="C42" s="12"/>
      <c r="D42" s="12"/>
      <c r="E42" s="12"/>
      <c r="F42" s="12"/>
      <c r="G42" s="13"/>
      <c r="H42" s="6"/>
      <c r="I42" s="18"/>
    </row>
    <row r="43" spans="2:9" x14ac:dyDescent="0.4">
      <c r="B43" s="491"/>
      <c r="C43" s="492"/>
      <c r="D43" s="492"/>
      <c r="E43" s="492"/>
      <c r="F43" s="492"/>
      <c r="G43" s="493"/>
      <c r="H43" s="6"/>
      <c r="I43" s="18"/>
    </row>
    <row r="44" spans="2:9" x14ac:dyDescent="0.4">
      <c r="B44" s="334"/>
      <c r="C44" s="335"/>
      <c r="D44" s="335"/>
      <c r="E44" s="335"/>
      <c r="F44" s="335"/>
      <c r="G44" s="336"/>
      <c r="H44" s="6"/>
      <c r="I44" s="18"/>
    </row>
    <row r="45" spans="2:9" x14ac:dyDescent="0.4">
      <c r="B45" s="334"/>
      <c r="C45" s="335"/>
      <c r="D45" s="335"/>
      <c r="E45" s="335"/>
      <c r="F45" s="335"/>
      <c r="G45" s="336"/>
      <c r="H45" s="6"/>
      <c r="I45" s="18"/>
    </row>
    <row r="46" spans="2:9" x14ac:dyDescent="0.4">
      <c r="B46" s="494"/>
      <c r="C46" s="495"/>
      <c r="D46" s="495"/>
      <c r="E46" s="495"/>
      <c r="F46" s="495"/>
      <c r="G46" s="496"/>
      <c r="H46" s="6"/>
      <c r="I46" s="18"/>
    </row>
    <row r="47" spans="2:9" x14ac:dyDescent="0.4">
      <c r="B47" s="11"/>
      <c r="C47" s="12"/>
      <c r="D47" s="12"/>
      <c r="E47" s="12"/>
      <c r="F47" s="12"/>
      <c r="G47" s="13"/>
      <c r="H47" s="6"/>
      <c r="I47" s="18"/>
    </row>
    <row r="48" spans="2:9" x14ac:dyDescent="0.4">
      <c r="B48" s="491"/>
      <c r="C48" s="492"/>
      <c r="D48" s="492"/>
      <c r="E48" s="492"/>
      <c r="F48" s="492"/>
      <c r="G48" s="493"/>
      <c r="H48" s="6"/>
      <c r="I48" s="18"/>
    </row>
    <row r="49" spans="1:9" x14ac:dyDescent="0.4">
      <c r="B49" s="334"/>
      <c r="C49" s="335"/>
      <c r="D49" s="335"/>
      <c r="E49" s="335"/>
      <c r="F49" s="335"/>
      <c r="G49" s="336"/>
      <c r="H49" s="6"/>
      <c r="I49" s="18"/>
    </row>
    <row r="50" spans="1:9" x14ac:dyDescent="0.4">
      <c r="B50" s="334"/>
      <c r="C50" s="335"/>
      <c r="D50" s="335"/>
      <c r="E50" s="335"/>
      <c r="F50" s="335"/>
      <c r="G50" s="336"/>
      <c r="H50" s="6"/>
      <c r="I50" s="18"/>
    </row>
    <row r="51" spans="1:9" ht="16" thickBot="1" x14ac:dyDescent="0.45">
      <c r="B51" s="337"/>
      <c r="C51" s="338"/>
      <c r="D51" s="338"/>
      <c r="E51" s="338"/>
      <c r="F51" s="338"/>
      <c r="G51" s="339"/>
      <c r="H51" s="6"/>
      <c r="I51" s="18"/>
    </row>
    <row r="52" spans="1:9" x14ac:dyDescent="0.4">
      <c r="I52" s="18"/>
    </row>
    <row r="53" spans="1:9" x14ac:dyDescent="0.4">
      <c r="A53" s="18"/>
      <c r="B53" s="18"/>
      <c r="C53" s="18"/>
      <c r="D53" s="18"/>
      <c r="E53" s="18"/>
      <c r="F53" s="18"/>
      <c r="G53" s="18"/>
      <c r="H53" s="18"/>
      <c r="I53" s="18"/>
    </row>
  </sheetData>
  <sheetProtection algorithmName="SHA-512" hashValue="WoG6iW0k8RuzPwonbydF9X/JJo/j7eH6sGew0wbtpv3eQDhR6LcRTUpdYmh5mHGb7LSOzYZvznbFiiK5MqH57Q==" saltValue="Imn2h95zRvvuUuvmI5wqgg==" spinCount="100000" sheet="1" objects="1" scenarios="1" selectLockedCells="1"/>
  <mergeCells count="10">
    <mergeCell ref="B48:G51"/>
    <mergeCell ref="B2:C2"/>
    <mergeCell ref="B13:G16"/>
    <mergeCell ref="B11:G11"/>
    <mergeCell ref="B18:G21"/>
    <mergeCell ref="B23:G26"/>
    <mergeCell ref="B28:G31"/>
    <mergeCell ref="B33:G36"/>
    <mergeCell ref="B38:G41"/>
    <mergeCell ref="B43:G46"/>
  </mergeCells>
  <hyperlinks>
    <hyperlink ref="E4" location="Instructions!C33" display="Back to Instructions tab"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0070C0"/>
  </sheetPr>
  <dimension ref="A1:G20"/>
  <sheetViews>
    <sheetView showGridLines="0" zoomScaleNormal="100" workbookViewId="0">
      <selection activeCell="E4" sqref="E4"/>
    </sheetView>
  </sheetViews>
  <sheetFormatPr defaultColWidth="9.1796875" defaultRowHeight="15.5" x14ac:dyDescent="0.4"/>
  <cols>
    <col min="1" max="1" width="3.54296875" style="1" customWidth="1"/>
    <col min="2" max="2" width="32.54296875" style="1" customWidth="1"/>
    <col min="3" max="3" width="60.1796875" style="1" customWidth="1"/>
    <col min="4" max="4" width="24" style="1" customWidth="1"/>
    <col min="5" max="5" width="38.453125" style="1" customWidth="1"/>
    <col min="6" max="6" width="4.453125" style="1" customWidth="1"/>
    <col min="7" max="7" width="3.81640625" style="1" customWidth="1"/>
    <col min="8" max="16384" width="9.1796875" style="1"/>
  </cols>
  <sheetData>
    <row r="1" spans="1:7" ht="16" thickBot="1" x14ac:dyDescent="0.45">
      <c r="G1" s="22"/>
    </row>
    <row r="2" spans="1:7" ht="16" thickBot="1" x14ac:dyDescent="0.45">
      <c r="B2" s="301" t="str">
        <f>'Version Control'!$B$2</f>
        <v>Title Block</v>
      </c>
      <c r="C2" s="302"/>
      <c r="G2" s="22"/>
    </row>
    <row r="3" spans="1:7" x14ac:dyDescent="0.4">
      <c r="B3" s="35" t="str">
        <f>'Version Control'!$B$3</f>
        <v>Test Report Template Name:</v>
      </c>
      <c r="C3" s="91" t="str">
        <f>'Version Control'!$C$3</f>
        <v>Portable Air Conditioners</v>
      </c>
      <c r="G3" s="22"/>
    </row>
    <row r="4" spans="1:7" x14ac:dyDescent="0.4">
      <c r="B4" s="90" t="str">
        <f>'Version Control'!$B$4</f>
        <v>Version Number:</v>
      </c>
      <c r="C4" s="217" t="str">
        <f>'Version Control'!$C$4</f>
        <v>v1.0</v>
      </c>
      <c r="E4" s="7" t="s">
        <v>58</v>
      </c>
      <c r="G4" s="22"/>
    </row>
    <row r="5" spans="1:7" x14ac:dyDescent="0.4">
      <c r="B5" s="34" t="str">
        <f>'Version Control'!$B$5</f>
        <v xml:space="preserve">Latest Template Revision: </v>
      </c>
      <c r="C5" s="40">
        <f>'Version Control'!$C$5</f>
        <v>43143</v>
      </c>
      <c r="G5" s="22"/>
    </row>
    <row r="6" spans="1:7" x14ac:dyDescent="0.4">
      <c r="B6" s="34" t="str">
        <f>'Version Control'!$B$6</f>
        <v>Tab Name:</v>
      </c>
      <c r="C6" s="217" t="str">
        <f ca="1">MID(CELL("filename",A1), FIND("]", CELL("filename", A1))+ 1, 255)</f>
        <v>Report Sign-Off Block</v>
      </c>
      <c r="G6" s="22"/>
    </row>
    <row r="7" spans="1:7" ht="36" customHeight="1" x14ac:dyDescent="0.4">
      <c r="B7" s="47" t="str">
        <f>'Version Control'!$B$7</f>
        <v>File Name:</v>
      </c>
      <c r="C7" s="218" t="str">
        <f ca="1">'Version Control'!$C$7</f>
        <v>Portable Air Conditioners - v1.0 (FIXED).xlsx</v>
      </c>
      <c r="G7" s="22"/>
    </row>
    <row r="8" spans="1:7" ht="16" thickBot="1" x14ac:dyDescent="0.45">
      <c r="B8" s="36" t="str">
        <f>'Version Control'!$B$8</f>
        <v xml:space="preserve">Test Completion Date: </v>
      </c>
      <c r="C8" s="41" t="str">
        <f>'Version Control'!$C$8</f>
        <v>[MM/DD/YYYY]</v>
      </c>
      <c r="G8" s="22"/>
    </row>
    <row r="9" spans="1:7" x14ac:dyDescent="0.4">
      <c r="G9" s="22"/>
    </row>
    <row r="10" spans="1:7" ht="16" thickBot="1" x14ac:dyDescent="0.45">
      <c r="G10" s="22"/>
    </row>
    <row r="11" spans="1:7" ht="16" thickBot="1" x14ac:dyDescent="0.45">
      <c r="A11" s="2"/>
      <c r="B11" s="415" t="s">
        <v>73</v>
      </c>
      <c r="C11" s="416"/>
      <c r="D11" s="416"/>
      <c r="E11" s="417"/>
      <c r="G11" s="22"/>
    </row>
    <row r="12" spans="1:7" ht="25.5" customHeight="1" x14ac:dyDescent="0.4">
      <c r="A12" s="2"/>
      <c r="B12" s="499" t="s">
        <v>109</v>
      </c>
      <c r="C12" s="500"/>
      <c r="D12" s="500"/>
      <c r="E12" s="501"/>
      <c r="G12" s="22"/>
    </row>
    <row r="13" spans="1:7" ht="25.5" customHeight="1" thickBot="1" x14ac:dyDescent="0.45">
      <c r="A13" s="2"/>
      <c r="B13" s="502"/>
      <c r="C13" s="503"/>
      <c r="D13" s="503"/>
      <c r="E13" s="504"/>
      <c r="G13" s="22"/>
    </row>
    <row r="14" spans="1:7" ht="16" thickBot="1" x14ac:dyDescent="0.45">
      <c r="A14" s="2"/>
      <c r="B14" s="505" t="s">
        <v>30</v>
      </c>
      <c r="C14" s="506"/>
      <c r="D14" s="171" t="s">
        <v>29</v>
      </c>
      <c r="E14" s="172" t="s">
        <v>31</v>
      </c>
      <c r="G14" s="22"/>
    </row>
    <row r="15" spans="1:7" x14ac:dyDescent="0.4">
      <c r="A15" s="2"/>
      <c r="B15" s="507" t="s">
        <v>32</v>
      </c>
      <c r="C15" s="508"/>
      <c r="D15" s="169" t="str">
        <f>'General Info &amp; Test Results'!C17</f>
        <v>[MM/DD/YYYY]</v>
      </c>
      <c r="E15" s="174" t="s">
        <v>111</v>
      </c>
      <c r="G15" s="22"/>
    </row>
    <row r="16" spans="1:7" x14ac:dyDescent="0.4">
      <c r="A16" s="2"/>
      <c r="B16" s="509" t="s">
        <v>70</v>
      </c>
      <c r="C16" s="510"/>
      <c r="D16" s="116" t="s">
        <v>50</v>
      </c>
      <c r="E16" s="115" t="s">
        <v>111</v>
      </c>
      <c r="G16" s="22"/>
    </row>
    <row r="17" spans="1:7" x14ac:dyDescent="0.4">
      <c r="A17" s="2"/>
      <c r="B17" s="509" t="s">
        <v>110</v>
      </c>
      <c r="C17" s="510"/>
      <c r="D17" s="116" t="s">
        <v>50</v>
      </c>
      <c r="E17" s="115" t="s">
        <v>111</v>
      </c>
      <c r="G17" s="22"/>
    </row>
    <row r="18" spans="1:7" ht="16" thickBot="1" x14ac:dyDescent="0.45">
      <c r="A18" s="2"/>
      <c r="B18" s="497" t="s">
        <v>110</v>
      </c>
      <c r="C18" s="498"/>
      <c r="D18" s="173" t="s">
        <v>50</v>
      </c>
      <c r="E18" s="122" t="s">
        <v>111</v>
      </c>
      <c r="G18" s="22"/>
    </row>
    <row r="19" spans="1:7" x14ac:dyDescent="0.4">
      <c r="G19" s="22"/>
    </row>
    <row r="20" spans="1:7" x14ac:dyDescent="0.4">
      <c r="A20" s="22"/>
      <c r="B20" s="22"/>
      <c r="C20" s="22"/>
      <c r="D20" s="22"/>
      <c r="E20" s="22"/>
      <c r="F20" s="22"/>
      <c r="G20" s="22"/>
    </row>
  </sheetData>
  <sheetProtection algorithmName="SHA-512" hashValue="rgJK2smwkMw6umvhNT5DR2XORveBjacm2ZCS1Y98mEVx3DpDs4WBscU/wxnAqNOqW2KKX/irqlk+QBq8iGyPFg==" saltValue="frTVjlV4Lif9qcDdBLUVtw==" spinCount="100000" sheet="1" objects="1" scenarios="1" selectLockedCells="1"/>
  <mergeCells count="8">
    <mergeCell ref="B2:C2"/>
    <mergeCell ref="B18:C18"/>
    <mergeCell ref="B12:E13"/>
    <mergeCell ref="B11:E11"/>
    <mergeCell ref="B14:C14"/>
    <mergeCell ref="B15:C15"/>
    <mergeCell ref="B16:C16"/>
    <mergeCell ref="B17:C17"/>
  </mergeCells>
  <hyperlinks>
    <hyperlink ref="E4" location="Instructions!C33" display="Back to Instructions tab" xr:uid="{00000000-0004-0000-0D00-000000000000}"/>
  </hyperlinks>
  <pageMargins left="0.7" right="0.7" top="0.75" bottom="0.75" header="0.3" footer="0.3"/>
  <pageSetup orientation="portrait"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workbookViewId="0">
      <selection activeCell="B2" sqref="B2:C2"/>
    </sheetView>
  </sheetViews>
  <sheetFormatPr defaultColWidth="9.1796875" defaultRowHeight="14.5" x14ac:dyDescent="0.35"/>
  <cols>
    <col min="1" max="1" width="5.453125" style="271" customWidth="1"/>
    <col min="2" max="2" width="30.7265625" style="271" customWidth="1"/>
    <col min="3" max="3" width="53.81640625" style="271" customWidth="1"/>
    <col min="4" max="4" width="8.81640625" style="271" customWidth="1"/>
    <col min="5" max="5" width="6.54296875" style="271" customWidth="1"/>
    <col min="6" max="6" width="4.1796875" style="271" customWidth="1"/>
    <col min="7" max="16384" width="9.1796875" style="271"/>
  </cols>
  <sheetData>
    <row r="1" spans="2:6" ht="15" thickBot="1" x14ac:dyDescent="0.4">
      <c r="F1" s="272"/>
    </row>
    <row r="2" spans="2:6" ht="16" thickBot="1" x14ac:dyDescent="0.4">
      <c r="B2" s="511" t="s">
        <v>22</v>
      </c>
      <c r="C2" s="512"/>
      <c r="F2" s="272"/>
    </row>
    <row r="3" spans="2:6" ht="15.5" x14ac:dyDescent="0.4">
      <c r="B3" s="277" t="s">
        <v>144</v>
      </c>
      <c r="C3" s="278" t="str">
        <f>'Version Control'!$C$3</f>
        <v>Portable Air Conditioners</v>
      </c>
      <c r="F3" s="272"/>
    </row>
    <row r="4" spans="2:6" ht="15.5" x14ac:dyDescent="0.4">
      <c r="B4" s="279" t="s">
        <v>25</v>
      </c>
      <c r="C4" s="280" t="str">
        <f>'Version Control'!$C$4</f>
        <v>v1.0</v>
      </c>
      <c r="F4" s="272"/>
    </row>
    <row r="5" spans="2:6" ht="15.5" x14ac:dyDescent="0.4">
      <c r="B5" s="279" t="s">
        <v>75</v>
      </c>
      <c r="C5" s="280">
        <f>'Version Control'!$C$5</f>
        <v>43143</v>
      </c>
      <c r="F5" s="272"/>
    </row>
    <row r="6" spans="2:6" ht="15.5" x14ac:dyDescent="0.4">
      <c r="B6" s="281" t="s">
        <v>24</v>
      </c>
      <c r="C6" s="282" t="str">
        <f ca="1">MID(CELL("filename",A1), FIND("]", CELL("filename", A1))+ 1, 255)</f>
        <v>Drop-Downs</v>
      </c>
      <c r="F6" s="272"/>
    </row>
    <row r="7" spans="2:6" ht="15.5" x14ac:dyDescent="0.35">
      <c r="B7" s="283" t="s">
        <v>23</v>
      </c>
      <c r="C7" s="284" t="str">
        <f ca="1">MID(CELL("FILENAME",F16),FIND("[",CELL("FILENAME",F16))+1,FIND("]",CELL("FILENAME",F16))-FIND("[",CELL("FILENAME",F16))-1)</f>
        <v>Portable Air Conditioners - v1.0 (FIXED).xlsx</v>
      </c>
      <c r="F7" s="272"/>
    </row>
    <row r="8" spans="2:6" ht="16" thickBot="1" x14ac:dyDescent="0.45">
      <c r="B8" s="285" t="s">
        <v>26</v>
      </c>
      <c r="C8" s="286" t="str">
        <f>'Version Control'!$C$8</f>
        <v>[MM/DD/YYYY]</v>
      </c>
      <c r="F8" s="272"/>
    </row>
    <row r="9" spans="2:6" ht="15.5" x14ac:dyDescent="0.4">
      <c r="B9" s="287"/>
      <c r="C9" s="288"/>
      <c r="F9" s="272"/>
    </row>
    <row r="10" spans="2:6" ht="15.5" x14ac:dyDescent="0.4">
      <c r="B10" s="287"/>
      <c r="C10" s="288"/>
      <c r="F10" s="272"/>
    </row>
    <row r="11" spans="2:6" ht="15.5" x14ac:dyDescent="0.4">
      <c r="B11" s="289" t="s">
        <v>324</v>
      </c>
      <c r="C11" s="290"/>
      <c r="E11" s="289"/>
      <c r="F11" s="272"/>
    </row>
    <row r="12" spans="2:6" ht="15.5" x14ac:dyDescent="0.4">
      <c r="B12" s="291" t="s">
        <v>325</v>
      </c>
      <c r="C12" s="290"/>
      <c r="E12" s="289"/>
      <c r="F12" s="272"/>
    </row>
    <row r="13" spans="2:6" ht="15.5" x14ac:dyDescent="0.4">
      <c r="B13" s="292" t="s">
        <v>326</v>
      </c>
      <c r="C13" s="290"/>
      <c r="E13" s="289"/>
      <c r="F13" s="272"/>
    </row>
    <row r="14" spans="2:6" ht="15.5" x14ac:dyDescent="0.4">
      <c r="B14" s="290"/>
      <c r="C14" s="290"/>
      <c r="D14" s="289"/>
      <c r="E14" s="289"/>
      <c r="F14" s="272"/>
    </row>
    <row r="15" spans="2:6" ht="15.5" x14ac:dyDescent="0.4">
      <c r="B15" s="290"/>
      <c r="C15" s="290"/>
      <c r="D15" s="289"/>
      <c r="E15" s="289"/>
      <c r="F15" s="272"/>
    </row>
    <row r="16" spans="2:6" ht="15.5" x14ac:dyDescent="0.4">
      <c r="B16" s="290"/>
      <c r="C16" s="290"/>
      <c r="D16" s="289"/>
      <c r="E16" s="289"/>
      <c r="F16" s="272"/>
    </row>
    <row r="17" spans="1:6" ht="15.5" x14ac:dyDescent="0.4">
      <c r="B17" s="290"/>
      <c r="C17" s="290"/>
      <c r="D17" s="289"/>
      <c r="E17" s="289"/>
      <c r="F17" s="272"/>
    </row>
    <row r="18" spans="1:6" ht="15.5" x14ac:dyDescent="0.4">
      <c r="B18" s="290"/>
      <c r="C18" s="290"/>
      <c r="D18" s="289"/>
      <c r="E18" s="289"/>
      <c r="F18" s="272"/>
    </row>
    <row r="19" spans="1:6" x14ac:dyDescent="0.35">
      <c r="A19" s="272"/>
      <c r="B19" s="272"/>
      <c r="C19" s="272"/>
      <c r="D19" s="272"/>
      <c r="E19" s="272"/>
      <c r="F19" s="272"/>
    </row>
  </sheetData>
  <sheetProtection algorithmName="SHA-512" hashValue="iH7s7nSdDZnEwHpHukmTDFa3v4bmKQu7MNn08XH/Ju3pm0dD8hB38EsRsKHBeO82hee4I4mPJjmsQGTVHDLuLQ==" saltValue="nCfbnE3rGpBlzokf7no1Ag==" spinCount="100000" sheet="1" objects="1" scenarios="1" selectLockedCells="1"/>
  <mergeCells count="1">
    <mergeCell ref="B2:C2"/>
  </mergeCells>
  <conditionalFormatting sqref="A1:F1 A2:B2 D2:F2 A3:F10 A14:F19 A11:C13 E11:F13">
    <cfRule type="expression" dxfId="0" priority="1" stopIfTrue="1">
      <formula>CELL("Protect",A1)=0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G28"/>
  <sheetViews>
    <sheetView showGridLines="0" zoomScaleNormal="100" workbookViewId="0">
      <selection activeCell="E4" sqref="E4"/>
    </sheetView>
  </sheetViews>
  <sheetFormatPr defaultColWidth="9.1796875" defaultRowHeight="15.5" x14ac:dyDescent="0.4"/>
  <cols>
    <col min="1" max="1" width="7.1796875" style="15" customWidth="1"/>
    <col min="2" max="2" width="32.54296875" style="17" customWidth="1"/>
    <col min="3" max="3" width="59.453125" style="14" customWidth="1"/>
    <col min="4" max="4" width="6.453125" style="15" customWidth="1"/>
    <col min="5" max="5" width="25.1796875" style="15" bestFit="1" customWidth="1"/>
    <col min="6" max="6" width="4.54296875" style="15" customWidth="1"/>
    <col min="7" max="7" width="3.81640625" style="15" customWidth="1"/>
    <col min="8" max="16384" width="9.1796875" style="15"/>
  </cols>
  <sheetData>
    <row r="1" spans="2:7" ht="16" thickBot="1" x14ac:dyDescent="0.45">
      <c r="B1" s="14"/>
      <c r="C1" s="15"/>
      <c r="G1" s="19"/>
    </row>
    <row r="2" spans="2:7" ht="16" thickBot="1" x14ac:dyDescent="0.45">
      <c r="B2" s="511" t="s">
        <v>22</v>
      </c>
      <c r="C2" s="512"/>
      <c r="G2" s="19"/>
    </row>
    <row r="3" spans="2:7" x14ac:dyDescent="0.4">
      <c r="B3" s="92" t="s">
        <v>144</v>
      </c>
      <c r="C3" s="97" t="s">
        <v>160</v>
      </c>
      <c r="G3" s="19"/>
    </row>
    <row r="4" spans="2:7" x14ac:dyDescent="0.4">
      <c r="B4" s="93" t="s">
        <v>25</v>
      </c>
      <c r="C4" s="214" t="str">
        <f>INDEX(B13:B55,COUNTA(B13:B55),1)</f>
        <v>v1.0</v>
      </c>
      <c r="E4" s="7" t="s">
        <v>58</v>
      </c>
      <c r="G4" s="19"/>
    </row>
    <row r="5" spans="2:7" x14ac:dyDescent="0.4">
      <c r="B5" s="93" t="s">
        <v>75</v>
      </c>
      <c r="C5" s="96">
        <f>IF(MAX(B13:C97)=0,"No Revisions Dates Entered",MAX(C13:C97))</f>
        <v>43143</v>
      </c>
      <c r="G5" s="19"/>
    </row>
    <row r="6" spans="2:7" x14ac:dyDescent="0.4">
      <c r="B6" s="94" t="s">
        <v>24</v>
      </c>
      <c r="C6" s="95" t="str">
        <f ca="1">MID(CELL("filename",A1), FIND("]", CELL("filename", A1))+ 1, 255)</f>
        <v>Version Control</v>
      </c>
      <c r="G6" s="19"/>
    </row>
    <row r="7" spans="2:7" ht="36" customHeight="1" x14ac:dyDescent="0.4">
      <c r="B7" s="215" t="s">
        <v>23</v>
      </c>
      <c r="C7" s="216" t="str">
        <f ca="1">MID(CELL("FILENAME",F16),FIND("[",CELL("FILENAME",F16))+1,FIND("]",CELL("FILENAME",F16))-FIND("[",CELL("FILENAME",F16))-1)</f>
        <v>Portable Air Conditioners - v1.0 (FIXED).xlsx</v>
      </c>
      <c r="G7" s="19"/>
    </row>
    <row r="8" spans="2:7" ht="16" thickBot="1" x14ac:dyDescent="0.45">
      <c r="B8" s="98" t="s">
        <v>26</v>
      </c>
      <c r="C8" s="99" t="str">
        <f>'General Info &amp; Test Results'!C17</f>
        <v>[MM/DD/YYYY]</v>
      </c>
      <c r="G8" s="19"/>
    </row>
    <row r="9" spans="2:7" x14ac:dyDescent="0.4">
      <c r="B9" s="15"/>
      <c r="C9" s="15"/>
      <c r="G9" s="19"/>
    </row>
    <row r="10" spans="2:7" ht="16" thickBot="1" x14ac:dyDescent="0.45">
      <c r="B10" s="15"/>
      <c r="C10" s="15"/>
      <c r="G10" s="19"/>
    </row>
    <row r="11" spans="2:7" ht="16" thickBot="1" x14ac:dyDescent="0.45">
      <c r="B11" s="30" t="s">
        <v>27</v>
      </c>
      <c r="C11" s="31"/>
      <c r="G11" s="19"/>
    </row>
    <row r="12" spans="2:7" ht="16" thickBot="1" x14ac:dyDescent="0.45">
      <c r="B12" s="32" t="s">
        <v>28</v>
      </c>
      <c r="C12" s="33" t="s">
        <v>29</v>
      </c>
      <c r="G12" s="19"/>
    </row>
    <row r="13" spans="2:7" x14ac:dyDescent="0.4">
      <c r="B13" s="105">
        <v>0.3</v>
      </c>
      <c r="C13" s="106">
        <v>42888</v>
      </c>
      <c r="G13" s="19"/>
    </row>
    <row r="14" spans="2:7" x14ac:dyDescent="0.4">
      <c r="B14" s="100">
        <v>0.4</v>
      </c>
      <c r="C14" s="101">
        <v>43126</v>
      </c>
      <c r="D14" s="16"/>
      <c r="E14" s="16"/>
      <c r="F14" s="16"/>
      <c r="G14" s="19"/>
    </row>
    <row r="15" spans="2:7" x14ac:dyDescent="0.4">
      <c r="B15" s="100" t="s">
        <v>323</v>
      </c>
      <c r="C15" s="101">
        <v>43143</v>
      </c>
      <c r="G15" s="19"/>
    </row>
    <row r="16" spans="2:7" x14ac:dyDescent="0.4">
      <c r="B16" s="100"/>
      <c r="C16" s="101"/>
      <c r="G16" s="19"/>
    </row>
    <row r="17" spans="1:7" x14ac:dyDescent="0.4">
      <c r="B17" s="102"/>
      <c r="C17" s="101"/>
      <c r="G17" s="19"/>
    </row>
    <row r="18" spans="1:7" x14ac:dyDescent="0.4">
      <c r="B18" s="175"/>
      <c r="C18" s="176"/>
      <c r="G18" s="19"/>
    </row>
    <row r="19" spans="1:7" x14ac:dyDescent="0.4">
      <c r="B19" s="175"/>
      <c r="C19" s="176"/>
      <c r="G19" s="19"/>
    </row>
    <row r="20" spans="1:7" x14ac:dyDescent="0.4">
      <c r="B20" s="175"/>
      <c r="C20" s="176"/>
      <c r="G20" s="19"/>
    </row>
    <row r="21" spans="1:7" x14ac:dyDescent="0.4">
      <c r="B21" s="175"/>
      <c r="C21" s="176"/>
      <c r="G21" s="19"/>
    </row>
    <row r="22" spans="1:7" x14ac:dyDescent="0.4">
      <c r="B22" s="175"/>
      <c r="C22" s="176"/>
      <c r="G22" s="19"/>
    </row>
    <row r="23" spans="1:7" x14ac:dyDescent="0.4">
      <c r="B23" s="175"/>
      <c r="C23" s="176"/>
      <c r="G23" s="19"/>
    </row>
    <row r="24" spans="1:7" x14ac:dyDescent="0.4">
      <c r="B24" s="175"/>
      <c r="C24" s="176"/>
      <c r="G24" s="19"/>
    </row>
    <row r="25" spans="1:7" x14ac:dyDescent="0.4">
      <c r="B25" s="175"/>
      <c r="C25" s="176"/>
      <c r="G25" s="19"/>
    </row>
    <row r="26" spans="1:7" ht="16" thickBot="1" x14ac:dyDescent="0.45">
      <c r="B26" s="103"/>
      <c r="C26" s="104"/>
      <c r="G26" s="19"/>
    </row>
    <row r="27" spans="1:7" x14ac:dyDescent="0.4">
      <c r="G27" s="19"/>
    </row>
    <row r="28" spans="1:7" x14ac:dyDescent="0.4">
      <c r="A28" s="19"/>
      <c r="B28" s="20"/>
      <c r="C28" s="21"/>
      <c r="D28" s="19"/>
      <c r="E28" s="19"/>
      <c r="F28" s="19"/>
      <c r="G28" s="19"/>
    </row>
  </sheetData>
  <sheetProtection algorithmName="SHA-512" hashValue="n+/fc+lv2MrlUQqqKFCdIvqpntD+FkJ/nIw57raeRQXD23gw3FZgK23DXgA2ANKS7i50HgG3NMDMgWj3+ZhwUA==" saltValue="QtCdMBVRWZNLvwWextJXhQ==" spinCount="100000" sheet="1" objects="1" scenarios="1" selectLockedCells="1"/>
  <mergeCells count="1">
    <mergeCell ref="B2:C2"/>
  </mergeCells>
  <hyperlinks>
    <hyperlink ref="E4" location="Instructions!C33" display="Back to Instructions tab" xr:uid="{00000000-0004-0000-0F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J35"/>
  <sheetViews>
    <sheetView showGridLines="0" zoomScale="90" zoomScaleNormal="90" zoomScaleSheetLayoutView="85" workbookViewId="0">
      <selection activeCell="E4" sqref="E4"/>
    </sheetView>
  </sheetViews>
  <sheetFormatPr defaultColWidth="9.1796875" defaultRowHeight="15.5" x14ac:dyDescent="0.35"/>
  <cols>
    <col min="1" max="1" width="5.54296875" style="42" customWidth="1"/>
    <col min="2" max="2" width="36.453125" style="42" customWidth="1"/>
    <col min="3" max="3" width="60.81640625" style="42" bestFit="1" customWidth="1"/>
    <col min="4" max="4" width="6.54296875" style="42" customWidth="1"/>
    <col min="5" max="5" width="46.1796875" style="42" customWidth="1"/>
    <col min="6" max="6" width="24.54296875" style="42" customWidth="1"/>
    <col min="7" max="7" width="21.7265625" style="42" customWidth="1"/>
    <col min="8" max="8" width="24.1796875" style="42" customWidth="1"/>
    <col min="9" max="9" width="5.26953125" style="42" customWidth="1"/>
    <col min="10" max="10" width="4.26953125" style="42" customWidth="1"/>
    <col min="11" max="16384" width="9.1796875" style="42"/>
  </cols>
  <sheetData>
    <row r="1" spans="2:10" ht="16" thickBot="1" x14ac:dyDescent="0.4">
      <c r="J1" s="43"/>
    </row>
    <row r="2" spans="2:10" ht="16" thickBot="1" x14ac:dyDescent="0.4">
      <c r="B2" s="301" t="str">
        <f>'Version Control'!$B$2</f>
        <v>Title Block</v>
      </c>
      <c r="C2" s="302"/>
      <c r="J2" s="43"/>
    </row>
    <row r="3" spans="2:10" x14ac:dyDescent="0.4">
      <c r="B3" s="35" t="str">
        <f>'Version Control'!$B$3</f>
        <v>Test Report Template Name:</v>
      </c>
      <c r="C3" s="91" t="str">
        <f>'Version Control'!$C$3</f>
        <v>Portable Air Conditioners</v>
      </c>
      <c r="J3" s="43"/>
    </row>
    <row r="4" spans="2:10" ht="17" x14ac:dyDescent="0.4">
      <c r="B4" s="90" t="str">
        <f>'Version Control'!$B$4</f>
        <v>Version Number:</v>
      </c>
      <c r="C4" s="217" t="str">
        <f>'Version Control'!$C$4</f>
        <v>v1.0</v>
      </c>
      <c r="E4" s="44" t="s">
        <v>58</v>
      </c>
      <c r="J4" s="43"/>
    </row>
    <row r="5" spans="2:10" x14ac:dyDescent="0.4">
      <c r="B5" s="34" t="str">
        <f>'Version Control'!$B$5</f>
        <v xml:space="preserve">Latest Template Revision: </v>
      </c>
      <c r="C5" s="40">
        <f>'Version Control'!$C$5</f>
        <v>43143</v>
      </c>
      <c r="J5" s="43"/>
    </row>
    <row r="6" spans="2:10" x14ac:dyDescent="0.4">
      <c r="B6" s="34" t="str">
        <f>'Version Control'!$B$6</f>
        <v>Tab Name:</v>
      </c>
      <c r="C6" s="217" t="str">
        <f ca="1">MID(CELL("filename",A1), FIND("]", CELL("filename", A1))+ 1, 255)</f>
        <v>General Info &amp; Test Results</v>
      </c>
      <c r="J6" s="43"/>
    </row>
    <row r="7" spans="2:10" ht="38.25" customHeight="1" x14ac:dyDescent="0.35">
      <c r="B7" s="47" t="str">
        <f>'Version Control'!$B$7</f>
        <v>File Name:</v>
      </c>
      <c r="C7" s="218" t="str">
        <f ca="1">'Version Control'!$C$7</f>
        <v>Portable Air Conditioners - v1.0 (FIXED).xlsx</v>
      </c>
      <c r="J7" s="43"/>
    </row>
    <row r="8" spans="2:10" ht="16" thickBot="1" x14ac:dyDescent="0.45">
      <c r="B8" s="36" t="str">
        <f>'Version Control'!$B$8</f>
        <v xml:space="preserve">Test Completion Date: </v>
      </c>
      <c r="C8" s="41" t="str">
        <f>'Version Control'!$C$8</f>
        <v>[MM/DD/YYYY]</v>
      </c>
      <c r="J8" s="43"/>
    </row>
    <row r="9" spans="2:10" x14ac:dyDescent="0.4">
      <c r="B9" s="260"/>
      <c r="C9" s="261"/>
      <c r="J9" s="43"/>
    </row>
    <row r="10" spans="2:10" ht="16" thickBot="1" x14ac:dyDescent="0.45">
      <c r="B10" s="260"/>
      <c r="C10" s="261"/>
      <c r="J10" s="43"/>
    </row>
    <row r="11" spans="2:10" ht="16" thickBot="1" x14ac:dyDescent="0.4">
      <c r="B11" s="25" t="s">
        <v>20</v>
      </c>
      <c r="C11" s="26"/>
      <c r="E11" s="264" t="s">
        <v>314</v>
      </c>
      <c r="F11" s="48"/>
      <c r="G11" s="265"/>
      <c r="J11" s="43"/>
    </row>
    <row r="12" spans="2:10" ht="17" x14ac:dyDescent="0.35">
      <c r="B12" s="54" t="s">
        <v>0</v>
      </c>
      <c r="C12" s="267"/>
      <c r="E12" s="50" t="s">
        <v>18</v>
      </c>
      <c r="F12" s="51" t="s">
        <v>55</v>
      </c>
      <c r="G12" s="52" t="s">
        <v>37</v>
      </c>
      <c r="J12" s="43"/>
    </row>
    <row r="13" spans="2:10" ht="17.5" thickBot="1" x14ac:dyDescent="0.4">
      <c r="B13" s="55" t="s">
        <v>38</v>
      </c>
      <c r="C13" s="268"/>
      <c r="E13" s="196" t="s">
        <v>162</v>
      </c>
      <c r="F13" s="220">
        <f>'Data &amp; Calcs Cooling Mode'!G148</f>
        <v>0</v>
      </c>
      <c r="G13" s="197" t="s">
        <v>163</v>
      </c>
      <c r="J13" s="43"/>
    </row>
    <row r="14" spans="2:10" ht="16" thickBot="1" x14ac:dyDescent="0.4">
      <c r="E14" s="198" t="s">
        <v>164</v>
      </c>
      <c r="F14" s="297">
        <f>IFERROR('Data &amp; Calcs Cooling Mode'!G159,0)</f>
        <v>0</v>
      </c>
      <c r="G14" s="199" t="s">
        <v>165</v>
      </c>
      <c r="J14" s="43"/>
    </row>
    <row r="15" spans="2:10" ht="16" thickBot="1" x14ac:dyDescent="0.4">
      <c r="B15" s="25" t="s">
        <v>52</v>
      </c>
      <c r="C15" s="26"/>
      <c r="J15" s="43"/>
    </row>
    <row r="16" spans="2:10" ht="16" thickBot="1" x14ac:dyDescent="0.4">
      <c r="B16" s="37" t="s">
        <v>39</v>
      </c>
      <c r="C16" s="212" t="s">
        <v>50</v>
      </c>
      <c r="E16" s="264" t="s">
        <v>315</v>
      </c>
      <c r="F16" s="48"/>
      <c r="G16" s="265"/>
      <c r="J16" s="43"/>
    </row>
    <row r="17" spans="2:10" ht="16" thickBot="1" x14ac:dyDescent="0.4">
      <c r="B17" s="38" t="s">
        <v>40</v>
      </c>
      <c r="C17" s="213" t="s">
        <v>50</v>
      </c>
      <c r="E17" s="50" t="s">
        <v>18</v>
      </c>
      <c r="F17" s="51" t="s">
        <v>55</v>
      </c>
      <c r="G17" s="52" t="s">
        <v>37</v>
      </c>
      <c r="H17" s="56"/>
      <c r="J17" s="43"/>
    </row>
    <row r="18" spans="2:10" ht="16" thickBot="1" x14ac:dyDescent="0.4">
      <c r="E18" s="196" t="s">
        <v>162</v>
      </c>
      <c r="F18" s="220">
        <f>'Data &amp; Calcs Cooling Mode'!G147</f>
        <v>0</v>
      </c>
      <c r="G18" s="197" t="s">
        <v>163</v>
      </c>
      <c r="H18" s="56"/>
      <c r="J18" s="43"/>
    </row>
    <row r="19" spans="2:10" ht="16" thickBot="1" x14ac:dyDescent="0.4">
      <c r="B19" s="25" t="s">
        <v>1</v>
      </c>
      <c r="C19" s="26"/>
      <c r="E19" s="198" t="s">
        <v>164</v>
      </c>
      <c r="F19" s="296">
        <f>IFERROR('Data &amp; Calcs Cooling Mode'!G158,0)</f>
        <v>0</v>
      </c>
      <c r="G19" s="199" t="s">
        <v>165</v>
      </c>
      <c r="H19" s="56"/>
      <c r="J19" s="43"/>
    </row>
    <row r="20" spans="2:10" ht="17.25" customHeight="1" x14ac:dyDescent="0.35">
      <c r="B20" s="47" t="s">
        <v>45</v>
      </c>
      <c r="C20" s="266"/>
      <c r="J20" s="43"/>
    </row>
    <row r="21" spans="2:10" ht="17.25" customHeight="1" thickBot="1" x14ac:dyDescent="0.4">
      <c r="B21" s="47" t="s">
        <v>46</v>
      </c>
      <c r="C21" s="117"/>
      <c r="E21" s="57" t="s">
        <v>69</v>
      </c>
      <c r="F21" s="53"/>
      <c r="G21" s="53"/>
      <c r="H21" s="56"/>
      <c r="J21" s="43"/>
    </row>
    <row r="22" spans="2:10" ht="16.5" customHeight="1" thickBot="1" x14ac:dyDescent="0.4">
      <c r="B22" s="47" t="s">
        <v>2</v>
      </c>
      <c r="C22" s="117"/>
      <c r="E22" s="273" t="s">
        <v>73</v>
      </c>
      <c r="F22" s="274"/>
      <c r="G22" s="274"/>
      <c r="H22" s="275"/>
      <c r="J22" s="43"/>
    </row>
    <row r="23" spans="2:10" ht="17.25" customHeight="1" x14ac:dyDescent="0.35">
      <c r="B23" s="47" t="s">
        <v>47</v>
      </c>
      <c r="C23" s="117"/>
      <c r="E23" s="321" t="s">
        <v>102</v>
      </c>
      <c r="F23" s="322"/>
      <c r="G23" s="322"/>
      <c r="H23" s="323"/>
      <c r="J23" s="43"/>
    </row>
    <row r="24" spans="2:10" x14ac:dyDescent="0.35">
      <c r="B24" s="47" t="s">
        <v>17</v>
      </c>
      <c r="C24" s="117"/>
      <c r="E24" s="324"/>
      <c r="F24" s="325"/>
      <c r="G24" s="325"/>
      <c r="H24" s="326"/>
      <c r="J24" s="43"/>
    </row>
    <row r="25" spans="2:10" ht="16" thickBot="1" x14ac:dyDescent="0.4">
      <c r="B25" s="47" t="s">
        <v>44</v>
      </c>
      <c r="C25" s="212" t="s">
        <v>50</v>
      </c>
      <c r="E25" s="327"/>
      <c r="F25" s="328"/>
      <c r="G25" s="328"/>
      <c r="H25" s="329"/>
      <c r="J25" s="43"/>
    </row>
    <row r="26" spans="2:10" ht="16" thickBot="1" x14ac:dyDescent="0.45">
      <c r="B26" s="47" t="s">
        <v>3</v>
      </c>
      <c r="C26" s="117"/>
      <c r="E26" s="186" t="s">
        <v>30</v>
      </c>
      <c r="F26" s="187"/>
      <c r="G26" s="171" t="s">
        <v>29</v>
      </c>
      <c r="H26" s="172" t="s">
        <v>31</v>
      </c>
      <c r="J26" s="43"/>
    </row>
    <row r="27" spans="2:10" x14ac:dyDescent="0.35">
      <c r="B27" s="47" t="s">
        <v>166</v>
      </c>
      <c r="C27" s="117"/>
      <c r="E27" s="188" t="str">
        <f>IF('Report Sign-Off Block'!B15&lt;&gt;0,'Report Sign-Off Block'!B15,"")</f>
        <v>Test Completion</v>
      </c>
      <c r="F27" s="189"/>
      <c r="G27" s="169" t="str">
        <f>'Report Sign-Off Block'!D15</f>
        <v>[MM/DD/YYYY]</v>
      </c>
      <c r="H27" s="170" t="str">
        <f>IF('Report Sign-Off Block'!E15&lt;&gt;0,'Report Sign-Off Block'!E15,"")</f>
        <v>[Test Lab Name]</v>
      </c>
      <c r="J27" s="43"/>
    </row>
    <row r="28" spans="2:10" x14ac:dyDescent="0.35">
      <c r="B28" s="58" t="s">
        <v>15</v>
      </c>
      <c r="C28" s="59"/>
      <c r="D28" s="56"/>
      <c r="E28" s="190" t="str">
        <f>IF('Report Sign-Off Block'!B16&lt;&gt;0,'Report Sign-Off Block'!B16,"")</f>
        <v>Template Completion</v>
      </c>
      <c r="F28" s="191"/>
      <c r="G28" s="111" t="str">
        <f>'Report Sign-Off Block'!D16</f>
        <v>[MM/DD/YYYY]</v>
      </c>
      <c r="H28" s="112" t="str">
        <f>IF('Report Sign-Off Block'!E16&lt;&gt;0,'Report Sign-Off Block'!E16,"")</f>
        <v>[Test Lab Name]</v>
      </c>
      <c r="J28" s="43"/>
    </row>
    <row r="29" spans="2:10" x14ac:dyDescent="0.35">
      <c r="B29" s="47" t="s">
        <v>12</v>
      </c>
      <c r="C29" s="117"/>
      <c r="D29" s="56"/>
      <c r="E29" s="190" t="str">
        <f>IF('Report Sign-Off Block'!B17&lt;&gt;0,'Report Sign-Off Block'!B17,"")</f>
        <v>Report Reviewed by Test Lab</v>
      </c>
      <c r="F29" s="191"/>
      <c r="G29" s="111" t="str">
        <f>'Report Sign-Off Block'!D17</f>
        <v>[MM/DD/YYYY]</v>
      </c>
      <c r="H29" s="112" t="str">
        <f>IF('Report Sign-Off Block'!E17&lt;&gt;0,'Report Sign-Off Block'!E17,"")</f>
        <v>[Test Lab Name]</v>
      </c>
      <c r="J29" s="43"/>
    </row>
    <row r="30" spans="2:10" ht="16" thickBot="1" x14ac:dyDescent="0.4">
      <c r="B30" s="37" t="s">
        <v>13</v>
      </c>
      <c r="C30" s="117"/>
      <c r="D30" s="56"/>
      <c r="E30" s="192" t="str">
        <f>IF('Report Sign-Off Block'!B18&lt;&gt;0,'Report Sign-Off Block'!B18,"")</f>
        <v>Report Reviewed by Test Lab</v>
      </c>
      <c r="F30" s="193"/>
      <c r="G30" s="168" t="str">
        <f>'Report Sign-Off Block'!D18</f>
        <v>[MM/DD/YYYY]</v>
      </c>
      <c r="H30" s="113" t="str">
        <f>IF('Report Sign-Off Block'!E18&lt;&gt;0,'Report Sign-Off Block'!E18,"")</f>
        <v>[Test Lab Name]</v>
      </c>
      <c r="J30" s="43"/>
    </row>
    <row r="31" spans="2:10" ht="16" thickBot="1" x14ac:dyDescent="0.4">
      <c r="B31" s="38" t="s">
        <v>14</v>
      </c>
      <c r="C31" s="118"/>
      <c r="D31" s="56"/>
      <c r="E31" s="233"/>
      <c r="F31" s="233"/>
      <c r="G31" s="234"/>
      <c r="H31" s="235"/>
      <c r="J31" s="43"/>
    </row>
    <row r="32" spans="2:10" x14ac:dyDescent="0.35">
      <c r="D32" s="56"/>
      <c r="E32" s="233"/>
      <c r="F32" s="233"/>
      <c r="G32" s="234"/>
      <c r="H32" s="235"/>
      <c r="J32" s="43"/>
    </row>
    <row r="33" spans="1:10" x14ac:dyDescent="0.35">
      <c r="D33" s="56"/>
      <c r="J33" s="43"/>
    </row>
    <row r="34" spans="1:10" x14ac:dyDescent="0.35">
      <c r="B34" s="56"/>
      <c r="C34" s="56"/>
      <c r="D34" s="56"/>
      <c r="J34" s="43"/>
    </row>
    <row r="35" spans="1:10" x14ac:dyDescent="0.35">
      <c r="A35" s="43"/>
      <c r="B35" s="43"/>
      <c r="C35" s="43"/>
      <c r="D35" s="43"/>
      <c r="E35" s="43"/>
      <c r="F35" s="43"/>
      <c r="G35" s="43"/>
      <c r="H35" s="43"/>
      <c r="I35" s="43"/>
      <c r="J35" s="43"/>
    </row>
  </sheetData>
  <sheetProtection algorithmName="SHA-512" hashValue="iq6/qenzt5iM1DhOjgBAvMQyJbd/f5Qf4dvcWdY6JGURBtJUQqn2ivFH0hnI7rH79g50/XDXU2nRs5kLGsFMZw==" saltValue="f/0g23eOvZPvQhNDTDuJaA==" spinCount="100000" sheet="1" objects="1" scenarios="1" selectLockedCells="1"/>
  <mergeCells count="2">
    <mergeCell ref="B2:C2"/>
    <mergeCell ref="E23:H25"/>
  </mergeCells>
  <conditionalFormatting sqref="E11:G14">
    <cfRule type="expression" dxfId="10" priority="2">
      <formula>$C$27="Single-Duct"</formula>
    </cfRule>
  </conditionalFormatting>
  <conditionalFormatting sqref="E16:G19">
    <cfRule type="expression" dxfId="9" priority="1">
      <formula>$C$27="Dual-Duct"</formula>
    </cfRule>
  </conditionalFormatting>
  <dataValidations count="1">
    <dataValidation type="list" showInputMessage="1" showErrorMessage="1" sqref="C27" xr:uid="{00000000-0002-0000-0100-000000000000}">
      <formula1>Duct_Configuration</formula1>
    </dataValidation>
  </dataValidations>
  <hyperlinks>
    <hyperlink ref="E4" location="Instructions!C33" display="Back to Instructions tab" xr:uid="{00000000-0004-0000-0100-000000000000}"/>
  </hyperlinks>
  <printOptions horizontalCentered="1"/>
  <pageMargins left="0.25" right="0.25" top="0.75" bottom="0.25" header="0.3" footer="0.3"/>
  <pageSetup scale="65"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44"/>
  <sheetViews>
    <sheetView showGridLines="0" zoomScale="80" zoomScaleNormal="80" workbookViewId="0">
      <selection activeCell="E4" sqref="E4:F4"/>
    </sheetView>
  </sheetViews>
  <sheetFormatPr defaultColWidth="10.453125" defaultRowHeight="15.5" x14ac:dyDescent="0.35"/>
  <cols>
    <col min="1" max="1" width="3" style="62" customWidth="1"/>
    <col min="2" max="2" width="40.1796875" style="62" customWidth="1"/>
    <col min="3" max="3" width="48" style="62" customWidth="1"/>
    <col min="4" max="4" width="33.1796875" style="62" customWidth="1"/>
    <col min="5" max="5" width="21.81640625" style="62" customWidth="1"/>
    <col min="6" max="6" width="21" style="62" customWidth="1"/>
    <col min="7" max="7" width="25.26953125" style="62" bestFit="1" customWidth="1"/>
    <col min="8" max="8" width="31.453125" style="62" bestFit="1" customWidth="1"/>
    <col min="9" max="9" width="5.7265625" style="62" customWidth="1"/>
    <col min="10" max="10" width="4.26953125" style="62" customWidth="1"/>
    <col min="11" max="16384" width="10.453125" style="62"/>
  </cols>
  <sheetData>
    <row r="1" spans="2:10" ht="16" thickBot="1" x14ac:dyDescent="0.4">
      <c r="J1" s="63"/>
    </row>
    <row r="2" spans="2:10" ht="16" thickBot="1" x14ac:dyDescent="0.4">
      <c r="B2" s="301" t="str">
        <f>'Version Control'!$B$2</f>
        <v>Title Block</v>
      </c>
      <c r="C2" s="302"/>
      <c r="J2" s="63"/>
    </row>
    <row r="3" spans="2:10" x14ac:dyDescent="0.4">
      <c r="B3" s="35" t="str">
        <f>'Version Control'!$B$3</f>
        <v>Test Report Template Name:</v>
      </c>
      <c r="C3" s="91" t="str">
        <f>'Version Control'!$C$3</f>
        <v>Portable Air Conditioners</v>
      </c>
      <c r="J3" s="63"/>
    </row>
    <row r="4" spans="2:10" ht="17" x14ac:dyDescent="0.4">
      <c r="B4" s="90" t="str">
        <f>'Version Control'!$B$4</f>
        <v>Version Number:</v>
      </c>
      <c r="C4" s="217" t="str">
        <f>'Version Control'!$C$4</f>
        <v>v1.0</v>
      </c>
      <c r="E4" s="330" t="s">
        <v>58</v>
      </c>
      <c r="F4" s="330"/>
      <c r="J4" s="63"/>
    </row>
    <row r="5" spans="2:10" x14ac:dyDescent="0.4">
      <c r="B5" s="34" t="str">
        <f>'Version Control'!$B$5</f>
        <v xml:space="preserve">Latest Template Revision: </v>
      </c>
      <c r="C5" s="40">
        <f>'Version Control'!$C$5</f>
        <v>43143</v>
      </c>
      <c r="J5" s="63"/>
    </row>
    <row r="6" spans="2:10" x14ac:dyDescent="0.4">
      <c r="B6" s="34" t="str">
        <f>'Version Control'!$B$6</f>
        <v>Tab Name:</v>
      </c>
      <c r="C6" s="217" t="str">
        <f ca="1">MID(CELL("filename",A1), FIND("]", CELL("filename", A1))+ 1, 255)</f>
        <v>Instrumentation</v>
      </c>
      <c r="J6" s="63"/>
    </row>
    <row r="7" spans="2:10" ht="37.5" customHeight="1" x14ac:dyDescent="0.35">
      <c r="B7" s="47" t="str">
        <f>'Version Control'!$B$7</f>
        <v>File Name:</v>
      </c>
      <c r="C7" s="218" t="str">
        <f ca="1">'Version Control'!$C$7</f>
        <v>Portable Air Conditioners - v1.0 (FIXED).xlsx</v>
      </c>
      <c r="J7" s="63"/>
    </row>
    <row r="8" spans="2:10" ht="16" thickBot="1" x14ac:dyDescent="0.45">
      <c r="B8" s="36" t="str">
        <f>'Version Control'!$B$8</f>
        <v xml:space="preserve">Test Completion Date: </v>
      </c>
      <c r="C8" s="41" t="str">
        <f>'Version Control'!$C$8</f>
        <v>[MM/DD/YYYY]</v>
      </c>
      <c r="J8" s="63"/>
    </row>
    <row r="9" spans="2:10" x14ac:dyDescent="0.35">
      <c r="J9" s="63"/>
    </row>
    <row r="10" spans="2:10" ht="16" thickBot="1" x14ac:dyDescent="0.4">
      <c r="J10" s="63"/>
    </row>
    <row r="11" spans="2:10" ht="16" thickBot="1" x14ac:dyDescent="0.4">
      <c r="B11" s="331" t="s">
        <v>68</v>
      </c>
      <c r="C11" s="332"/>
      <c r="D11" s="332"/>
      <c r="E11" s="332"/>
      <c r="F11" s="332"/>
      <c r="G11" s="332"/>
      <c r="H11" s="333"/>
      <c r="J11" s="63"/>
    </row>
    <row r="12" spans="2:10" x14ac:dyDescent="0.35">
      <c r="B12" s="70" t="s">
        <v>57</v>
      </c>
      <c r="C12" s="71" t="s">
        <v>54</v>
      </c>
      <c r="D12" s="71" t="s">
        <v>53</v>
      </c>
      <c r="E12" s="72" t="s">
        <v>41</v>
      </c>
      <c r="F12" s="71" t="s">
        <v>82</v>
      </c>
      <c r="G12" s="71" t="s">
        <v>42</v>
      </c>
      <c r="H12" s="73" t="s">
        <v>43</v>
      </c>
      <c r="J12" s="63"/>
    </row>
    <row r="13" spans="2:10" x14ac:dyDescent="0.35">
      <c r="B13" s="114"/>
      <c r="C13" s="119"/>
      <c r="D13" s="119"/>
      <c r="E13" s="119"/>
      <c r="F13" s="119"/>
      <c r="G13" s="119"/>
      <c r="H13" s="115"/>
      <c r="J13" s="63"/>
    </row>
    <row r="14" spans="2:10" x14ac:dyDescent="0.35">
      <c r="B14" s="114"/>
      <c r="C14" s="119"/>
      <c r="D14" s="119"/>
      <c r="E14" s="119"/>
      <c r="F14" s="119"/>
      <c r="G14" s="119"/>
      <c r="H14" s="115"/>
      <c r="J14" s="63"/>
    </row>
    <row r="15" spans="2:10" x14ac:dyDescent="0.35">
      <c r="B15" s="114"/>
      <c r="C15" s="119"/>
      <c r="D15" s="119"/>
      <c r="E15" s="119"/>
      <c r="F15" s="119"/>
      <c r="G15" s="119"/>
      <c r="H15" s="115"/>
      <c r="J15" s="63"/>
    </row>
    <row r="16" spans="2:10" x14ac:dyDescent="0.35">
      <c r="B16" s="114"/>
      <c r="C16" s="119"/>
      <c r="D16" s="119"/>
      <c r="E16" s="119"/>
      <c r="F16" s="119"/>
      <c r="G16" s="119"/>
      <c r="H16" s="115"/>
      <c r="J16" s="63"/>
    </row>
    <row r="17" spans="2:10" x14ac:dyDescent="0.35">
      <c r="B17" s="114"/>
      <c r="C17" s="119"/>
      <c r="D17" s="119"/>
      <c r="E17" s="119"/>
      <c r="F17" s="119"/>
      <c r="G17" s="119"/>
      <c r="H17" s="115"/>
      <c r="J17" s="63"/>
    </row>
    <row r="18" spans="2:10" x14ac:dyDescent="0.35">
      <c r="B18" s="114"/>
      <c r="C18" s="119"/>
      <c r="D18" s="119"/>
      <c r="E18" s="119"/>
      <c r="F18" s="119"/>
      <c r="G18" s="119"/>
      <c r="H18" s="115"/>
      <c r="J18" s="63"/>
    </row>
    <row r="19" spans="2:10" x14ac:dyDescent="0.35">
      <c r="B19" s="114"/>
      <c r="C19" s="119"/>
      <c r="D19" s="119"/>
      <c r="E19" s="119"/>
      <c r="F19" s="119"/>
      <c r="G19" s="119"/>
      <c r="H19" s="115"/>
      <c r="J19" s="63"/>
    </row>
    <row r="20" spans="2:10" x14ac:dyDescent="0.35">
      <c r="B20" s="114"/>
      <c r="C20" s="119"/>
      <c r="D20" s="119"/>
      <c r="E20" s="119"/>
      <c r="F20" s="119"/>
      <c r="G20" s="119"/>
      <c r="H20" s="115"/>
      <c r="J20" s="63"/>
    </row>
    <row r="21" spans="2:10" x14ac:dyDescent="0.35">
      <c r="B21" s="114"/>
      <c r="C21" s="119"/>
      <c r="D21" s="119"/>
      <c r="E21" s="119"/>
      <c r="F21" s="119"/>
      <c r="G21" s="119"/>
      <c r="H21" s="115"/>
      <c r="J21" s="63"/>
    </row>
    <row r="22" spans="2:10" x14ac:dyDescent="0.35">
      <c r="B22" s="114"/>
      <c r="C22" s="119"/>
      <c r="D22" s="119"/>
      <c r="E22" s="119"/>
      <c r="F22" s="119"/>
      <c r="G22" s="119"/>
      <c r="H22" s="115"/>
      <c r="J22" s="63"/>
    </row>
    <row r="23" spans="2:10" x14ac:dyDescent="0.35">
      <c r="B23" s="114"/>
      <c r="C23" s="119"/>
      <c r="D23" s="119"/>
      <c r="E23" s="119"/>
      <c r="F23" s="119"/>
      <c r="G23" s="119"/>
      <c r="H23" s="115"/>
      <c r="J23" s="63"/>
    </row>
    <row r="24" spans="2:10" x14ac:dyDescent="0.35">
      <c r="B24" s="114"/>
      <c r="C24" s="119"/>
      <c r="D24" s="119"/>
      <c r="E24" s="119"/>
      <c r="F24" s="119"/>
      <c r="G24" s="119"/>
      <c r="H24" s="115"/>
      <c r="J24" s="63"/>
    </row>
    <row r="25" spans="2:10" x14ac:dyDescent="0.35">
      <c r="B25" s="114"/>
      <c r="C25" s="119"/>
      <c r="D25" s="119"/>
      <c r="E25" s="119"/>
      <c r="F25" s="119"/>
      <c r="G25" s="119"/>
      <c r="H25" s="115"/>
      <c r="J25" s="63"/>
    </row>
    <row r="26" spans="2:10" x14ac:dyDescent="0.35">
      <c r="B26" s="114"/>
      <c r="C26" s="119"/>
      <c r="D26" s="119"/>
      <c r="E26" s="119"/>
      <c r="F26" s="119"/>
      <c r="G26" s="119"/>
      <c r="H26" s="115"/>
      <c r="J26" s="63"/>
    </row>
    <row r="27" spans="2:10" x14ac:dyDescent="0.35">
      <c r="B27" s="114"/>
      <c r="C27" s="119"/>
      <c r="D27" s="119"/>
      <c r="E27" s="119"/>
      <c r="F27" s="119"/>
      <c r="G27" s="119"/>
      <c r="H27" s="115"/>
      <c r="J27" s="63"/>
    </row>
    <row r="28" spans="2:10" x14ac:dyDescent="0.35">
      <c r="B28" s="114"/>
      <c r="C28" s="119"/>
      <c r="D28" s="119"/>
      <c r="E28" s="119"/>
      <c r="F28" s="119"/>
      <c r="G28" s="119"/>
      <c r="H28" s="115"/>
      <c r="J28" s="63"/>
    </row>
    <row r="29" spans="2:10" x14ac:dyDescent="0.35">
      <c r="B29" s="114"/>
      <c r="C29" s="119"/>
      <c r="D29" s="119"/>
      <c r="E29" s="119"/>
      <c r="F29" s="119"/>
      <c r="G29" s="119"/>
      <c r="H29" s="115"/>
      <c r="J29" s="63"/>
    </row>
    <row r="30" spans="2:10" x14ac:dyDescent="0.35">
      <c r="B30" s="114"/>
      <c r="C30" s="119"/>
      <c r="D30" s="119"/>
      <c r="E30" s="119"/>
      <c r="F30" s="119"/>
      <c r="G30" s="119"/>
      <c r="H30" s="115"/>
      <c r="J30" s="63"/>
    </row>
    <row r="31" spans="2:10" x14ac:dyDescent="0.35">
      <c r="B31" s="114"/>
      <c r="C31" s="119"/>
      <c r="D31" s="119"/>
      <c r="E31" s="119"/>
      <c r="F31" s="119"/>
      <c r="G31" s="119"/>
      <c r="H31" s="115"/>
      <c r="J31" s="63"/>
    </row>
    <row r="32" spans="2:10" x14ac:dyDescent="0.35">
      <c r="B32" s="114"/>
      <c r="C32" s="119"/>
      <c r="D32" s="119"/>
      <c r="E32" s="119"/>
      <c r="F32" s="119"/>
      <c r="G32" s="119"/>
      <c r="H32" s="115"/>
      <c r="J32" s="63"/>
    </row>
    <row r="33" spans="1:10" x14ac:dyDescent="0.35">
      <c r="B33" s="114"/>
      <c r="C33" s="119"/>
      <c r="D33" s="119"/>
      <c r="E33" s="119"/>
      <c r="F33" s="119"/>
      <c r="G33" s="119"/>
      <c r="H33" s="115"/>
      <c r="J33" s="63"/>
    </row>
    <row r="34" spans="1:10" x14ac:dyDescent="0.35">
      <c r="B34" s="114"/>
      <c r="C34" s="119"/>
      <c r="D34" s="119"/>
      <c r="E34" s="119"/>
      <c r="F34" s="119"/>
      <c r="G34" s="119"/>
      <c r="H34" s="115"/>
      <c r="J34" s="63"/>
    </row>
    <row r="35" spans="1:10" x14ac:dyDescent="0.35">
      <c r="B35" s="114"/>
      <c r="C35" s="119"/>
      <c r="D35" s="119"/>
      <c r="E35" s="119"/>
      <c r="F35" s="119"/>
      <c r="G35" s="119"/>
      <c r="H35" s="115"/>
      <c r="J35" s="63"/>
    </row>
    <row r="36" spans="1:10" x14ac:dyDescent="0.35">
      <c r="B36" s="114"/>
      <c r="C36" s="119"/>
      <c r="D36" s="119"/>
      <c r="E36" s="119"/>
      <c r="F36" s="119"/>
      <c r="G36" s="119"/>
      <c r="H36" s="115"/>
      <c r="J36" s="63"/>
    </row>
    <row r="37" spans="1:10" x14ac:dyDescent="0.35">
      <c r="B37" s="114"/>
      <c r="C37" s="119"/>
      <c r="D37" s="119"/>
      <c r="E37" s="119"/>
      <c r="F37" s="119"/>
      <c r="G37" s="119"/>
      <c r="H37" s="115"/>
      <c r="J37" s="63"/>
    </row>
    <row r="38" spans="1:10" x14ac:dyDescent="0.35">
      <c r="B38" s="114"/>
      <c r="C38" s="119"/>
      <c r="D38" s="119"/>
      <c r="E38" s="119"/>
      <c r="F38" s="119"/>
      <c r="G38" s="119"/>
      <c r="H38" s="115"/>
      <c r="J38" s="63"/>
    </row>
    <row r="39" spans="1:10" x14ac:dyDescent="0.35">
      <c r="B39" s="114"/>
      <c r="C39" s="119"/>
      <c r="D39" s="119"/>
      <c r="E39" s="119"/>
      <c r="F39" s="119"/>
      <c r="G39" s="119"/>
      <c r="H39" s="115"/>
      <c r="J39" s="63"/>
    </row>
    <row r="40" spans="1:10" x14ac:dyDescent="0.35">
      <c r="B40" s="114"/>
      <c r="C40" s="119"/>
      <c r="D40" s="119"/>
      <c r="E40" s="119"/>
      <c r="F40" s="119"/>
      <c r="G40" s="119"/>
      <c r="H40" s="115"/>
      <c r="J40" s="63"/>
    </row>
    <row r="41" spans="1:10" x14ac:dyDescent="0.35">
      <c r="B41" s="114"/>
      <c r="C41" s="119"/>
      <c r="D41" s="119"/>
      <c r="E41" s="119"/>
      <c r="F41" s="119"/>
      <c r="G41" s="119"/>
      <c r="H41" s="115"/>
      <c r="J41" s="63"/>
    </row>
    <row r="42" spans="1:10" ht="16" thickBot="1" x14ac:dyDescent="0.4">
      <c r="B42" s="120"/>
      <c r="C42" s="121"/>
      <c r="D42" s="121"/>
      <c r="E42" s="121"/>
      <c r="F42" s="121"/>
      <c r="G42" s="121"/>
      <c r="H42" s="122"/>
      <c r="J42" s="63"/>
    </row>
    <row r="43" spans="1:10" x14ac:dyDescent="0.35">
      <c r="J43" s="63"/>
    </row>
    <row r="44" spans="1:10" x14ac:dyDescent="0.35">
      <c r="A44" s="63"/>
      <c r="B44" s="63"/>
      <c r="C44" s="63"/>
      <c r="D44" s="63"/>
      <c r="E44" s="63"/>
      <c r="F44" s="63"/>
      <c r="G44" s="63"/>
      <c r="H44" s="63"/>
      <c r="I44" s="63"/>
      <c r="J44" s="63"/>
    </row>
  </sheetData>
  <sheetProtection algorithmName="SHA-512" hashValue="o9ntmksRzSHPANfEqpL7RxDsbOLoEoz3S1b1kC8sYyddLQKoN2mx6Th3/OtfAOz2hBwSh1wpuEIIoQVdvQV0lg==" saltValue="yuXFVMlxgPc86jpR+NzvGw==" spinCount="100000" sheet="1" objects="1" scenarios="1" selectLockedCells="1"/>
  <protectedRanges>
    <protectedRange sqref="B13:H42" name="Range1"/>
  </protectedRanges>
  <mergeCells count="3">
    <mergeCell ref="B2:C2"/>
    <mergeCell ref="E4:F4"/>
    <mergeCell ref="B11:H11"/>
  </mergeCells>
  <hyperlinks>
    <hyperlink ref="E4" location="Instructions!C33"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70C0"/>
  </sheetPr>
  <dimension ref="A1:R176"/>
  <sheetViews>
    <sheetView showGridLines="0" zoomScale="60" zoomScaleNormal="60" zoomScaleSheetLayoutView="100" workbookViewId="0">
      <selection activeCell="E4" sqref="E4"/>
    </sheetView>
  </sheetViews>
  <sheetFormatPr defaultColWidth="9.1796875" defaultRowHeight="15.5" x14ac:dyDescent="0.35"/>
  <cols>
    <col min="1" max="1" width="4.7265625" style="42" customWidth="1"/>
    <col min="2" max="2" width="33.54296875" style="42" customWidth="1"/>
    <col min="3" max="3" width="41.1796875" style="42" customWidth="1"/>
    <col min="4" max="5" width="26.81640625" style="42" customWidth="1"/>
    <col min="6" max="6" width="17.1796875" style="42" customWidth="1"/>
    <col min="7" max="7" width="6.26953125" style="42" customWidth="1"/>
    <col min="8" max="8" width="14.1796875" style="42" customWidth="1"/>
    <col min="9" max="9" width="15.26953125" style="42" customWidth="1"/>
    <col min="10" max="11" width="29.1796875" style="42" customWidth="1"/>
    <col min="12" max="12" width="9.1796875" style="42"/>
    <col min="13" max="13" width="12.7265625" style="42" customWidth="1"/>
    <col min="14" max="14" width="9.1796875" style="42"/>
    <col min="15" max="15" width="11.7265625" style="42" customWidth="1"/>
    <col min="16" max="16" width="14.1796875" style="42" customWidth="1"/>
    <col min="17" max="17" width="5.453125" style="42" customWidth="1"/>
    <col min="18" max="18" width="4.7265625" style="42" customWidth="1"/>
    <col min="19" max="16384" width="9.1796875" style="42"/>
  </cols>
  <sheetData>
    <row r="1" spans="2:18" ht="16" thickBot="1" x14ac:dyDescent="0.4">
      <c r="R1" s="43"/>
    </row>
    <row r="2" spans="2:18" ht="16" thickBot="1" x14ac:dyDescent="0.4">
      <c r="B2" s="301" t="str">
        <f>'Version Control'!$B$2</f>
        <v>Title Block</v>
      </c>
      <c r="C2" s="302"/>
      <c r="D2" s="178"/>
      <c r="E2" s="178"/>
      <c r="R2" s="43"/>
    </row>
    <row r="3" spans="2:18" x14ac:dyDescent="0.4">
      <c r="B3" s="35" t="str">
        <f>'Version Control'!$B$3</f>
        <v>Test Report Template Name:</v>
      </c>
      <c r="C3" s="91" t="str">
        <f>'Version Control'!$C$3</f>
        <v>Portable Air Conditioners</v>
      </c>
      <c r="D3" s="177"/>
      <c r="E3" s="177"/>
      <c r="R3" s="43"/>
    </row>
    <row r="4" spans="2:18" ht="17" x14ac:dyDescent="0.4">
      <c r="B4" s="90" t="str">
        <f>'Version Control'!$B$4</f>
        <v>Version Number:</v>
      </c>
      <c r="C4" s="217" t="str">
        <f>'Version Control'!$C$4</f>
        <v>v1.0</v>
      </c>
      <c r="D4" s="177"/>
      <c r="E4" s="44" t="s">
        <v>58</v>
      </c>
      <c r="R4" s="43"/>
    </row>
    <row r="5" spans="2:18" x14ac:dyDescent="0.4">
      <c r="B5" s="34" t="str">
        <f>'Version Control'!$B$5</f>
        <v xml:space="preserve">Latest Template Revision: </v>
      </c>
      <c r="C5" s="40">
        <f>'Version Control'!$C$5</f>
        <v>43143</v>
      </c>
      <c r="D5" s="177"/>
      <c r="E5" s="177"/>
      <c r="R5" s="43"/>
    </row>
    <row r="6" spans="2:18" x14ac:dyDescent="0.4">
      <c r="B6" s="34" t="str">
        <f>'Version Control'!$B$6</f>
        <v>Tab Name:</v>
      </c>
      <c r="C6" s="217" t="str">
        <f ca="1">MID(CELL("filename",A1), FIND("]", CELL("filename", A1))+ 1, 255)</f>
        <v>Photos</v>
      </c>
      <c r="D6" s="177"/>
      <c r="E6" s="177"/>
      <c r="R6" s="43"/>
    </row>
    <row r="7" spans="2:18" ht="39.75" customHeight="1" x14ac:dyDescent="0.35">
      <c r="B7" s="47" t="str">
        <f>'Version Control'!$B$7</f>
        <v>File Name:</v>
      </c>
      <c r="C7" s="218" t="str">
        <f ca="1">'Version Control'!$C$7</f>
        <v>Portable Air Conditioners - v1.0 (FIXED).xlsx</v>
      </c>
      <c r="D7" s="177"/>
      <c r="E7" s="177"/>
      <c r="R7" s="43"/>
    </row>
    <row r="8" spans="2:18" ht="16" thickBot="1" x14ac:dyDescent="0.45">
      <c r="B8" s="36" t="str">
        <f>'Version Control'!$B$8</f>
        <v xml:space="preserve">Test Completion Date: </v>
      </c>
      <c r="C8" s="41" t="str">
        <f>'Version Control'!$C$8</f>
        <v>[MM/DD/YYYY]</v>
      </c>
      <c r="D8" s="177"/>
      <c r="E8" s="177"/>
      <c r="R8" s="43"/>
    </row>
    <row r="9" spans="2:18" x14ac:dyDescent="0.35">
      <c r="R9" s="43"/>
    </row>
    <row r="10" spans="2:18" ht="16" thickBot="1" x14ac:dyDescent="0.4">
      <c r="R10" s="43"/>
    </row>
    <row r="11" spans="2:18" ht="16" thickBot="1" x14ac:dyDescent="0.4">
      <c r="B11" s="8" t="s">
        <v>103</v>
      </c>
      <c r="C11" s="9"/>
      <c r="D11" s="9"/>
      <c r="E11" s="9"/>
      <c r="F11" s="10"/>
      <c r="H11" s="27" t="s">
        <v>104</v>
      </c>
      <c r="I11" s="28"/>
      <c r="J11" s="28"/>
      <c r="K11" s="28"/>
      <c r="L11" s="28"/>
      <c r="M11" s="28"/>
      <c r="N11" s="28"/>
      <c r="O11" s="28"/>
      <c r="P11" s="29"/>
      <c r="R11" s="43"/>
    </row>
    <row r="12" spans="2:18" x14ac:dyDescent="0.35">
      <c r="B12" s="343"/>
      <c r="C12" s="344"/>
      <c r="D12" s="344"/>
      <c r="E12" s="344"/>
      <c r="F12" s="345"/>
      <c r="H12" s="334"/>
      <c r="I12" s="335"/>
      <c r="J12" s="335"/>
      <c r="K12" s="335"/>
      <c r="L12" s="335"/>
      <c r="M12" s="335"/>
      <c r="N12" s="335"/>
      <c r="O12" s="335"/>
      <c r="P12" s="336"/>
      <c r="R12" s="43"/>
    </row>
    <row r="13" spans="2:18" x14ac:dyDescent="0.35">
      <c r="B13" s="334"/>
      <c r="C13" s="335"/>
      <c r="D13" s="335"/>
      <c r="E13" s="335"/>
      <c r="F13" s="336"/>
      <c r="H13" s="334"/>
      <c r="I13" s="335"/>
      <c r="J13" s="335"/>
      <c r="K13" s="335"/>
      <c r="L13" s="335"/>
      <c r="M13" s="335"/>
      <c r="N13" s="335"/>
      <c r="O13" s="335"/>
      <c r="P13" s="336"/>
      <c r="R13" s="43"/>
    </row>
    <row r="14" spans="2:18" x14ac:dyDescent="0.35">
      <c r="B14" s="334"/>
      <c r="C14" s="335"/>
      <c r="D14" s="335"/>
      <c r="E14" s="335"/>
      <c r="F14" s="336"/>
      <c r="H14" s="334"/>
      <c r="I14" s="335"/>
      <c r="J14" s="335"/>
      <c r="K14" s="335"/>
      <c r="L14" s="335"/>
      <c r="M14" s="335"/>
      <c r="N14" s="335"/>
      <c r="O14" s="335"/>
      <c r="P14" s="336"/>
      <c r="R14" s="43"/>
    </row>
    <row r="15" spans="2:18" x14ac:dyDescent="0.35">
      <c r="B15" s="334"/>
      <c r="C15" s="335"/>
      <c r="D15" s="335"/>
      <c r="E15" s="335"/>
      <c r="F15" s="336"/>
      <c r="H15" s="334"/>
      <c r="I15" s="335"/>
      <c r="J15" s="335"/>
      <c r="K15" s="335"/>
      <c r="L15" s="335"/>
      <c r="M15" s="335"/>
      <c r="N15" s="335"/>
      <c r="O15" s="335"/>
      <c r="P15" s="336"/>
      <c r="R15" s="43"/>
    </row>
    <row r="16" spans="2:18" x14ac:dyDescent="0.35">
      <c r="B16" s="334"/>
      <c r="C16" s="335"/>
      <c r="D16" s="335"/>
      <c r="E16" s="335"/>
      <c r="F16" s="336"/>
      <c r="H16" s="334"/>
      <c r="I16" s="335"/>
      <c r="J16" s="335"/>
      <c r="K16" s="335"/>
      <c r="L16" s="335"/>
      <c r="M16" s="335"/>
      <c r="N16" s="335"/>
      <c r="O16" s="335"/>
      <c r="P16" s="336"/>
      <c r="R16" s="43"/>
    </row>
    <row r="17" spans="2:18" x14ac:dyDescent="0.35">
      <c r="B17" s="334"/>
      <c r="C17" s="335"/>
      <c r="D17" s="335"/>
      <c r="E17" s="335"/>
      <c r="F17" s="336"/>
      <c r="H17" s="334"/>
      <c r="I17" s="335"/>
      <c r="J17" s="335"/>
      <c r="K17" s="335"/>
      <c r="L17" s="335"/>
      <c r="M17" s="335"/>
      <c r="N17" s="335"/>
      <c r="O17" s="335"/>
      <c r="P17" s="336"/>
      <c r="R17" s="43"/>
    </row>
    <row r="18" spans="2:18" x14ac:dyDescent="0.35">
      <c r="B18" s="334"/>
      <c r="C18" s="335"/>
      <c r="D18" s="335"/>
      <c r="E18" s="335"/>
      <c r="F18" s="336"/>
      <c r="H18" s="334"/>
      <c r="I18" s="335"/>
      <c r="J18" s="335"/>
      <c r="K18" s="335"/>
      <c r="L18" s="335"/>
      <c r="M18" s="335"/>
      <c r="N18" s="335"/>
      <c r="O18" s="335"/>
      <c r="P18" s="336"/>
      <c r="R18" s="43"/>
    </row>
    <row r="19" spans="2:18" x14ac:dyDescent="0.35">
      <c r="B19" s="334"/>
      <c r="C19" s="335"/>
      <c r="D19" s="335"/>
      <c r="E19" s="335"/>
      <c r="F19" s="336"/>
      <c r="H19" s="334"/>
      <c r="I19" s="335"/>
      <c r="J19" s="335"/>
      <c r="K19" s="335"/>
      <c r="L19" s="335"/>
      <c r="M19" s="335"/>
      <c r="N19" s="335"/>
      <c r="O19" s="335"/>
      <c r="P19" s="336"/>
      <c r="R19" s="43"/>
    </row>
    <row r="20" spans="2:18" x14ac:dyDescent="0.35">
      <c r="B20" s="334"/>
      <c r="C20" s="335"/>
      <c r="D20" s="335"/>
      <c r="E20" s="335"/>
      <c r="F20" s="336"/>
      <c r="H20" s="334"/>
      <c r="I20" s="335"/>
      <c r="J20" s="335"/>
      <c r="K20" s="335"/>
      <c r="L20" s="335"/>
      <c r="M20" s="335"/>
      <c r="N20" s="335"/>
      <c r="O20" s="335"/>
      <c r="P20" s="336"/>
      <c r="R20" s="43"/>
    </row>
    <row r="21" spans="2:18" x14ac:dyDescent="0.35">
      <c r="B21" s="334"/>
      <c r="C21" s="335"/>
      <c r="D21" s="335"/>
      <c r="E21" s="335"/>
      <c r="F21" s="336"/>
      <c r="H21" s="334"/>
      <c r="I21" s="335"/>
      <c r="J21" s="335"/>
      <c r="K21" s="335"/>
      <c r="L21" s="335"/>
      <c r="M21" s="335"/>
      <c r="N21" s="335"/>
      <c r="O21" s="335"/>
      <c r="P21" s="336"/>
      <c r="R21" s="43"/>
    </row>
    <row r="22" spans="2:18" x14ac:dyDescent="0.35">
      <c r="B22" s="334"/>
      <c r="C22" s="335"/>
      <c r="D22" s="335"/>
      <c r="E22" s="335"/>
      <c r="F22" s="336"/>
      <c r="H22" s="334"/>
      <c r="I22" s="335"/>
      <c r="J22" s="335"/>
      <c r="K22" s="335"/>
      <c r="L22" s="335"/>
      <c r="M22" s="335"/>
      <c r="N22" s="335"/>
      <c r="O22" s="335"/>
      <c r="P22" s="336"/>
      <c r="R22" s="43"/>
    </row>
    <row r="23" spans="2:18" x14ac:dyDescent="0.35">
      <c r="B23" s="334"/>
      <c r="C23" s="335"/>
      <c r="D23" s="335"/>
      <c r="E23" s="335"/>
      <c r="F23" s="336"/>
      <c r="H23" s="334"/>
      <c r="I23" s="335"/>
      <c r="J23" s="335"/>
      <c r="K23" s="335"/>
      <c r="L23" s="335"/>
      <c r="M23" s="335"/>
      <c r="N23" s="335"/>
      <c r="O23" s="335"/>
      <c r="P23" s="336"/>
      <c r="R23" s="43"/>
    </row>
    <row r="24" spans="2:18" x14ac:dyDescent="0.35">
      <c r="B24" s="334"/>
      <c r="C24" s="335"/>
      <c r="D24" s="335"/>
      <c r="E24" s="335"/>
      <c r="F24" s="336"/>
      <c r="H24" s="334"/>
      <c r="I24" s="335"/>
      <c r="J24" s="335"/>
      <c r="K24" s="335"/>
      <c r="L24" s="335"/>
      <c r="M24" s="335"/>
      <c r="N24" s="335"/>
      <c r="O24" s="335"/>
      <c r="P24" s="336"/>
      <c r="R24" s="43"/>
    </row>
    <row r="25" spans="2:18" x14ac:dyDescent="0.35">
      <c r="B25" s="334"/>
      <c r="C25" s="335"/>
      <c r="D25" s="335"/>
      <c r="E25" s="335"/>
      <c r="F25" s="336"/>
      <c r="H25" s="334"/>
      <c r="I25" s="335"/>
      <c r="J25" s="335"/>
      <c r="K25" s="335"/>
      <c r="L25" s="335"/>
      <c r="M25" s="335"/>
      <c r="N25" s="335"/>
      <c r="O25" s="335"/>
      <c r="P25" s="336"/>
      <c r="R25" s="43"/>
    </row>
    <row r="26" spans="2:18" x14ac:dyDescent="0.35">
      <c r="B26" s="334"/>
      <c r="C26" s="335"/>
      <c r="D26" s="335"/>
      <c r="E26" s="335"/>
      <c r="F26" s="336"/>
      <c r="H26" s="334"/>
      <c r="I26" s="335"/>
      <c r="J26" s="335"/>
      <c r="K26" s="335"/>
      <c r="L26" s="335"/>
      <c r="M26" s="335"/>
      <c r="N26" s="335"/>
      <c r="O26" s="335"/>
      <c r="P26" s="336"/>
      <c r="R26" s="43"/>
    </row>
    <row r="27" spans="2:18" x14ac:dyDescent="0.35">
      <c r="B27" s="334"/>
      <c r="C27" s="335"/>
      <c r="D27" s="335"/>
      <c r="E27" s="335"/>
      <c r="F27" s="336"/>
      <c r="H27" s="334"/>
      <c r="I27" s="335"/>
      <c r="J27" s="335"/>
      <c r="K27" s="335"/>
      <c r="L27" s="335"/>
      <c r="M27" s="335"/>
      <c r="N27" s="335"/>
      <c r="O27" s="335"/>
      <c r="P27" s="336"/>
      <c r="R27" s="43"/>
    </row>
    <row r="28" spans="2:18" x14ac:dyDescent="0.35">
      <c r="B28" s="334"/>
      <c r="C28" s="335"/>
      <c r="D28" s="335"/>
      <c r="E28" s="335"/>
      <c r="F28" s="336"/>
      <c r="H28" s="334"/>
      <c r="I28" s="335"/>
      <c r="J28" s="335"/>
      <c r="K28" s="335"/>
      <c r="L28" s="335"/>
      <c r="M28" s="335"/>
      <c r="N28" s="335"/>
      <c r="O28" s="335"/>
      <c r="P28" s="336"/>
      <c r="R28" s="43"/>
    </row>
    <row r="29" spans="2:18" x14ac:dyDescent="0.35">
      <c r="B29" s="334"/>
      <c r="C29" s="335"/>
      <c r="D29" s="335"/>
      <c r="E29" s="335"/>
      <c r="F29" s="336"/>
      <c r="H29" s="334"/>
      <c r="I29" s="335"/>
      <c r="J29" s="335"/>
      <c r="K29" s="335"/>
      <c r="L29" s="335"/>
      <c r="M29" s="335"/>
      <c r="N29" s="335"/>
      <c r="O29" s="335"/>
      <c r="P29" s="336"/>
      <c r="R29" s="43"/>
    </row>
    <row r="30" spans="2:18" x14ac:dyDescent="0.35">
      <c r="B30" s="334"/>
      <c r="C30" s="335"/>
      <c r="D30" s="335"/>
      <c r="E30" s="335"/>
      <c r="F30" s="336"/>
      <c r="H30" s="334"/>
      <c r="I30" s="335"/>
      <c r="J30" s="335"/>
      <c r="K30" s="335"/>
      <c r="L30" s="335"/>
      <c r="M30" s="335"/>
      <c r="N30" s="335"/>
      <c r="O30" s="335"/>
      <c r="P30" s="336"/>
      <c r="R30" s="43"/>
    </row>
    <row r="31" spans="2:18" x14ac:dyDescent="0.35">
      <c r="B31" s="334"/>
      <c r="C31" s="335"/>
      <c r="D31" s="335"/>
      <c r="E31" s="335"/>
      <c r="F31" s="336"/>
      <c r="H31" s="334"/>
      <c r="I31" s="335"/>
      <c r="J31" s="335"/>
      <c r="K31" s="335"/>
      <c r="L31" s="335"/>
      <c r="M31" s="335"/>
      <c r="N31" s="335"/>
      <c r="O31" s="335"/>
      <c r="P31" s="336"/>
      <c r="R31" s="43"/>
    </row>
    <row r="32" spans="2:18" x14ac:dyDescent="0.35">
      <c r="B32" s="334"/>
      <c r="C32" s="335"/>
      <c r="D32" s="335"/>
      <c r="E32" s="335"/>
      <c r="F32" s="336"/>
      <c r="H32" s="334"/>
      <c r="I32" s="335"/>
      <c r="J32" s="335"/>
      <c r="K32" s="335"/>
      <c r="L32" s="335"/>
      <c r="M32" s="335"/>
      <c r="N32" s="335"/>
      <c r="O32" s="335"/>
      <c r="P32" s="336"/>
      <c r="R32" s="43"/>
    </row>
    <row r="33" spans="2:18" x14ac:dyDescent="0.35">
      <c r="B33" s="334"/>
      <c r="C33" s="335"/>
      <c r="D33" s="335"/>
      <c r="E33" s="335"/>
      <c r="F33" s="336"/>
      <c r="H33" s="334"/>
      <c r="I33" s="335"/>
      <c r="J33" s="335"/>
      <c r="K33" s="335"/>
      <c r="L33" s="335"/>
      <c r="M33" s="335"/>
      <c r="N33" s="335"/>
      <c r="O33" s="335"/>
      <c r="P33" s="336"/>
      <c r="R33" s="43"/>
    </row>
    <row r="34" spans="2:18" ht="16" thickBot="1" x14ac:dyDescent="0.4">
      <c r="B34" s="337"/>
      <c r="C34" s="338"/>
      <c r="D34" s="338"/>
      <c r="E34" s="338"/>
      <c r="F34" s="339"/>
      <c r="H34" s="337"/>
      <c r="I34" s="338"/>
      <c r="J34" s="338"/>
      <c r="K34" s="338"/>
      <c r="L34" s="338"/>
      <c r="M34" s="338"/>
      <c r="N34" s="338"/>
      <c r="O34" s="338"/>
      <c r="P34" s="339"/>
      <c r="R34" s="43"/>
    </row>
    <row r="35" spans="2:18" ht="16" thickBot="1" x14ac:dyDescent="0.4">
      <c r="R35" s="43"/>
    </row>
    <row r="36" spans="2:18" ht="16" thickBot="1" x14ac:dyDescent="0.4">
      <c r="B36" s="27" t="s">
        <v>105</v>
      </c>
      <c r="C36" s="28"/>
      <c r="D36" s="28"/>
      <c r="E36" s="28"/>
      <c r="F36" s="28"/>
      <c r="G36" s="28"/>
      <c r="H36" s="28"/>
      <c r="I36" s="28"/>
      <c r="J36" s="28"/>
      <c r="K36" s="28"/>
      <c r="L36" s="28"/>
      <c r="M36" s="28"/>
      <c r="N36" s="28"/>
      <c r="O36" s="28"/>
      <c r="P36" s="29"/>
      <c r="R36" s="43"/>
    </row>
    <row r="37" spans="2:18" x14ac:dyDescent="0.35">
      <c r="B37" s="334"/>
      <c r="C37" s="335"/>
      <c r="D37" s="335"/>
      <c r="E37" s="335"/>
      <c r="F37" s="335"/>
      <c r="G37" s="335"/>
      <c r="H37" s="335"/>
      <c r="I37" s="335"/>
      <c r="J37" s="335"/>
      <c r="K37" s="335"/>
      <c r="L37" s="335"/>
      <c r="M37" s="335"/>
      <c r="N37" s="335"/>
      <c r="O37" s="335"/>
      <c r="P37" s="336"/>
      <c r="R37" s="43"/>
    </row>
    <row r="38" spans="2:18" x14ac:dyDescent="0.35">
      <c r="B38" s="334"/>
      <c r="C38" s="335"/>
      <c r="D38" s="335"/>
      <c r="E38" s="335"/>
      <c r="F38" s="335"/>
      <c r="G38" s="335"/>
      <c r="H38" s="335"/>
      <c r="I38" s="335"/>
      <c r="J38" s="335"/>
      <c r="K38" s="335"/>
      <c r="L38" s="335"/>
      <c r="M38" s="335"/>
      <c r="N38" s="335"/>
      <c r="O38" s="335"/>
      <c r="P38" s="336"/>
      <c r="R38" s="43"/>
    </row>
    <row r="39" spans="2:18" x14ac:dyDescent="0.35">
      <c r="B39" s="334"/>
      <c r="C39" s="335"/>
      <c r="D39" s="335"/>
      <c r="E39" s="335"/>
      <c r="F39" s="335"/>
      <c r="G39" s="335"/>
      <c r="H39" s="335"/>
      <c r="I39" s="335"/>
      <c r="J39" s="335"/>
      <c r="K39" s="335"/>
      <c r="L39" s="335"/>
      <c r="M39" s="335"/>
      <c r="N39" s="335"/>
      <c r="O39" s="335"/>
      <c r="P39" s="336"/>
      <c r="R39" s="43"/>
    </row>
    <row r="40" spans="2:18" x14ac:dyDescent="0.35">
      <c r="B40" s="334"/>
      <c r="C40" s="335"/>
      <c r="D40" s="335"/>
      <c r="E40" s="335"/>
      <c r="F40" s="335"/>
      <c r="G40" s="335"/>
      <c r="H40" s="335"/>
      <c r="I40" s="335"/>
      <c r="J40" s="335"/>
      <c r="K40" s="335"/>
      <c r="L40" s="335"/>
      <c r="M40" s="335"/>
      <c r="N40" s="335"/>
      <c r="O40" s="335"/>
      <c r="P40" s="336"/>
      <c r="R40" s="43"/>
    </row>
    <row r="41" spans="2:18" x14ac:dyDescent="0.35">
      <c r="B41" s="334"/>
      <c r="C41" s="335"/>
      <c r="D41" s="335"/>
      <c r="E41" s="335"/>
      <c r="F41" s="335"/>
      <c r="G41" s="335"/>
      <c r="H41" s="335"/>
      <c r="I41" s="335"/>
      <c r="J41" s="335"/>
      <c r="K41" s="335"/>
      <c r="L41" s="335"/>
      <c r="M41" s="335"/>
      <c r="N41" s="335"/>
      <c r="O41" s="335"/>
      <c r="P41" s="336"/>
      <c r="R41" s="43"/>
    </row>
    <row r="42" spans="2:18" x14ac:dyDescent="0.35">
      <c r="B42" s="334"/>
      <c r="C42" s="335"/>
      <c r="D42" s="335"/>
      <c r="E42" s="335"/>
      <c r="F42" s="335"/>
      <c r="G42" s="335"/>
      <c r="H42" s="335"/>
      <c r="I42" s="335"/>
      <c r="J42" s="335"/>
      <c r="K42" s="335"/>
      <c r="L42" s="335"/>
      <c r="M42" s="335"/>
      <c r="N42" s="335"/>
      <c r="O42" s="335"/>
      <c r="P42" s="336"/>
      <c r="R42" s="43"/>
    </row>
    <row r="43" spans="2:18" x14ac:dyDescent="0.35">
      <c r="B43" s="334"/>
      <c r="C43" s="335"/>
      <c r="D43" s="335"/>
      <c r="E43" s="335"/>
      <c r="F43" s="335"/>
      <c r="G43" s="335"/>
      <c r="H43" s="335"/>
      <c r="I43" s="335"/>
      <c r="J43" s="335"/>
      <c r="K43" s="335"/>
      <c r="L43" s="335"/>
      <c r="M43" s="335"/>
      <c r="N43" s="335"/>
      <c r="O43" s="335"/>
      <c r="P43" s="336"/>
      <c r="R43" s="43"/>
    </row>
    <row r="44" spans="2:18" x14ac:dyDescent="0.35">
      <c r="B44" s="334"/>
      <c r="C44" s="335"/>
      <c r="D44" s="335"/>
      <c r="E44" s="335"/>
      <c r="F44" s="335"/>
      <c r="G44" s="335"/>
      <c r="H44" s="335"/>
      <c r="I44" s="335"/>
      <c r="J44" s="335"/>
      <c r="K44" s="335"/>
      <c r="L44" s="335"/>
      <c r="M44" s="335"/>
      <c r="N44" s="335"/>
      <c r="O44" s="335"/>
      <c r="P44" s="336"/>
      <c r="R44" s="43"/>
    </row>
    <row r="45" spans="2:18" x14ac:dyDescent="0.35">
      <c r="B45" s="334"/>
      <c r="C45" s="335"/>
      <c r="D45" s="335"/>
      <c r="E45" s="335"/>
      <c r="F45" s="335"/>
      <c r="G45" s="335"/>
      <c r="H45" s="335"/>
      <c r="I45" s="335"/>
      <c r="J45" s="335"/>
      <c r="K45" s="335"/>
      <c r="L45" s="335"/>
      <c r="M45" s="335"/>
      <c r="N45" s="335"/>
      <c r="O45" s="335"/>
      <c r="P45" s="336"/>
      <c r="R45" s="43"/>
    </row>
    <row r="46" spans="2:18" x14ac:dyDescent="0.35">
      <c r="B46" s="334"/>
      <c r="C46" s="335"/>
      <c r="D46" s="335"/>
      <c r="E46" s="335"/>
      <c r="F46" s="335"/>
      <c r="G46" s="335"/>
      <c r="H46" s="335"/>
      <c r="I46" s="335"/>
      <c r="J46" s="335"/>
      <c r="K46" s="335"/>
      <c r="L46" s="335"/>
      <c r="M46" s="335"/>
      <c r="N46" s="335"/>
      <c r="O46" s="335"/>
      <c r="P46" s="336"/>
      <c r="R46" s="43"/>
    </row>
    <row r="47" spans="2:18" x14ac:dyDescent="0.35">
      <c r="B47" s="334"/>
      <c r="C47" s="335"/>
      <c r="D47" s="335"/>
      <c r="E47" s="335"/>
      <c r="F47" s="335"/>
      <c r="G47" s="335"/>
      <c r="H47" s="335"/>
      <c r="I47" s="335"/>
      <c r="J47" s="335"/>
      <c r="K47" s="335"/>
      <c r="L47" s="335"/>
      <c r="M47" s="335"/>
      <c r="N47" s="335"/>
      <c r="O47" s="335"/>
      <c r="P47" s="336"/>
      <c r="R47" s="43"/>
    </row>
    <row r="48" spans="2:18" x14ac:dyDescent="0.35">
      <c r="B48" s="334"/>
      <c r="C48" s="335"/>
      <c r="D48" s="335"/>
      <c r="E48" s="335"/>
      <c r="F48" s="335"/>
      <c r="G48" s="335"/>
      <c r="H48" s="335"/>
      <c r="I48" s="335"/>
      <c r="J48" s="335"/>
      <c r="K48" s="335"/>
      <c r="L48" s="335"/>
      <c r="M48" s="335"/>
      <c r="N48" s="335"/>
      <c r="O48" s="335"/>
      <c r="P48" s="336"/>
      <c r="R48" s="43"/>
    </row>
    <row r="49" spans="2:18" x14ac:dyDescent="0.35">
      <c r="B49" s="334"/>
      <c r="C49" s="335"/>
      <c r="D49" s="335"/>
      <c r="E49" s="335"/>
      <c r="F49" s="335"/>
      <c r="G49" s="335"/>
      <c r="H49" s="335"/>
      <c r="I49" s="335"/>
      <c r="J49" s="335"/>
      <c r="K49" s="335"/>
      <c r="L49" s="335"/>
      <c r="M49" s="335"/>
      <c r="N49" s="335"/>
      <c r="O49" s="335"/>
      <c r="P49" s="336"/>
      <c r="R49" s="43"/>
    </row>
    <row r="50" spans="2:18" x14ac:dyDescent="0.35">
      <c r="B50" s="334"/>
      <c r="C50" s="335"/>
      <c r="D50" s="335"/>
      <c r="E50" s="335"/>
      <c r="F50" s="335"/>
      <c r="G50" s="335"/>
      <c r="H50" s="335"/>
      <c r="I50" s="335"/>
      <c r="J50" s="335"/>
      <c r="K50" s="335"/>
      <c r="L50" s="335"/>
      <c r="M50" s="335"/>
      <c r="N50" s="335"/>
      <c r="O50" s="335"/>
      <c r="P50" s="336"/>
      <c r="R50" s="43"/>
    </row>
    <row r="51" spans="2:18" x14ac:dyDescent="0.35">
      <c r="B51" s="334"/>
      <c r="C51" s="335"/>
      <c r="D51" s="335"/>
      <c r="E51" s="335"/>
      <c r="F51" s="335"/>
      <c r="G51" s="335"/>
      <c r="H51" s="335"/>
      <c r="I51" s="335"/>
      <c r="J51" s="335"/>
      <c r="K51" s="335"/>
      <c r="L51" s="335"/>
      <c r="M51" s="335"/>
      <c r="N51" s="335"/>
      <c r="O51" s="335"/>
      <c r="P51" s="336"/>
      <c r="R51" s="43"/>
    </row>
    <row r="52" spans="2:18" x14ac:dyDescent="0.35">
      <c r="B52" s="334"/>
      <c r="C52" s="335"/>
      <c r="D52" s="335"/>
      <c r="E52" s="335"/>
      <c r="F52" s="335"/>
      <c r="G52" s="335"/>
      <c r="H52" s="335"/>
      <c r="I52" s="335"/>
      <c r="J52" s="335"/>
      <c r="K52" s="335"/>
      <c r="L52" s="335"/>
      <c r="M52" s="335"/>
      <c r="N52" s="335"/>
      <c r="O52" s="335"/>
      <c r="P52" s="336"/>
      <c r="R52" s="43"/>
    </row>
    <row r="53" spans="2:18" x14ac:dyDescent="0.35">
      <c r="B53" s="334"/>
      <c r="C53" s="335"/>
      <c r="D53" s="335"/>
      <c r="E53" s="335"/>
      <c r="F53" s="335"/>
      <c r="G53" s="335"/>
      <c r="H53" s="335"/>
      <c r="I53" s="335"/>
      <c r="J53" s="335"/>
      <c r="K53" s="335"/>
      <c r="L53" s="335"/>
      <c r="M53" s="335"/>
      <c r="N53" s="335"/>
      <c r="O53" s="335"/>
      <c r="P53" s="336"/>
      <c r="R53" s="43"/>
    </row>
    <row r="54" spans="2:18" x14ac:dyDescent="0.35">
      <c r="B54" s="334"/>
      <c r="C54" s="335"/>
      <c r="D54" s="335"/>
      <c r="E54" s="335"/>
      <c r="F54" s="335"/>
      <c r="G54" s="335"/>
      <c r="H54" s="335"/>
      <c r="I54" s="335"/>
      <c r="J54" s="335"/>
      <c r="K54" s="335"/>
      <c r="L54" s="335"/>
      <c r="M54" s="335"/>
      <c r="N54" s="335"/>
      <c r="O54" s="335"/>
      <c r="P54" s="336"/>
      <c r="R54" s="43"/>
    </row>
    <row r="55" spans="2:18" x14ac:dyDescent="0.35">
      <c r="B55" s="334"/>
      <c r="C55" s="335"/>
      <c r="D55" s="335"/>
      <c r="E55" s="335"/>
      <c r="F55" s="335"/>
      <c r="G55" s="335"/>
      <c r="H55" s="335"/>
      <c r="I55" s="335"/>
      <c r="J55" s="335"/>
      <c r="K55" s="335"/>
      <c r="L55" s="335"/>
      <c r="M55" s="335"/>
      <c r="N55" s="335"/>
      <c r="O55" s="335"/>
      <c r="P55" s="336"/>
      <c r="R55" s="43"/>
    </row>
    <row r="56" spans="2:18" x14ac:dyDescent="0.35">
      <c r="B56" s="334"/>
      <c r="C56" s="335"/>
      <c r="D56" s="335"/>
      <c r="E56" s="335"/>
      <c r="F56" s="335"/>
      <c r="G56" s="335"/>
      <c r="H56" s="335"/>
      <c r="I56" s="335"/>
      <c r="J56" s="335"/>
      <c r="K56" s="335"/>
      <c r="L56" s="335"/>
      <c r="M56" s="335"/>
      <c r="N56" s="335"/>
      <c r="O56" s="335"/>
      <c r="P56" s="336"/>
      <c r="R56" s="43"/>
    </row>
    <row r="57" spans="2:18" x14ac:dyDescent="0.35">
      <c r="B57" s="334"/>
      <c r="C57" s="335"/>
      <c r="D57" s="335"/>
      <c r="E57" s="335"/>
      <c r="F57" s="335"/>
      <c r="G57" s="335"/>
      <c r="H57" s="335"/>
      <c r="I57" s="335"/>
      <c r="J57" s="335"/>
      <c r="K57" s="335"/>
      <c r="L57" s="335"/>
      <c r="M57" s="335"/>
      <c r="N57" s="335"/>
      <c r="O57" s="335"/>
      <c r="P57" s="336"/>
      <c r="R57" s="43"/>
    </row>
    <row r="58" spans="2:18" x14ac:dyDescent="0.35">
      <c r="B58" s="334"/>
      <c r="C58" s="335"/>
      <c r="D58" s="335"/>
      <c r="E58" s="335"/>
      <c r="F58" s="335"/>
      <c r="G58" s="335"/>
      <c r="H58" s="335"/>
      <c r="I58" s="335"/>
      <c r="J58" s="335"/>
      <c r="K58" s="335"/>
      <c r="L58" s="335"/>
      <c r="M58" s="335"/>
      <c r="N58" s="335"/>
      <c r="O58" s="335"/>
      <c r="P58" s="336"/>
      <c r="R58" s="43"/>
    </row>
    <row r="59" spans="2:18" x14ac:dyDescent="0.35">
      <c r="B59" s="334"/>
      <c r="C59" s="335"/>
      <c r="D59" s="335"/>
      <c r="E59" s="335"/>
      <c r="F59" s="335"/>
      <c r="G59" s="335"/>
      <c r="H59" s="335"/>
      <c r="I59" s="335"/>
      <c r="J59" s="335"/>
      <c r="K59" s="335"/>
      <c r="L59" s="335"/>
      <c r="M59" s="335"/>
      <c r="N59" s="335"/>
      <c r="O59" s="335"/>
      <c r="P59" s="336"/>
      <c r="R59" s="43"/>
    </row>
    <row r="60" spans="2:18" x14ac:dyDescent="0.35">
      <c r="B60" s="334"/>
      <c r="C60" s="335"/>
      <c r="D60" s="335"/>
      <c r="E60" s="335"/>
      <c r="F60" s="335"/>
      <c r="G60" s="335"/>
      <c r="H60" s="335"/>
      <c r="I60" s="335"/>
      <c r="J60" s="335"/>
      <c r="K60" s="335"/>
      <c r="L60" s="335"/>
      <c r="M60" s="335"/>
      <c r="N60" s="335"/>
      <c r="O60" s="335"/>
      <c r="P60" s="336"/>
      <c r="R60" s="43"/>
    </row>
    <row r="61" spans="2:18" x14ac:dyDescent="0.35">
      <c r="B61" s="334"/>
      <c r="C61" s="335"/>
      <c r="D61" s="335"/>
      <c r="E61" s="335"/>
      <c r="F61" s="335"/>
      <c r="G61" s="335"/>
      <c r="H61" s="335"/>
      <c r="I61" s="335"/>
      <c r="J61" s="335"/>
      <c r="K61" s="335"/>
      <c r="L61" s="335"/>
      <c r="M61" s="335"/>
      <c r="N61" s="335"/>
      <c r="O61" s="335"/>
      <c r="P61" s="336"/>
      <c r="R61" s="43"/>
    </row>
    <row r="62" spans="2:18" x14ac:dyDescent="0.35">
      <c r="B62" s="334"/>
      <c r="C62" s="335"/>
      <c r="D62" s="335"/>
      <c r="E62" s="335"/>
      <c r="F62" s="335"/>
      <c r="G62" s="335"/>
      <c r="H62" s="335"/>
      <c r="I62" s="335"/>
      <c r="J62" s="335"/>
      <c r="K62" s="335"/>
      <c r="L62" s="335"/>
      <c r="M62" s="335"/>
      <c r="N62" s="335"/>
      <c r="O62" s="335"/>
      <c r="P62" s="336"/>
      <c r="R62" s="43"/>
    </row>
    <row r="63" spans="2:18" ht="16" thickBot="1" x14ac:dyDescent="0.4">
      <c r="B63" s="337"/>
      <c r="C63" s="338"/>
      <c r="D63" s="338"/>
      <c r="E63" s="338"/>
      <c r="F63" s="338"/>
      <c r="G63" s="338"/>
      <c r="H63" s="338"/>
      <c r="I63" s="338"/>
      <c r="J63" s="338"/>
      <c r="K63" s="338"/>
      <c r="L63" s="338"/>
      <c r="M63" s="338"/>
      <c r="N63" s="338"/>
      <c r="O63" s="338"/>
      <c r="P63" s="339"/>
      <c r="R63" s="43"/>
    </row>
    <row r="64" spans="2:18" ht="16" thickBot="1" x14ac:dyDescent="0.4">
      <c r="R64" s="43"/>
    </row>
    <row r="65" spans="2:18" ht="16" thickBot="1" x14ac:dyDescent="0.4">
      <c r="B65" s="27" t="s">
        <v>195</v>
      </c>
      <c r="C65" s="28"/>
      <c r="D65" s="28"/>
      <c r="E65" s="28"/>
      <c r="F65" s="29"/>
      <c r="H65" s="27" t="s">
        <v>196</v>
      </c>
      <c r="I65" s="28"/>
      <c r="J65" s="28"/>
      <c r="K65" s="28"/>
      <c r="L65" s="28"/>
      <c r="M65" s="28"/>
      <c r="N65" s="28"/>
      <c r="O65" s="28"/>
      <c r="P65" s="29"/>
      <c r="R65" s="43"/>
    </row>
    <row r="66" spans="2:18" x14ac:dyDescent="0.35">
      <c r="B66" s="334"/>
      <c r="C66" s="335"/>
      <c r="D66" s="335"/>
      <c r="E66" s="335"/>
      <c r="F66" s="336"/>
      <c r="H66" s="334"/>
      <c r="I66" s="335"/>
      <c r="J66" s="335"/>
      <c r="K66" s="335"/>
      <c r="L66" s="335"/>
      <c r="M66" s="335"/>
      <c r="N66" s="335"/>
      <c r="O66" s="335"/>
      <c r="P66" s="336"/>
      <c r="R66" s="43"/>
    </row>
    <row r="67" spans="2:18" x14ac:dyDescent="0.35">
      <c r="B67" s="334"/>
      <c r="C67" s="335"/>
      <c r="D67" s="335"/>
      <c r="E67" s="335"/>
      <c r="F67" s="336"/>
      <c r="H67" s="334"/>
      <c r="I67" s="335"/>
      <c r="J67" s="335"/>
      <c r="K67" s="335"/>
      <c r="L67" s="335"/>
      <c r="M67" s="335"/>
      <c r="N67" s="335"/>
      <c r="O67" s="335"/>
      <c r="P67" s="336"/>
      <c r="R67" s="43"/>
    </row>
    <row r="68" spans="2:18" x14ac:dyDescent="0.35">
      <c r="B68" s="334"/>
      <c r="C68" s="335"/>
      <c r="D68" s="335"/>
      <c r="E68" s="335"/>
      <c r="F68" s="336"/>
      <c r="H68" s="334"/>
      <c r="I68" s="335"/>
      <c r="J68" s="335"/>
      <c r="K68" s="335"/>
      <c r="L68" s="335"/>
      <c r="M68" s="335"/>
      <c r="N68" s="335"/>
      <c r="O68" s="335"/>
      <c r="P68" s="336"/>
      <c r="R68" s="43"/>
    </row>
    <row r="69" spans="2:18" x14ac:dyDescent="0.35">
      <c r="B69" s="334"/>
      <c r="C69" s="335"/>
      <c r="D69" s="335"/>
      <c r="E69" s="335"/>
      <c r="F69" s="336"/>
      <c r="H69" s="334"/>
      <c r="I69" s="335"/>
      <c r="J69" s="335"/>
      <c r="K69" s="335"/>
      <c r="L69" s="335"/>
      <c r="M69" s="335"/>
      <c r="N69" s="335"/>
      <c r="O69" s="335"/>
      <c r="P69" s="336"/>
      <c r="R69" s="43"/>
    </row>
    <row r="70" spans="2:18" x14ac:dyDescent="0.35">
      <c r="B70" s="334"/>
      <c r="C70" s="335"/>
      <c r="D70" s="335"/>
      <c r="E70" s="335"/>
      <c r="F70" s="336"/>
      <c r="H70" s="334"/>
      <c r="I70" s="335"/>
      <c r="J70" s="335"/>
      <c r="K70" s="335"/>
      <c r="L70" s="335"/>
      <c r="M70" s="335"/>
      <c r="N70" s="335"/>
      <c r="O70" s="335"/>
      <c r="P70" s="336"/>
      <c r="R70" s="43"/>
    </row>
    <row r="71" spans="2:18" x14ac:dyDescent="0.35">
      <c r="B71" s="334"/>
      <c r="C71" s="335"/>
      <c r="D71" s="335"/>
      <c r="E71" s="335"/>
      <c r="F71" s="336"/>
      <c r="H71" s="334"/>
      <c r="I71" s="335"/>
      <c r="J71" s="335"/>
      <c r="K71" s="335"/>
      <c r="L71" s="335"/>
      <c r="M71" s="335"/>
      <c r="N71" s="335"/>
      <c r="O71" s="335"/>
      <c r="P71" s="336"/>
      <c r="R71" s="43"/>
    </row>
    <row r="72" spans="2:18" x14ac:dyDescent="0.35">
      <c r="B72" s="334"/>
      <c r="C72" s="335"/>
      <c r="D72" s="335"/>
      <c r="E72" s="335"/>
      <c r="F72" s="336"/>
      <c r="H72" s="334"/>
      <c r="I72" s="335"/>
      <c r="J72" s="335"/>
      <c r="K72" s="335"/>
      <c r="L72" s="335"/>
      <c r="M72" s="335"/>
      <c r="N72" s="335"/>
      <c r="O72" s="335"/>
      <c r="P72" s="336"/>
      <c r="R72" s="43"/>
    </row>
    <row r="73" spans="2:18" x14ac:dyDescent="0.35">
      <c r="B73" s="334"/>
      <c r="C73" s="335"/>
      <c r="D73" s="335"/>
      <c r="E73" s="335"/>
      <c r="F73" s="336"/>
      <c r="H73" s="334"/>
      <c r="I73" s="335"/>
      <c r="J73" s="335"/>
      <c r="K73" s="335"/>
      <c r="L73" s="335"/>
      <c r="M73" s="335"/>
      <c r="N73" s="335"/>
      <c r="O73" s="335"/>
      <c r="P73" s="336"/>
      <c r="R73" s="43"/>
    </row>
    <row r="74" spans="2:18" x14ac:dyDescent="0.35">
      <c r="B74" s="334"/>
      <c r="C74" s="335"/>
      <c r="D74" s="335"/>
      <c r="E74" s="335"/>
      <c r="F74" s="336"/>
      <c r="H74" s="334"/>
      <c r="I74" s="335"/>
      <c r="J74" s="335"/>
      <c r="K74" s="335"/>
      <c r="L74" s="335"/>
      <c r="M74" s="335"/>
      <c r="N74" s="335"/>
      <c r="O74" s="335"/>
      <c r="P74" s="336"/>
      <c r="R74" s="43"/>
    </row>
    <row r="75" spans="2:18" x14ac:dyDescent="0.35">
      <c r="B75" s="334"/>
      <c r="C75" s="335"/>
      <c r="D75" s="335"/>
      <c r="E75" s="335"/>
      <c r="F75" s="336"/>
      <c r="H75" s="334"/>
      <c r="I75" s="335"/>
      <c r="J75" s="335"/>
      <c r="K75" s="335"/>
      <c r="L75" s="335"/>
      <c r="M75" s="335"/>
      <c r="N75" s="335"/>
      <c r="O75" s="335"/>
      <c r="P75" s="336"/>
      <c r="R75" s="43"/>
    </row>
    <row r="76" spans="2:18" x14ac:dyDescent="0.35">
      <c r="B76" s="334"/>
      <c r="C76" s="335"/>
      <c r="D76" s="335"/>
      <c r="E76" s="335"/>
      <c r="F76" s="336"/>
      <c r="H76" s="334"/>
      <c r="I76" s="335"/>
      <c r="J76" s="335"/>
      <c r="K76" s="335"/>
      <c r="L76" s="335"/>
      <c r="M76" s="335"/>
      <c r="N76" s="335"/>
      <c r="O76" s="335"/>
      <c r="P76" s="336"/>
      <c r="R76" s="43"/>
    </row>
    <row r="77" spans="2:18" x14ac:dyDescent="0.35">
      <c r="B77" s="334"/>
      <c r="C77" s="335"/>
      <c r="D77" s="335"/>
      <c r="E77" s="335"/>
      <c r="F77" s="336"/>
      <c r="H77" s="334"/>
      <c r="I77" s="335"/>
      <c r="J77" s="335"/>
      <c r="K77" s="335"/>
      <c r="L77" s="335"/>
      <c r="M77" s="335"/>
      <c r="N77" s="335"/>
      <c r="O77" s="335"/>
      <c r="P77" s="336"/>
      <c r="R77" s="43"/>
    </row>
    <row r="78" spans="2:18" x14ac:dyDescent="0.35">
      <c r="B78" s="334"/>
      <c r="C78" s="335"/>
      <c r="D78" s="335"/>
      <c r="E78" s="335"/>
      <c r="F78" s="336"/>
      <c r="H78" s="334"/>
      <c r="I78" s="335"/>
      <c r="J78" s="335"/>
      <c r="K78" s="335"/>
      <c r="L78" s="335"/>
      <c r="M78" s="335"/>
      <c r="N78" s="335"/>
      <c r="O78" s="335"/>
      <c r="P78" s="336"/>
      <c r="R78" s="43"/>
    </row>
    <row r="79" spans="2:18" x14ac:dyDescent="0.35">
      <c r="B79" s="334"/>
      <c r="C79" s="335"/>
      <c r="D79" s="335"/>
      <c r="E79" s="335"/>
      <c r="F79" s="336"/>
      <c r="H79" s="334"/>
      <c r="I79" s="335"/>
      <c r="J79" s="335"/>
      <c r="K79" s="335"/>
      <c r="L79" s="335"/>
      <c r="M79" s="335"/>
      <c r="N79" s="335"/>
      <c r="O79" s="335"/>
      <c r="P79" s="336"/>
      <c r="R79" s="43"/>
    </row>
    <row r="80" spans="2:18" x14ac:dyDescent="0.35">
      <c r="B80" s="334"/>
      <c r="C80" s="335"/>
      <c r="D80" s="335"/>
      <c r="E80" s="335"/>
      <c r="F80" s="336"/>
      <c r="H80" s="334"/>
      <c r="I80" s="335"/>
      <c r="J80" s="335"/>
      <c r="K80" s="335"/>
      <c r="L80" s="335"/>
      <c r="M80" s="335"/>
      <c r="N80" s="335"/>
      <c r="O80" s="335"/>
      <c r="P80" s="336"/>
      <c r="R80" s="43"/>
    </row>
    <row r="81" spans="2:18" x14ac:dyDescent="0.35">
      <c r="B81" s="334"/>
      <c r="C81" s="335"/>
      <c r="D81" s="335"/>
      <c r="E81" s="335"/>
      <c r="F81" s="336"/>
      <c r="H81" s="334"/>
      <c r="I81" s="335"/>
      <c r="J81" s="335"/>
      <c r="K81" s="335"/>
      <c r="L81" s="335"/>
      <c r="M81" s="335"/>
      <c r="N81" s="335"/>
      <c r="O81" s="335"/>
      <c r="P81" s="336"/>
      <c r="R81" s="43"/>
    </row>
    <row r="82" spans="2:18" x14ac:dyDescent="0.35">
      <c r="B82" s="334"/>
      <c r="C82" s="335"/>
      <c r="D82" s="335"/>
      <c r="E82" s="335"/>
      <c r="F82" s="336"/>
      <c r="H82" s="334"/>
      <c r="I82" s="335"/>
      <c r="J82" s="335"/>
      <c r="K82" s="335"/>
      <c r="L82" s="335"/>
      <c r="M82" s="335"/>
      <c r="N82" s="335"/>
      <c r="O82" s="335"/>
      <c r="P82" s="336"/>
      <c r="R82" s="43"/>
    </row>
    <row r="83" spans="2:18" x14ac:dyDescent="0.35">
      <c r="B83" s="334"/>
      <c r="C83" s="335"/>
      <c r="D83" s="335"/>
      <c r="E83" s="335"/>
      <c r="F83" s="336"/>
      <c r="H83" s="334"/>
      <c r="I83" s="335"/>
      <c r="J83" s="335"/>
      <c r="K83" s="335"/>
      <c r="L83" s="335"/>
      <c r="M83" s="335"/>
      <c r="N83" s="335"/>
      <c r="O83" s="335"/>
      <c r="P83" s="336"/>
      <c r="R83" s="43"/>
    </row>
    <row r="84" spans="2:18" x14ac:dyDescent="0.35">
      <c r="B84" s="334"/>
      <c r="C84" s="335"/>
      <c r="D84" s="335"/>
      <c r="E84" s="335"/>
      <c r="F84" s="336"/>
      <c r="H84" s="334"/>
      <c r="I84" s="335"/>
      <c r="J84" s="335"/>
      <c r="K84" s="335"/>
      <c r="L84" s="335"/>
      <c r="M84" s="335"/>
      <c r="N84" s="335"/>
      <c r="O84" s="335"/>
      <c r="P84" s="336"/>
      <c r="R84" s="43"/>
    </row>
    <row r="85" spans="2:18" x14ac:dyDescent="0.35">
      <c r="B85" s="334"/>
      <c r="C85" s="335"/>
      <c r="D85" s="335"/>
      <c r="E85" s="335"/>
      <c r="F85" s="336"/>
      <c r="H85" s="334"/>
      <c r="I85" s="335"/>
      <c r="J85" s="335"/>
      <c r="K85" s="335"/>
      <c r="L85" s="335"/>
      <c r="M85" s="335"/>
      <c r="N85" s="335"/>
      <c r="O85" s="335"/>
      <c r="P85" s="336"/>
      <c r="R85" s="43"/>
    </row>
    <row r="86" spans="2:18" x14ac:dyDescent="0.35">
      <c r="B86" s="334"/>
      <c r="C86" s="335"/>
      <c r="D86" s="335"/>
      <c r="E86" s="335"/>
      <c r="F86" s="336"/>
      <c r="H86" s="334"/>
      <c r="I86" s="335"/>
      <c r="J86" s="335"/>
      <c r="K86" s="335"/>
      <c r="L86" s="335"/>
      <c r="M86" s="335"/>
      <c r="N86" s="335"/>
      <c r="O86" s="335"/>
      <c r="P86" s="336"/>
      <c r="R86" s="43"/>
    </row>
    <row r="87" spans="2:18" x14ac:dyDescent="0.35">
      <c r="B87" s="334"/>
      <c r="C87" s="335"/>
      <c r="D87" s="335"/>
      <c r="E87" s="335"/>
      <c r="F87" s="336"/>
      <c r="H87" s="334"/>
      <c r="I87" s="335"/>
      <c r="J87" s="335"/>
      <c r="K87" s="335"/>
      <c r="L87" s="335"/>
      <c r="M87" s="335"/>
      <c r="N87" s="335"/>
      <c r="O87" s="335"/>
      <c r="P87" s="336"/>
      <c r="R87" s="43"/>
    </row>
    <row r="88" spans="2:18" x14ac:dyDescent="0.35">
      <c r="B88" s="334"/>
      <c r="C88" s="335"/>
      <c r="D88" s="335"/>
      <c r="E88" s="335"/>
      <c r="F88" s="336"/>
      <c r="H88" s="334"/>
      <c r="I88" s="335"/>
      <c r="J88" s="335"/>
      <c r="K88" s="335"/>
      <c r="L88" s="335"/>
      <c r="M88" s="335"/>
      <c r="N88" s="335"/>
      <c r="O88" s="335"/>
      <c r="P88" s="336"/>
      <c r="R88" s="43"/>
    </row>
    <row r="89" spans="2:18" ht="16" thickBot="1" x14ac:dyDescent="0.4">
      <c r="B89" s="337"/>
      <c r="C89" s="338"/>
      <c r="D89" s="338"/>
      <c r="E89" s="338"/>
      <c r="F89" s="339"/>
      <c r="H89" s="337"/>
      <c r="I89" s="338"/>
      <c r="J89" s="338"/>
      <c r="K89" s="338"/>
      <c r="L89" s="338"/>
      <c r="M89" s="338"/>
      <c r="N89" s="338"/>
      <c r="O89" s="338"/>
      <c r="P89" s="339"/>
      <c r="R89" s="43"/>
    </row>
    <row r="90" spans="2:18" ht="16" thickBot="1" x14ac:dyDescent="0.4">
      <c r="R90" s="43"/>
    </row>
    <row r="91" spans="2:18" ht="16" thickBot="1" x14ac:dyDescent="0.4">
      <c r="B91" s="27" t="s">
        <v>106</v>
      </c>
      <c r="C91" s="28"/>
      <c r="D91" s="28"/>
      <c r="E91" s="28"/>
      <c r="F91" s="28"/>
      <c r="G91" s="28"/>
      <c r="H91" s="28"/>
      <c r="I91" s="28"/>
      <c r="J91" s="28"/>
      <c r="K91" s="28"/>
      <c r="L91" s="28"/>
      <c r="M91" s="28"/>
      <c r="N91" s="28"/>
      <c r="O91" s="28"/>
      <c r="P91" s="29"/>
      <c r="R91" s="43"/>
    </row>
    <row r="92" spans="2:18" x14ac:dyDescent="0.35">
      <c r="B92" s="334"/>
      <c r="C92" s="335"/>
      <c r="D92" s="335"/>
      <c r="E92" s="335"/>
      <c r="F92" s="335"/>
      <c r="G92" s="335"/>
      <c r="H92" s="335"/>
      <c r="I92" s="335"/>
      <c r="J92" s="335"/>
      <c r="K92" s="335"/>
      <c r="L92" s="335"/>
      <c r="M92" s="335"/>
      <c r="N92" s="335"/>
      <c r="O92" s="335"/>
      <c r="P92" s="336"/>
      <c r="R92" s="43"/>
    </row>
    <row r="93" spans="2:18" x14ac:dyDescent="0.35">
      <c r="B93" s="334"/>
      <c r="C93" s="335"/>
      <c r="D93" s="335"/>
      <c r="E93" s="335"/>
      <c r="F93" s="335"/>
      <c r="G93" s="335"/>
      <c r="H93" s="335"/>
      <c r="I93" s="335"/>
      <c r="J93" s="335"/>
      <c r="K93" s="335"/>
      <c r="L93" s="335"/>
      <c r="M93" s="335"/>
      <c r="N93" s="335"/>
      <c r="O93" s="335"/>
      <c r="P93" s="336"/>
      <c r="R93" s="43"/>
    </row>
    <row r="94" spans="2:18" x14ac:dyDescent="0.35">
      <c r="B94" s="334"/>
      <c r="C94" s="335"/>
      <c r="D94" s="335"/>
      <c r="E94" s="335"/>
      <c r="F94" s="335"/>
      <c r="G94" s="335"/>
      <c r="H94" s="335"/>
      <c r="I94" s="335"/>
      <c r="J94" s="335"/>
      <c r="K94" s="335"/>
      <c r="L94" s="335"/>
      <c r="M94" s="335"/>
      <c r="N94" s="335"/>
      <c r="O94" s="335"/>
      <c r="P94" s="336"/>
      <c r="R94" s="43"/>
    </row>
    <row r="95" spans="2:18" x14ac:dyDescent="0.35">
      <c r="B95" s="334"/>
      <c r="C95" s="335"/>
      <c r="D95" s="335"/>
      <c r="E95" s="335"/>
      <c r="F95" s="335"/>
      <c r="G95" s="335"/>
      <c r="H95" s="335"/>
      <c r="I95" s="335"/>
      <c r="J95" s="335"/>
      <c r="K95" s="335"/>
      <c r="L95" s="335"/>
      <c r="M95" s="335"/>
      <c r="N95" s="335"/>
      <c r="O95" s="335"/>
      <c r="P95" s="336"/>
      <c r="R95" s="43"/>
    </row>
    <row r="96" spans="2:18" x14ac:dyDescent="0.35">
      <c r="B96" s="334"/>
      <c r="C96" s="335"/>
      <c r="D96" s="335"/>
      <c r="E96" s="335"/>
      <c r="F96" s="335"/>
      <c r="G96" s="335"/>
      <c r="H96" s="335"/>
      <c r="I96" s="335"/>
      <c r="J96" s="335"/>
      <c r="K96" s="335"/>
      <c r="L96" s="335"/>
      <c r="M96" s="335"/>
      <c r="N96" s="335"/>
      <c r="O96" s="335"/>
      <c r="P96" s="336"/>
      <c r="R96" s="43"/>
    </row>
    <row r="97" spans="2:18" x14ac:dyDescent="0.35">
      <c r="B97" s="334"/>
      <c r="C97" s="335"/>
      <c r="D97" s="335"/>
      <c r="E97" s="335"/>
      <c r="F97" s="335"/>
      <c r="G97" s="335"/>
      <c r="H97" s="335"/>
      <c r="I97" s="335"/>
      <c r="J97" s="335"/>
      <c r="K97" s="335"/>
      <c r="L97" s="335"/>
      <c r="M97" s="335"/>
      <c r="N97" s="335"/>
      <c r="O97" s="335"/>
      <c r="P97" s="336"/>
      <c r="R97" s="43"/>
    </row>
    <row r="98" spans="2:18" x14ac:dyDescent="0.35">
      <c r="B98" s="334"/>
      <c r="C98" s="335"/>
      <c r="D98" s="335"/>
      <c r="E98" s="335"/>
      <c r="F98" s="335"/>
      <c r="G98" s="335"/>
      <c r="H98" s="335"/>
      <c r="I98" s="335"/>
      <c r="J98" s="335"/>
      <c r="K98" s="335"/>
      <c r="L98" s="335"/>
      <c r="M98" s="335"/>
      <c r="N98" s="335"/>
      <c r="O98" s="335"/>
      <c r="P98" s="336"/>
      <c r="R98" s="43"/>
    </row>
    <row r="99" spans="2:18" x14ac:dyDescent="0.35">
      <c r="B99" s="334"/>
      <c r="C99" s="335"/>
      <c r="D99" s="335"/>
      <c r="E99" s="335"/>
      <c r="F99" s="335"/>
      <c r="G99" s="335"/>
      <c r="H99" s="335"/>
      <c r="I99" s="335"/>
      <c r="J99" s="335"/>
      <c r="K99" s="335"/>
      <c r="L99" s="335"/>
      <c r="M99" s="335"/>
      <c r="N99" s="335"/>
      <c r="O99" s="335"/>
      <c r="P99" s="336"/>
      <c r="R99" s="43"/>
    </row>
    <row r="100" spans="2:18" x14ac:dyDescent="0.35">
      <c r="B100" s="334"/>
      <c r="C100" s="335"/>
      <c r="D100" s="335"/>
      <c r="E100" s="335"/>
      <c r="F100" s="335"/>
      <c r="G100" s="335"/>
      <c r="H100" s="335"/>
      <c r="I100" s="335"/>
      <c r="J100" s="335"/>
      <c r="K100" s="335"/>
      <c r="L100" s="335"/>
      <c r="M100" s="335"/>
      <c r="N100" s="335"/>
      <c r="O100" s="335"/>
      <c r="P100" s="336"/>
      <c r="R100" s="43"/>
    </row>
    <row r="101" spans="2:18" x14ac:dyDescent="0.35">
      <c r="B101" s="334"/>
      <c r="C101" s="335"/>
      <c r="D101" s="335"/>
      <c r="E101" s="335"/>
      <c r="F101" s="335"/>
      <c r="G101" s="335"/>
      <c r="H101" s="335"/>
      <c r="I101" s="335"/>
      <c r="J101" s="335"/>
      <c r="K101" s="335"/>
      <c r="L101" s="335"/>
      <c r="M101" s="335"/>
      <c r="N101" s="335"/>
      <c r="O101" s="335"/>
      <c r="P101" s="336"/>
      <c r="R101" s="43"/>
    </row>
    <row r="102" spans="2:18" x14ac:dyDescent="0.35">
      <c r="B102" s="334"/>
      <c r="C102" s="335"/>
      <c r="D102" s="335"/>
      <c r="E102" s="335"/>
      <c r="F102" s="335"/>
      <c r="G102" s="335"/>
      <c r="H102" s="335"/>
      <c r="I102" s="335"/>
      <c r="J102" s="335"/>
      <c r="K102" s="335"/>
      <c r="L102" s="335"/>
      <c r="M102" s="335"/>
      <c r="N102" s="335"/>
      <c r="O102" s="335"/>
      <c r="P102" s="336"/>
      <c r="R102" s="43"/>
    </row>
    <row r="103" spans="2:18" x14ac:dyDescent="0.35">
      <c r="B103" s="334"/>
      <c r="C103" s="335"/>
      <c r="D103" s="335"/>
      <c r="E103" s="335"/>
      <c r="F103" s="335"/>
      <c r="G103" s="335"/>
      <c r="H103" s="335"/>
      <c r="I103" s="335"/>
      <c r="J103" s="335"/>
      <c r="K103" s="335"/>
      <c r="L103" s="335"/>
      <c r="M103" s="335"/>
      <c r="N103" s="335"/>
      <c r="O103" s="335"/>
      <c r="P103" s="336"/>
      <c r="R103" s="43"/>
    </row>
    <row r="104" spans="2:18" x14ac:dyDescent="0.35">
      <c r="B104" s="334"/>
      <c r="C104" s="335"/>
      <c r="D104" s="335"/>
      <c r="E104" s="335"/>
      <c r="F104" s="335"/>
      <c r="G104" s="335"/>
      <c r="H104" s="335"/>
      <c r="I104" s="335"/>
      <c r="J104" s="335"/>
      <c r="K104" s="335"/>
      <c r="L104" s="335"/>
      <c r="M104" s="335"/>
      <c r="N104" s="335"/>
      <c r="O104" s="335"/>
      <c r="P104" s="336"/>
      <c r="R104" s="43"/>
    </row>
    <row r="105" spans="2:18" x14ac:dyDescent="0.35">
      <c r="B105" s="334"/>
      <c r="C105" s="335"/>
      <c r="D105" s="335"/>
      <c r="E105" s="335"/>
      <c r="F105" s="335"/>
      <c r="G105" s="335"/>
      <c r="H105" s="335"/>
      <c r="I105" s="335"/>
      <c r="J105" s="335"/>
      <c r="K105" s="335"/>
      <c r="L105" s="335"/>
      <c r="M105" s="335"/>
      <c r="N105" s="335"/>
      <c r="O105" s="335"/>
      <c r="P105" s="336"/>
      <c r="R105" s="43"/>
    </row>
    <row r="106" spans="2:18" x14ac:dyDescent="0.35">
      <c r="B106" s="334"/>
      <c r="C106" s="335"/>
      <c r="D106" s="335"/>
      <c r="E106" s="335"/>
      <c r="F106" s="335"/>
      <c r="G106" s="335"/>
      <c r="H106" s="335"/>
      <c r="I106" s="335"/>
      <c r="J106" s="335"/>
      <c r="K106" s="335"/>
      <c r="L106" s="335"/>
      <c r="M106" s="335"/>
      <c r="N106" s="335"/>
      <c r="O106" s="335"/>
      <c r="P106" s="336"/>
      <c r="R106" s="43"/>
    </row>
    <row r="107" spans="2:18" x14ac:dyDescent="0.35">
      <c r="B107" s="334"/>
      <c r="C107" s="335"/>
      <c r="D107" s="335"/>
      <c r="E107" s="335"/>
      <c r="F107" s="335"/>
      <c r="G107" s="335"/>
      <c r="H107" s="335"/>
      <c r="I107" s="335"/>
      <c r="J107" s="335"/>
      <c r="K107" s="335"/>
      <c r="L107" s="335"/>
      <c r="M107" s="335"/>
      <c r="N107" s="335"/>
      <c r="O107" s="335"/>
      <c r="P107" s="336"/>
      <c r="R107" s="43"/>
    </row>
    <row r="108" spans="2:18" x14ac:dyDescent="0.35">
      <c r="B108" s="334"/>
      <c r="C108" s="335"/>
      <c r="D108" s="335"/>
      <c r="E108" s="335"/>
      <c r="F108" s="335"/>
      <c r="G108" s="335"/>
      <c r="H108" s="335"/>
      <c r="I108" s="335"/>
      <c r="J108" s="335"/>
      <c r="K108" s="335"/>
      <c r="L108" s="335"/>
      <c r="M108" s="335"/>
      <c r="N108" s="335"/>
      <c r="O108" s="335"/>
      <c r="P108" s="336"/>
      <c r="R108" s="43"/>
    </row>
    <row r="109" spans="2:18" x14ac:dyDescent="0.35">
      <c r="B109" s="334"/>
      <c r="C109" s="335"/>
      <c r="D109" s="335"/>
      <c r="E109" s="335"/>
      <c r="F109" s="335"/>
      <c r="G109" s="335"/>
      <c r="H109" s="335"/>
      <c r="I109" s="335"/>
      <c r="J109" s="335"/>
      <c r="K109" s="335"/>
      <c r="L109" s="335"/>
      <c r="M109" s="335"/>
      <c r="N109" s="335"/>
      <c r="O109" s="335"/>
      <c r="P109" s="336"/>
      <c r="R109" s="43"/>
    </row>
    <row r="110" spans="2:18" x14ac:dyDescent="0.35">
      <c r="B110" s="334"/>
      <c r="C110" s="335"/>
      <c r="D110" s="335"/>
      <c r="E110" s="335"/>
      <c r="F110" s="335"/>
      <c r="G110" s="335"/>
      <c r="H110" s="335"/>
      <c r="I110" s="335"/>
      <c r="J110" s="335"/>
      <c r="K110" s="335"/>
      <c r="L110" s="335"/>
      <c r="M110" s="335"/>
      <c r="N110" s="335"/>
      <c r="O110" s="335"/>
      <c r="P110" s="336"/>
      <c r="R110" s="43"/>
    </row>
    <row r="111" spans="2:18" x14ac:dyDescent="0.35">
      <c r="B111" s="334"/>
      <c r="C111" s="335"/>
      <c r="D111" s="335"/>
      <c r="E111" s="335"/>
      <c r="F111" s="335"/>
      <c r="G111" s="335"/>
      <c r="H111" s="335"/>
      <c r="I111" s="335"/>
      <c r="J111" s="335"/>
      <c r="K111" s="335"/>
      <c r="L111" s="335"/>
      <c r="M111" s="335"/>
      <c r="N111" s="335"/>
      <c r="O111" s="335"/>
      <c r="P111" s="336"/>
      <c r="R111" s="43"/>
    </row>
    <row r="112" spans="2:18" x14ac:dyDescent="0.35">
      <c r="B112" s="334"/>
      <c r="C112" s="335"/>
      <c r="D112" s="335"/>
      <c r="E112" s="335"/>
      <c r="F112" s="335"/>
      <c r="G112" s="335"/>
      <c r="H112" s="335"/>
      <c r="I112" s="335"/>
      <c r="J112" s="335"/>
      <c r="K112" s="335"/>
      <c r="L112" s="335"/>
      <c r="M112" s="335"/>
      <c r="N112" s="335"/>
      <c r="O112" s="335"/>
      <c r="P112" s="336"/>
      <c r="R112" s="43"/>
    </row>
    <row r="113" spans="2:18" x14ac:dyDescent="0.35">
      <c r="B113" s="334"/>
      <c r="C113" s="335"/>
      <c r="D113" s="335"/>
      <c r="E113" s="335"/>
      <c r="F113" s="335"/>
      <c r="G113" s="335"/>
      <c r="H113" s="335"/>
      <c r="I113" s="335"/>
      <c r="J113" s="335"/>
      <c r="K113" s="335"/>
      <c r="L113" s="335"/>
      <c r="M113" s="335"/>
      <c r="N113" s="335"/>
      <c r="O113" s="335"/>
      <c r="P113" s="336"/>
      <c r="R113" s="43"/>
    </row>
    <row r="114" spans="2:18" x14ac:dyDescent="0.35">
      <c r="B114" s="334"/>
      <c r="C114" s="335"/>
      <c r="D114" s="335"/>
      <c r="E114" s="335"/>
      <c r="F114" s="335"/>
      <c r="G114" s="335"/>
      <c r="H114" s="335"/>
      <c r="I114" s="335"/>
      <c r="J114" s="335"/>
      <c r="K114" s="335"/>
      <c r="L114" s="335"/>
      <c r="M114" s="335"/>
      <c r="N114" s="335"/>
      <c r="O114" s="335"/>
      <c r="P114" s="336"/>
      <c r="R114" s="43"/>
    </row>
    <row r="115" spans="2:18" x14ac:dyDescent="0.35">
      <c r="B115" s="334"/>
      <c r="C115" s="335"/>
      <c r="D115" s="335"/>
      <c r="E115" s="335"/>
      <c r="F115" s="335"/>
      <c r="G115" s="335"/>
      <c r="H115" s="335"/>
      <c r="I115" s="335"/>
      <c r="J115" s="335"/>
      <c r="K115" s="335"/>
      <c r="L115" s="335"/>
      <c r="M115" s="335"/>
      <c r="N115" s="335"/>
      <c r="O115" s="335"/>
      <c r="P115" s="336"/>
      <c r="R115" s="43"/>
    </row>
    <row r="116" spans="2:18" x14ac:dyDescent="0.35">
      <c r="B116" s="334"/>
      <c r="C116" s="335"/>
      <c r="D116" s="335"/>
      <c r="E116" s="335"/>
      <c r="F116" s="335"/>
      <c r="G116" s="335"/>
      <c r="H116" s="335"/>
      <c r="I116" s="335"/>
      <c r="J116" s="335"/>
      <c r="K116" s="335"/>
      <c r="L116" s="335"/>
      <c r="M116" s="335"/>
      <c r="N116" s="335"/>
      <c r="O116" s="335"/>
      <c r="P116" s="336"/>
      <c r="R116" s="43"/>
    </row>
    <row r="117" spans="2:18" x14ac:dyDescent="0.35">
      <c r="B117" s="334"/>
      <c r="C117" s="335"/>
      <c r="D117" s="335"/>
      <c r="E117" s="335"/>
      <c r="F117" s="335"/>
      <c r="G117" s="335"/>
      <c r="H117" s="335"/>
      <c r="I117" s="335"/>
      <c r="J117" s="335"/>
      <c r="K117" s="335"/>
      <c r="L117" s="335"/>
      <c r="M117" s="335"/>
      <c r="N117" s="335"/>
      <c r="O117" s="335"/>
      <c r="P117" s="336"/>
      <c r="R117" s="43"/>
    </row>
    <row r="118" spans="2:18" ht="16" thickBot="1" x14ac:dyDescent="0.4">
      <c r="B118" s="337"/>
      <c r="C118" s="338"/>
      <c r="D118" s="338"/>
      <c r="E118" s="338"/>
      <c r="F118" s="338"/>
      <c r="G118" s="338"/>
      <c r="H118" s="338"/>
      <c r="I118" s="338"/>
      <c r="J118" s="338"/>
      <c r="K118" s="338"/>
      <c r="L118" s="338"/>
      <c r="M118" s="338"/>
      <c r="N118" s="338"/>
      <c r="O118" s="338"/>
      <c r="P118" s="339"/>
      <c r="R118" s="43"/>
    </row>
    <row r="119" spans="2:18" ht="16" thickBot="1" x14ac:dyDescent="0.4">
      <c r="R119" s="43"/>
    </row>
    <row r="120" spans="2:18" ht="16" thickBot="1" x14ac:dyDescent="0.4">
      <c r="B120" s="340" t="s">
        <v>107</v>
      </c>
      <c r="C120" s="341"/>
      <c r="D120" s="341"/>
      <c r="E120" s="341"/>
      <c r="F120" s="341"/>
      <c r="G120" s="341"/>
      <c r="H120" s="341"/>
      <c r="I120" s="341"/>
      <c r="J120" s="341"/>
      <c r="K120" s="341"/>
      <c r="L120" s="341"/>
      <c r="M120" s="341"/>
      <c r="N120" s="341"/>
      <c r="O120" s="341"/>
      <c r="P120" s="342"/>
      <c r="R120" s="43"/>
    </row>
    <row r="121" spans="2:18" x14ac:dyDescent="0.35">
      <c r="B121" s="334"/>
      <c r="C121" s="335"/>
      <c r="D121" s="335"/>
      <c r="E121" s="335"/>
      <c r="F121" s="335"/>
      <c r="G121" s="335"/>
      <c r="H121" s="335"/>
      <c r="I121" s="335"/>
      <c r="J121" s="335"/>
      <c r="K121" s="335"/>
      <c r="L121" s="335"/>
      <c r="M121" s="335"/>
      <c r="N121" s="335"/>
      <c r="O121" s="335"/>
      <c r="P121" s="336"/>
      <c r="R121" s="43"/>
    </row>
    <row r="122" spans="2:18" x14ac:dyDescent="0.35">
      <c r="B122" s="334"/>
      <c r="C122" s="335"/>
      <c r="D122" s="335"/>
      <c r="E122" s="335"/>
      <c r="F122" s="335"/>
      <c r="G122" s="335"/>
      <c r="H122" s="335"/>
      <c r="I122" s="335"/>
      <c r="J122" s="335"/>
      <c r="K122" s="335"/>
      <c r="L122" s="335"/>
      <c r="M122" s="335"/>
      <c r="N122" s="335"/>
      <c r="O122" s="335"/>
      <c r="P122" s="336"/>
      <c r="R122" s="43"/>
    </row>
    <row r="123" spans="2:18" x14ac:dyDescent="0.35">
      <c r="B123" s="334"/>
      <c r="C123" s="335"/>
      <c r="D123" s="335"/>
      <c r="E123" s="335"/>
      <c r="F123" s="335"/>
      <c r="G123" s="335"/>
      <c r="H123" s="335"/>
      <c r="I123" s="335"/>
      <c r="J123" s="335"/>
      <c r="K123" s="335"/>
      <c r="L123" s="335"/>
      <c r="M123" s="335"/>
      <c r="N123" s="335"/>
      <c r="O123" s="335"/>
      <c r="P123" s="336"/>
      <c r="R123" s="43"/>
    </row>
    <row r="124" spans="2:18" x14ac:dyDescent="0.35">
      <c r="B124" s="334"/>
      <c r="C124" s="335"/>
      <c r="D124" s="335"/>
      <c r="E124" s="335"/>
      <c r="F124" s="335"/>
      <c r="G124" s="335"/>
      <c r="H124" s="335"/>
      <c r="I124" s="335"/>
      <c r="J124" s="335"/>
      <c r="K124" s="335"/>
      <c r="L124" s="335"/>
      <c r="M124" s="335"/>
      <c r="N124" s="335"/>
      <c r="O124" s="335"/>
      <c r="P124" s="336"/>
      <c r="R124" s="43"/>
    </row>
    <row r="125" spans="2:18" x14ac:dyDescent="0.35">
      <c r="B125" s="334"/>
      <c r="C125" s="335"/>
      <c r="D125" s="335"/>
      <c r="E125" s="335"/>
      <c r="F125" s="335"/>
      <c r="G125" s="335"/>
      <c r="H125" s="335"/>
      <c r="I125" s="335"/>
      <c r="J125" s="335"/>
      <c r="K125" s="335"/>
      <c r="L125" s="335"/>
      <c r="M125" s="335"/>
      <c r="N125" s="335"/>
      <c r="O125" s="335"/>
      <c r="P125" s="336"/>
      <c r="R125" s="43"/>
    </row>
    <row r="126" spans="2:18" x14ac:dyDescent="0.35">
      <c r="B126" s="334"/>
      <c r="C126" s="335"/>
      <c r="D126" s="335"/>
      <c r="E126" s="335"/>
      <c r="F126" s="335"/>
      <c r="G126" s="335"/>
      <c r="H126" s="335"/>
      <c r="I126" s="335"/>
      <c r="J126" s="335"/>
      <c r="K126" s="335"/>
      <c r="L126" s="335"/>
      <c r="M126" s="335"/>
      <c r="N126" s="335"/>
      <c r="O126" s="335"/>
      <c r="P126" s="336"/>
      <c r="R126" s="43"/>
    </row>
    <row r="127" spans="2:18" x14ac:dyDescent="0.35">
      <c r="B127" s="334"/>
      <c r="C127" s="335"/>
      <c r="D127" s="335"/>
      <c r="E127" s="335"/>
      <c r="F127" s="335"/>
      <c r="G127" s="335"/>
      <c r="H127" s="335"/>
      <c r="I127" s="335"/>
      <c r="J127" s="335"/>
      <c r="K127" s="335"/>
      <c r="L127" s="335"/>
      <c r="M127" s="335"/>
      <c r="N127" s="335"/>
      <c r="O127" s="335"/>
      <c r="P127" s="336"/>
      <c r="R127" s="43"/>
    </row>
    <row r="128" spans="2:18" x14ac:dyDescent="0.35">
      <c r="B128" s="334"/>
      <c r="C128" s="335"/>
      <c r="D128" s="335"/>
      <c r="E128" s="335"/>
      <c r="F128" s="335"/>
      <c r="G128" s="335"/>
      <c r="H128" s="335"/>
      <c r="I128" s="335"/>
      <c r="J128" s="335"/>
      <c r="K128" s="335"/>
      <c r="L128" s="335"/>
      <c r="M128" s="335"/>
      <c r="N128" s="335"/>
      <c r="O128" s="335"/>
      <c r="P128" s="336"/>
      <c r="R128" s="43"/>
    </row>
    <row r="129" spans="2:18" x14ac:dyDescent="0.35">
      <c r="B129" s="334"/>
      <c r="C129" s="335"/>
      <c r="D129" s="335"/>
      <c r="E129" s="335"/>
      <c r="F129" s="335"/>
      <c r="G129" s="335"/>
      <c r="H129" s="335"/>
      <c r="I129" s="335"/>
      <c r="J129" s="335"/>
      <c r="K129" s="335"/>
      <c r="L129" s="335"/>
      <c r="M129" s="335"/>
      <c r="N129" s="335"/>
      <c r="O129" s="335"/>
      <c r="P129" s="336"/>
      <c r="R129" s="43"/>
    </row>
    <row r="130" spans="2:18" x14ac:dyDescent="0.35">
      <c r="B130" s="334"/>
      <c r="C130" s="335"/>
      <c r="D130" s="335"/>
      <c r="E130" s="335"/>
      <c r="F130" s="335"/>
      <c r="G130" s="335"/>
      <c r="H130" s="335"/>
      <c r="I130" s="335"/>
      <c r="J130" s="335"/>
      <c r="K130" s="335"/>
      <c r="L130" s="335"/>
      <c r="M130" s="335"/>
      <c r="N130" s="335"/>
      <c r="O130" s="335"/>
      <c r="P130" s="336"/>
      <c r="R130" s="43"/>
    </row>
    <row r="131" spans="2:18" x14ac:dyDescent="0.35">
      <c r="B131" s="334"/>
      <c r="C131" s="335"/>
      <c r="D131" s="335"/>
      <c r="E131" s="335"/>
      <c r="F131" s="335"/>
      <c r="G131" s="335"/>
      <c r="H131" s="335"/>
      <c r="I131" s="335"/>
      <c r="J131" s="335"/>
      <c r="K131" s="335"/>
      <c r="L131" s="335"/>
      <c r="M131" s="335"/>
      <c r="N131" s="335"/>
      <c r="O131" s="335"/>
      <c r="P131" s="336"/>
      <c r="R131" s="43"/>
    </row>
    <row r="132" spans="2:18" x14ac:dyDescent="0.35">
      <c r="B132" s="334"/>
      <c r="C132" s="335"/>
      <c r="D132" s="335"/>
      <c r="E132" s="335"/>
      <c r="F132" s="335"/>
      <c r="G132" s="335"/>
      <c r="H132" s="335"/>
      <c r="I132" s="335"/>
      <c r="J132" s="335"/>
      <c r="K132" s="335"/>
      <c r="L132" s="335"/>
      <c r="M132" s="335"/>
      <c r="N132" s="335"/>
      <c r="O132" s="335"/>
      <c r="P132" s="336"/>
      <c r="R132" s="43"/>
    </row>
    <row r="133" spans="2:18" x14ac:dyDescent="0.35">
      <c r="B133" s="334"/>
      <c r="C133" s="335"/>
      <c r="D133" s="335"/>
      <c r="E133" s="335"/>
      <c r="F133" s="335"/>
      <c r="G133" s="335"/>
      <c r="H133" s="335"/>
      <c r="I133" s="335"/>
      <c r="J133" s="335"/>
      <c r="K133" s="335"/>
      <c r="L133" s="335"/>
      <c r="M133" s="335"/>
      <c r="N133" s="335"/>
      <c r="O133" s="335"/>
      <c r="P133" s="336"/>
      <c r="R133" s="43"/>
    </row>
    <row r="134" spans="2:18" x14ac:dyDescent="0.35">
      <c r="B134" s="334"/>
      <c r="C134" s="335"/>
      <c r="D134" s="335"/>
      <c r="E134" s="335"/>
      <c r="F134" s="335"/>
      <c r="G134" s="335"/>
      <c r="H134" s="335"/>
      <c r="I134" s="335"/>
      <c r="J134" s="335"/>
      <c r="K134" s="335"/>
      <c r="L134" s="335"/>
      <c r="M134" s="335"/>
      <c r="N134" s="335"/>
      <c r="O134" s="335"/>
      <c r="P134" s="336"/>
      <c r="R134" s="43"/>
    </row>
    <row r="135" spans="2:18" x14ac:dyDescent="0.35">
      <c r="B135" s="334"/>
      <c r="C135" s="335"/>
      <c r="D135" s="335"/>
      <c r="E135" s="335"/>
      <c r="F135" s="335"/>
      <c r="G135" s="335"/>
      <c r="H135" s="335"/>
      <c r="I135" s="335"/>
      <c r="J135" s="335"/>
      <c r="K135" s="335"/>
      <c r="L135" s="335"/>
      <c r="M135" s="335"/>
      <c r="N135" s="335"/>
      <c r="O135" s="335"/>
      <c r="P135" s="336"/>
      <c r="R135" s="43"/>
    </row>
    <row r="136" spans="2:18" x14ac:dyDescent="0.35">
      <c r="B136" s="334"/>
      <c r="C136" s="335"/>
      <c r="D136" s="335"/>
      <c r="E136" s="335"/>
      <c r="F136" s="335"/>
      <c r="G136" s="335"/>
      <c r="H136" s="335"/>
      <c r="I136" s="335"/>
      <c r="J136" s="335"/>
      <c r="K136" s="335"/>
      <c r="L136" s="335"/>
      <c r="M136" s="335"/>
      <c r="N136" s="335"/>
      <c r="O136" s="335"/>
      <c r="P136" s="336"/>
      <c r="R136" s="43"/>
    </row>
    <row r="137" spans="2:18" x14ac:dyDescent="0.35">
      <c r="B137" s="334"/>
      <c r="C137" s="335"/>
      <c r="D137" s="335"/>
      <c r="E137" s="335"/>
      <c r="F137" s="335"/>
      <c r="G137" s="335"/>
      <c r="H137" s="335"/>
      <c r="I137" s="335"/>
      <c r="J137" s="335"/>
      <c r="K137" s="335"/>
      <c r="L137" s="335"/>
      <c r="M137" s="335"/>
      <c r="N137" s="335"/>
      <c r="O137" s="335"/>
      <c r="P137" s="336"/>
      <c r="R137" s="43"/>
    </row>
    <row r="138" spans="2:18" x14ac:dyDescent="0.35">
      <c r="B138" s="334"/>
      <c r="C138" s="335"/>
      <c r="D138" s="335"/>
      <c r="E138" s="335"/>
      <c r="F138" s="335"/>
      <c r="G138" s="335"/>
      <c r="H138" s="335"/>
      <c r="I138" s="335"/>
      <c r="J138" s="335"/>
      <c r="K138" s="335"/>
      <c r="L138" s="335"/>
      <c r="M138" s="335"/>
      <c r="N138" s="335"/>
      <c r="O138" s="335"/>
      <c r="P138" s="336"/>
      <c r="R138" s="43"/>
    </row>
    <row r="139" spans="2:18" x14ac:dyDescent="0.35">
      <c r="B139" s="334"/>
      <c r="C139" s="335"/>
      <c r="D139" s="335"/>
      <c r="E139" s="335"/>
      <c r="F139" s="335"/>
      <c r="G139" s="335"/>
      <c r="H139" s="335"/>
      <c r="I139" s="335"/>
      <c r="J139" s="335"/>
      <c r="K139" s="335"/>
      <c r="L139" s="335"/>
      <c r="M139" s="335"/>
      <c r="N139" s="335"/>
      <c r="O139" s="335"/>
      <c r="P139" s="336"/>
      <c r="R139" s="43"/>
    </row>
    <row r="140" spans="2:18" x14ac:dyDescent="0.35">
      <c r="B140" s="334"/>
      <c r="C140" s="335"/>
      <c r="D140" s="335"/>
      <c r="E140" s="335"/>
      <c r="F140" s="335"/>
      <c r="G140" s="335"/>
      <c r="H140" s="335"/>
      <c r="I140" s="335"/>
      <c r="J140" s="335"/>
      <c r="K140" s="335"/>
      <c r="L140" s="335"/>
      <c r="M140" s="335"/>
      <c r="N140" s="335"/>
      <c r="O140" s="335"/>
      <c r="P140" s="336"/>
      <c r="R140" s="43"/>
    </row>
    <row r="141" spans="2:18" x14ac:dyDescent="0.35">
      <c r="B141" s="334"/>
      <c r="C141" s="335"/>
      <c r="D141" s="335"/>
      <c r="E141" s="335"/>
      <c r="F141" s="335"/>
      <c r="G141" s="335"/>
      <c r="H141" s="335"/>
      <c r="I141" s="335"/>
      <c r="J141" s="335"/>
      <c r="K141" s="335"/>
      <c r="L141" s="335"/>
      <c r="M141" s="335"/>
      <c r="N141" s="335"/>
      <c r="O141" s="335"/>
      <c r="P141" s="336"/>
      <c r="R141" s="43"/>
    </row>
    <row r="142" spans="2:18" x14ac:dyDescent="0.35">
      <c r="B142" s="334"/>
      <c r="C142" s="335"/>
      <c r="D142" s="335"/>
      <c r="E142" s="335"/>
      <c r="F142" s="335"/>
      <c r="G142" s="335"/>
      <c r="H142" s="335"/>
      <c r="I142" s="335"/>
      <c r="J142" s="335"/>
      <c r="K142" s="335"/>
      <c r="L142" s="335"/>
      <c r="M142" s="335"/>
      <c r="N142" s="335"/>
      <c r="O142" s="335"/>
      <c r="P142" s="336"/>
      <c r="R142" s="43"/>
    </row>
    <row r="143" spans="2:18" x14ac:dyDescent="0.35">
      <c r="B143" s="334"/>
      <c r="C143" s="335"/>
      <c r="D143" s="335"/>
      <c r="E143" s="335"/>
      <c r="F143" s="335"/>
      <c r="G143" s="335"/>
      <c r="H143" s="335"/>
      <c r="I143" s="335"/>
      <c r="J143" s="335"/>
      <c r="K143" s="335"/>
      <c r="L143" s="335"/>
      <c r="M143" s="335"/>
      <c r="N143" s="335"/>
      <c r="O143" s="335"/>
      <c r="P143" s="336"/>
      <c r="R143" s="43"/>
    </row>
    <row r="144" spans="2:18" x14ac:dyDescent="0.35">
      <c r="B144" s="334"/>
      <c r="C144" s="335"/>
      <c r="D144" s="335"/>
      <c r="E144" s="335"/>
      <c r="F144" s="335"/>
      <c r="G144" s="335"/>
      <c r="H144" s="335"/>
      <c r="I144" s="335"/>
      <c r="J144" s="335"/>
      <c r="K144" s="335"/>
      <c r="L144" s="335"/>
      <c r="M144" s="335"/>
      <c r="N144" s="335"/>
      <c r="O144" s="335"/>
      <c r="P144" s="336"/>
      <c r="R144" s="43"/>
    </row>
    <row r="145" spans="2:18" x14ac:dyDescent="0.35">
      <c r="B145" s="334"/>
      <c r="C145" s="335"/>
      <c r="D145" s="335"/>
      <c r="E145" s="335"/>
      <c r="F145" s="335"/>
      <c r="G145" s="335"/>
      <c r="H145" s="335"/>
      <c r="I145" s="335"/>
      <c r="J145" s="335"/>
      <c r="K145" s="335"/>
      <c r="L145" s="335"/>
      <c r="M145" s="335"/>
      <c r="N145" s="335"/>
      <c r="O145" s="335"/>
      <c r="P145" s="336"/>
      <c r="R145" s="43"/>
    </row>
    <row r="146" spans="2:18" x14ac:dyDescent="0.35">
      <c r="B146" s="334"/>
      <c r="C146" s="335"/>
      <c r="D146" s="335"/>
      <c r="E146" s="335"/>
      <c r="F146" s="335"/>
      <c r="G146" s="335"/>
      <c r="H146" s="335"/>
      <c r="I146" s="335"/>
      <c r="J146" s="335"/>
      <c r="K146" s="335"/>
      <c r="L146" s="335"/>
      <c r="M146" s="335"/>
      <c r="N146" s="335"/>
      <c r="O146" s="335"/>
      <c r="P146" s="336"/>
      <c r="R146" s="43"/>
    </row>
    <row r="147" spans="2:18" ht="16" thickBot="1" x14ac:dyDescent="0.4">
      <c r="B147" s="337"/>
      <c r="C147" s="338"/>
      <c r="D147" s="338"/>
      <c r="E147" s="338"/>
      <c r="F147" s="338"/>
      <c r="G147" s="338"/>
      <c r="H147" s="338"/>
      <c r="I147" s="338"/>
      <c r="J147" s="338"/>
      <c r="K147" s="338"/>
      <c r="L147" s="338"/>
      <c r="M147" s="338"/>
      <c r="N147" s="338"/>
      <c r="O147" s="338"/>
      <c r="P147" s="339"/>
      <c r="R147" s="43"/>
    </row>
    <row r="148" spans="2:18" ht="16" thickBot="1" x14ac:dyDescent="0.4">
      <c r="R148" s="43"/>
    </row>
    <row r="149" spans="2:18" ht="16" thickBot="1" x14ac:dyDescent="0.4">
      <c r="B149" s="27" t="s">
        <v>108</v>
      </c>
      <c r="C149" s="28"/>
      <c r="D149" s="28"/>
      <c r="E149" s="28"/>
      <c r="F149" s="28"/>
      <c r="G149" s="28"/>
      <c r="H149" s="28"/>
      <c r="I149" s="28"/>
      <c r="J149" s="28"/>
      <c r="K149" s="28"/>
      <c r="L149" s="28"/>
      <c r="M149" s="28"/>
      <c r="N149" s="28"/>
      <c r="O149" s="28"/>
      <c r="P149" s="29"/>
      <c r="R149" s="43"/>
    </row>
    <row r="150" spans="2:18" x14ac:dyDescent="0.35">
      <c r="B150" s="334"/>
      <c r="C150" s="335"/>
      <c r="D150" s="335"/>
      <c r="E150" s="335"/>
      <c r="F150" s="335"/>
      <c r="G150" s="335"/>
      <c r="H150" s="335"/>
      <c r="I150" s="335"/>
      <c r="J150" s="335"/>
      <c r="K150" s="335"/>
      <c r="L150" s="335"/>
      <c r="M150" s="335"/>
      <c r="N150" s="335"/>
      <c r="O150" s="335"/>
      <c r="P150" s="336"/>
      <c r="R150" s="43"/>
    </row>
    <row r="151" spans="2:18" x14ac:dyDescent="0.35">
      <c r="B151" s="334"/>
      <c r="C151" s="335"/>
      <c r="D151" s="335"/>
      <c r="E151" s="335"/>
      <c r="F151" s="335"/>
      <c r="G151" s="335"/>
      <c r="H151" s="335"/>
      <c r="I151" s="335"/>
      <c r="J151" s="335"/>
      <c r="K151" s="335"/>
      <c r="L151" s="335"/>
      <c r="M151" s="335"/>
      <c r="N151" s="335"/>
      <c r="O151" s="335"/>
      <c r="P151" s="336"/>
      <c r="R151" s="43"/>
    </row>
    <row r="152" spans="2:18" x14ac:dyDescent="0.35">
      <c r="B152" s="334"/>
      <c r="C152" s="335"/>
      <c r="D152" s="335"/>
      <c r="E152" s="335"/>
      <c r="F152" s="335"/>
      <c r="G152" s="335"/>
      <c r="H152" s="335"/>
      <c r="I152" s="335"/>
      <c r="J152" s="335"/>
      <c r="K152" s="335"/>
      <c r="L152" s="335"/>
      <c r="M152" s="335"/>
      <c r="N152" s="335"/>
      <c r="O152" s="335"/>
      <c r="P152" s="336"/>
      <c r="R152" s="43"/>
    </row>
    <row r="153" spans="2:18" x14ac:dyDescent="0.35">
      <c r="B153" s="334"/>
      <c r="C153" s="335"/>
      <c r="D153" s="335"/>
      <c r="E153" s="335"/>
      <c r="F153" s="335"/>
      <c r="G153" s="335"/>
      <c r="H153" s="335"/>
      <c r="I153" s="335"/>
      <c r="J153" s="335"/>
      <c r="K153" s="335"/>
      <c r="L153" s="335"/>
      <c r="M153" s="335"/>
      <c r="N153" s="335"/>
      <c r="O153" s="335"/>
      <c r="P153" s="336"/>
      <c r="R153" s="43"/>
    </row>
    <row r="154" spans="2:18" x14ac:dyDescent="0.35">
      <c r="B154" s="334"/>
      <c r="C154" s="335"/>
      <c r="D154" s="335"/>
      <c r="E154" s="335"/>
      <c r="F154" s="335"/>
      <c r="G154" s="335"/>
      <c r="H154" s="335"/>
      <c r="I154" s="335"/>
      <c r="J154" s="335"/>
      <c r="K154" s="335"/>
      <c r="L154" s="335"/>
      <c r="M154" s="335"/>
      <c r="N154" s="335"/>
      <c r="O154" s="335"/>
      <c r="P154" s="336"/>
      <c r="R154" s="43"/>
    </row>
    <row r="155" spans="2:18" x14ac:dyDescent="0.35">
      <c r="B155" s="334"/>
      <c r="C155" s="335"/>
      <c r="D155" s="335"/>
      <c r="E155" s="335"/>
      <c r="F155" s="335"/>
      <c r="G155" s="335"/>
      <c r="H155" s="335"/>
      <c r="I155" s="335"/>
      <c r="J155" s="335"/>
      <c r="K155" s="335"/>
      <c r="L155" s="335"/>
      <c r="M155" s="335"/>
      <c r="N155" s="335"/>
      <c r="O155" s="335"/>
      <c r="P155" s="336"/>
      <c r="R155" s="43"/>
    </row>
    <row r="156" spans="2:18" x14ac:dyDescent="0.35">
      <c r="B156" s="334"/>
      <c r="C156" s="335"/>
      <c r="D156" s="335"/>
      <c r="E156" s="335"/>
      <c r="F156" s="335"/>
      <c r="G156" s="335"/>
      <c r="H156" s="335"/>
      <c r="I156" s="335"/>
      <c r="J156" s="335"/>
      <c r="K156" s="335"/>
      <c r="L156" s="335"/>
      <c r="M156" s="335"/>
      <c r="N156" s="335"/>
      <c r="O156" s="335"/>
      <c r="P156" s="336"/>
      <c r="R156" s="43"/>
    </row>
    <row r="157" spans="2:18" x14ac:dyDescent="0.35">
      <c r="B157" s="334"/>
      <c r="C157" s="335"/>
      <c r="D157" s="335"/>
      <c r="E157" s="335"/>
      <c r="F157" s="335"/>
      <c r="G157" s="335"/>
      <c r="H157" s="335"/>
      <c r="I157" s="335"/>
      <c r="J157" s="335"/>
      <c r="K157" s="335"/>
      <c r="L157" s="335"/>
      <c r="M157" s="335"/>
      <c r="N157" s="335"/>
      <c r="O157" s="335"/>
      <c r="P157" s="336"/>
      <c r="R157" s="43"/>
    </row>
    <row r="158" spans="2:18" x14ac:dyDescent="0.35">
      <c r="B158" s="334"/>
      <c r="C158" s="335"/>
      <c r="D158" s="335"/>
      <c r="E158" s="335"/>
      <c r="F158" s="335"/>
      <c r="G158" s="335"/>
      <c r="H158" s="335"/>
      <c r="I158" s="335"/>
      <c r="J158" s="335"/>
      <c r="K158" s="335"/>
      <c r="L158" s="335"/>
      <c r="M158" s="335"/>
      <c r="N158" s="335"/>
      <c r="O158" s="335"/>
      <c r="P158" s="336"/>
      <c r="R158" s="43"/>
    </row>
    <row r="159" spans="2:18" x14ac:dyDescent="0.35">
      <c r="B159" s="334"/>
      <c r="C159" s="335"/>
      <c r="D159" s="335"/>
      <c r="E159" s="335"/>
      <c r="F159" s="335"/>
      <c r="G159" s="335"/>
      <c r="H159" s="335"/>
      <c r="I159" s="335"/>
      <c r="J159" s="335"/>
      <c r="K159" s="335"/>
      <c r="L159" s="335"/>
      <c r="M159" s="335"/>
      <c r="N159" s="335"/>
      <c r="O159" s="335"/>
      <c r="P159" s="336"/>
      <c r="R159" s="43"/>
    </row>
    <row r="160" spans="2:18" x14ac:dyDescent="0.35">
      <c r="B160" s="334"/>
      <c r="C160" s="335"/>
      <c r="D160" s="335"/>
      <c r="E160" s="335"/>
      <c r="F160" s="335"/>
      <c r="G160" s="335"/>
      <c r="H160" s="335"/>
      <c r="I160" s="335"/>
      <c r="J160" s="335"/>
      <c r="K160" s="335"/>
      <c r="L160" s="335"/>
      <c r="M160" s="335"/>
      <c r="N160" s="335"/>
      <c r="O160" s="335"/>
      <c r="P160" s="336"/>
      <c r="R160" s="43"/>
    </row>
    <row r="161" spans="1:18" x14ac:dyDescent="0.35">
      <c r="B161" s="334"/>
      <c r="C161" s="335"/>
      <c r="D161" s="335"/>
      <c r="E161" s="335"/>
      <c r="F161" s="335"/>
      <c r="G161" s="335"/>
      <c r="H161" s="335"/>
      <c r="I161" s="335"/>
      <c r="J161" s="335"/>
      <c r="K161" s="335"/>
      <c r="L161" s="335"/>
      <c r="M161" s="335"/>
      <c r="N161" s="335"/>
      <c r="O161" s="335"/>
      <c r="P161" s="336"/>
      <c r="R161" s="43"/>
    </row>
    <row r="162" spans="1:18" x14ac:dyDescent="0.35">
      <c r="B162" s="334"/>
      <c r="C162" s="335"/>
      <c r="D162" s="335"/>
      <c r="E162" s="335"/>
      <c r="F162" s="335"/>
      <c r="G162" s="335"/>
      <c r="H162" s="335"/>
      <c r="I162" s="335"/>
      <c r="J162" s="335"/>
      <c r="K162" s="335"/>
      <c r="L162" s="335"/>
      <c r="M162" s="335"/>
      <c r="N162" s="335"/>
      <c r="O162" s="335"/>
      <c r="P162" s="336"/>
      <c r="R162" s="43"/>
    </row>
    <row r="163" spans="1:18" x14ac:dyDescent="0.35">
      <c r="B163" s="334"/>
      <c r="C163" s="335"/>
      <c r="D163" s="335"/>
      <c r="E163" s="335"/>
      <c r="F163" s="335"/>
      <c r="G163" s="335"/>
      <c r="H163" s="335"/>
      <c r="I163" s="335"/>
      <c r="J163" s="335"/>
      <c r="K163" s="335"/>
      <c r="L163" s="335"/>
      <c r="M163" s="335"/>
      <c r="N163" s="335"/>
      <c r="O163" s="335"/>
      <c r="P163" s="336"/>
      <c r="R163" s="43"/>
    </row>
    <row r="164" spans="1:18" x14ac:dyDescent="0.35">
      <c r="B164" s="334"/>
      <c r="C164" s="335"/>
      <c r="D164" s="335"/>
      <c r="E164" s="335"/>
      <c r="F164" s="335"/>
      <c r="G164" s="335"/>
      <c r="H164" s="335"/>
      <c r="I164" s="335"/>
      <c r="J164" s="335"/>
      <c r="K164" s="335"/>
      <c r="L164" s="335"/>
      <c r="M164" s="335"/>
      <c r="N164" s="335"/>
      <c r="O164" s="335"/>
      <c r="P164" s="336"/>
      <c r="R164" s="43"/>
    </row>
    <row r="165" spans="1:18" x14ac:dyDescent="0.35">
      <c r="B165" s="334"/>
      <c r="C165" s="335"/>
      <c r="D165" s="335"/>
      <c r="E165" s="335"/>
      <c r="F165" s="335"/>
      <c r="G165" s="335"/>
      <c r="H165" s="335"/>
      <c r="I165" s="335"/>
      <c r="J165" s="335"/>
      <c r="K165" s="335"/>
      <c r="L165" s="335"/>
      <c r="M165" s="335"/>
      <c r="N165" s="335"/>
      <c r="O165" s="335"/>
      <c r="P165" s="336"/>
      <c r="R165" s="43"/>
    </row>
    <row r="166" spans="1:18" x14ac:dyDescent="0.35">
      <c r="B166" s="334"/>
      <c r="C166" s="335"/>
      <c r="D166" s="335"/>
      <c r="E166" s="335"/>
      <c r="F166" s="335"/>
      <c r="G166" s="335"/>
      <c r="H166" s="335"/>
      <c r="I166" s="335"/>
      <c r="J166" s="335"/>
      <c r="K166" s="335"/>
      <c r="L166" s="335"/>
      <c r="M166" s="335"/>
      <c r="N166" s="335"/>
      <c r="O166" s="335"/>
      <c r="P166" s="336"/>
      <c r="R166" s="43"/>
    </row>
    <row r="167" spans="1:18" x14ac:dyDescent="0.35">
      <c r="B167" s="334"/>
      <c r="C167" s="335"/>
      <c r="D167" s="335"/>
      <c r="E167" s="335"/>
      <c r="F167" s="335"/>
      <c r="G167" s="335"/>
      <c r="H167" s="335"/>
      <c r="I167" s="335"/>
      <c r="J167" s="335"/>
      <c r="K167" s="335"/>
      <c r="L167" s="335"/>
      <c r="M167" s="335"/>
      <c r="N167" s="335"/>
      <c r="O167" s="335"/>
      <c r="P167" s="336"/>
      <c r="R167" s="43"/>
    </row>
    <row r="168" spans="1:18" x14ac:dyDescent="0.35">
      <c r="B168" s="334"/>
      <c r="C168" s="335"/>
      <c r="D168" s="335"/>
      <c r="E168" s="335"/>
      <c r="F168" s="335"/>
      <c r="G168" s="335"/>
      <c r="H168" s="335"/>
      <c r="I168" s="335"/>
      <c r="J168" s="335"/>
      <c r="K168" s="335"/>
      <c r="L168" s="335"/>
      <c r="M168" s="335"/>
      <c r="N168" s="335"/>
      <c r="O168" s="335"/>
      <c r="P168" s="336"/>
      <c r="R168" s="43"/>
    </row>
    <row r="169" spans="1:18" x14ac:dyDescent="0.35">
      <c r="B169" s="334"/>
      <c r="C169" s="335"/>
      <c r="D169" s="335"/>
      <c r="E169" s="335"/>
      <c r="F169" s="335"/>
      <c r="G169" s="335"/>
      <c r="H169" s="335"/>
      <c r="I169" s="335"/>
      <c r="J169" s="335"/>
      <c r="K169" s="335"/>
      <c r="L169" s="335"/>
      <c r="M169" s="335"/>
      <c r="N169" s="335"/>
      <c r="O169" s="335"/>
      <c r="P169" s="336"/>
      <c r="R169" s="43"/>
    </row>
    <row r="170" spans="1:18" x14ac:dyDescent="0.35">
      <c r="B170" s="334"/>
      <c r="C170" s="335"/>
      <c r="D170" s="335"/>
      <c r="E170" s="335"/>
      <c r="F170" s="335"/>
      <c r="G170" s="335"/>
      <c r="H170" s="335"/>
      <c r="I170" s="335"/>
      <c r="J170" s="335"/>
      <c r="K170" s="335"/>
      <c r="L170" s="335"/>
      <c r="M170" s="335"/>
      <c r="N170" s="335"/>
      <c r="O170" s="335"/>
      <c r="P170" s="336"/>
      <c r="R170" s="43"/>
    </row>
    <row r="171" spans="1:18" x14ac:dyDescent="0.35">
      <c r="B171" s="334"/>
      <c r="C171" s="335"/>
      <c r="D171" s="335"/>
      <c r="E171" s="335"/>
      <c r="F171" s="335"/>
      <c r="G171" s="335"/>
      <c r="H171" s="335"/>
      <c r="I171" s="335"/>
      <c r="J171" s="335"/>
      <c r="K171" s="335"/>
      <c r="L171" s="335"/>
      <c r="M171" s="335"/>
      <c r="N171" s="335"/>
      <c r="O171" s="335"/>
      <c r="P171" s="336"/>
      <c r="R171" s="43"/>
    </row>
    <row r="172" spans="1:18" x14ac:dyDescent="0.35">
      <c r="B172" s="334"/>
      <c r="C172" s="335"/>
      <c r="D172" s="335"/>
      <c r="E172" s="335"/>
      <c r="F172" s="335"/>
      <c r="G172" s="335"/>
      <c r="H172" s="335"/>
      <c r="I172" s="335"/>
      <c r="J172" s="335"/>
      <c r="K172" s="335"/>
      <c r="L172" s="335"/>
      <c r="M172" s="335"/>
      <c r="N172" s="335"/>
      <c r="O172" s="335"/>
      <c r="P172" s="336"/>
      <c r="R172" s="43"/>
    </row>
    <row r="173" spans="1:18" x14ac:dyDescent="0.35">
      <c r="B173" s="334"/>
      <c r="C173" s="335"/>
      <c r="D173" s="335"/>
      <c r="E173" s="335"/>
      <c r="F173" s="335"/>
      <c r="G173" s="335"/>
      <c r="H173" s="335"/>
      <c r="I173" s="335"/>
      <c r="J173" s="335"/>
      <c r="K173" s="335"/>
      <c r="L173" s="335"/>
      <c r="M173" s="335"/>
      <c r="N173" s="335"/>
      <c r="O173" s="335"/>
      <c r="P173" s="336"/>
      <c r="R173" s="43"/>
    </row>
    <row r="174" spans="1:18" ht="16" thickBot="1" x14ac:dyDescent="0.4">
      <c r="B174" s="337"/>
      <c r="C174" s="338"/>
      <c r="D174" s="338"/>
      <c r="E174" s="338"/>
      <c r="F174" s="338"/>
      <c r="G174" s="338"/>
      <c r="H174" s="338"/>
      <c r="I174" s="338"/>
      <c r="J174" s="338"/>
      <c r="K174" s="338"/>
      <c r="L174" s="338"/>
      <c r="M174" s="338"/>
      <c r="N174" s="338"/>
      <c r="O174" s="338"/>
      <c r="P174" s="339"/>
      <c r="R174" s="43"/>
    </row>
    <row r="175" spans="1:18" x14ac:dyDescent="0.35">
      <c r="R175" s="43"/>
    </row>
    <row r="176" spans="1:18" x14ac:dyDescent="0.35">
      <c r="A176" s="43"/>
      <c r="B176" s="43"/>
      <c r="C176" s="43"/>
      <c r="D176" s="43"/>
      <c r="E176" s="43"/>
      <c r="F176" s="43"/>
      <c r="G176" s="43"/>
      <c r="H176" s="43"/>
      <c r="I176" s="43"/>
      <c r="J176" s="43"/>
      <c r="K176" s="43"/>
      <c r="L176" s="43"/>
      <c r="M176" s="43"/>
      <c r="N176" s="43"/>
      <c r="O176" s="43"/>
      <c r="P176" s="43"/>
      <c r="Q176" s="43"/>
      <c r="R176" s="43"/>
    </row>
  </sheetData>
  <sheetProtection algorithmName="SHA-512" hashValue="xUcLOXb5+2WmIVMKz3NBguKuAmhfQaFmwBlm5tr+wLrT2EOOhtPZN4F+u7TgHRIECgeMwK3MgWRhLYgPCG29yQ==" saltValue="H3OZPu3rxNf2xGFt/zrMfA==" spinCount="100000" sheet="1" scenarios="1" selectLockedCells="1"/>
  <mergeCells count="10">
    <mergeCell ref="B150:P174"/>
    <mergeCell ref="B2:C2"/>
    <mergeCell ref="B66:F89"/>
    <mergeCell ref="H66:P89"/>
    <mergeCell ref="B92:P118"/>
    <mergeCell ref="B120:P120"/>
    <mergeCell ref="B121:P147"/>
    <mergeCell ref="B12:F34"/>
    <mergeCell ref="H12:P34"/>
    <mergeCell ref="B37:P63"/>
  </mergeCells>
  <hyperlinks>
    <hyperlink ref="E4" location="Instructions!C33" display="Back to Instructions tab" xr:uid="{00000000-0004-0000-0300-000000000000}"/>
  </hyperlinks>
  <printOptions horizontalCentered="1"/>
  <pageMargins left="0.25" right="0.25" top="0.75" bottom="0.25" header="0.3" footer="0.3"/>
  <pageSetup scale="75" fitToHeight="3"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L24"/>
  <sheetViews>
    <sheetView showGridLines="0" zoomScale="90" zoomScaleNormal="90" zoomScaleSheetLayoutView="85" workbookViewId="0">
      <selection activeCell="G4" sqref="G4"/>
    </sheetView>
  </sheetViews>
  <sheetFormatPr defaultColWidth="9.1796875" defaultRowHeight="15.5" x14ac:dyDescent="0.35"/>
  <cols>
    <col min="1" max="1" width="3.54296875" style="42" customWidth="1"/>
    <col min="2" max="2" width="31.7265625" style="42" customWidth="1"/>
    <col min="3" max="3" width="14.26953125" style="42" customWidth="1"/>
    <col min="4" max="4" width="23.54296875" style="42" customWidth="1"/>
    <col min="5" max="5" width="31.453125" style="42" customWidth="1"/>
    <col min="6" max="6" width="7" style="42" customWidth="1"/>
    <col min="7" max="7" width="27.26953125" style="42" customWidth="1"/>
    <col min="8" max="8" width="3.453125" style="42" customWidth="1"/>
    <col min="9" max="9" width="4.1796875" style="42" customWidth="1"/>
    <col min="10" max="16384" width="9.1796875" style="42"/>
  </cols>
  <sheetData>
    <row r="1" spans="2:12" ht="16" thickBot="1" x14ac:dyDescent="0.4">
      <c r="I1" s="43"/>
    </row>
    <row r="2" spans="2:12" ht="16" thickBot="1" x14ac:dyDescent="0.4">
      <c r="B2" s="331" t="str">
        <f>'Version Control'!$B$2</f>
        <v>Title Block</v>
      </c>
      <c r="C2" s="332"/>
      <c r="D2" s="332"/>
      <c r="E2" s="333"/>
      <c r="I2" s="43"/>
    </row>
    <row r="3" spans="2:12" x14ac:dyDescent="0.35">
      <c r="B3" s="45" t="str">
        <f>'Version Control'!$B$3</f>
        <v>Test Report Template Name:</v>
      </c>
      <c r="C3" s="347" t="str">
        <f>'Version Control'!$C$3</f>
        <v>Portable Air Conditioners</v>
      </c>
      <c r="D3" s="348"/>
      <c r="E3" s="349"/>
      <c r="I3" s="43"/>
    </row>
    <row r="4" spans="2:12" ht="17" x14ac:dyDescent="0.35">
      <c r="B4" s="46" t="str">
        <f>'Version Control'!$B$4</f>
        <v>Version Number:</v>
      </c>
      <c r="C4" s="351" t="str">
        <f>'Version Control'!$C$4</f>
        <v>v1.0</v>
      </c>
      <c r="D4" s="352"/>
      <c r="E4" s="353"/>
      <c r="G4" s="44" t="s">
        <v>58</v>
      </c>
      <c r="I4" s="43"/>
    </row>
    <row r="5" spans="2:12" x14ac:dyDescent="0.35">
      <c r="B5" s="47" t="str">
        <f>'Version Control'!$B$5</f>
        <v xml:space="preserve">Latest Template Revision: </v>
      </c>
      <c r="C5" s="354">
        <f>'Version Control'!$C$5</f>
        <v>43143</v>
      </c>
      <c r="D5" s="355"/>
      <c r="E5" s="356"/>
      <c r="I5" s="43"/>
    </row>
    <row r="6" spans="2:12" x14ac:dyDescent="0.35">
      <c r="B6" s="47" t="str">
        <f>'Version Control'!$B$6</f>
        <v>Tab Name:</v>
      </c>
      <c r="C6" s="351" t="str">
        <f ca="1">MID(CELL("filename",A1), FIND("]", CELL("filename", A1))+ 1, 255)</f>
        <v>Inactive or Off Mode Settings</v>
      </c>
      <c r="D6" s="352"/>
      <c r="E6" s="353"/>
      <c r="I6" s="43"/>
    </row>
    <row r="7" spans="2:12" ht="38.25" customHeight="1" x14ac:dyDescent="0.35">
      <c r="B7" s="47" t="str">
        <f>'Version Control'!$B$7</f>
        <v>File Name:</v>
      </c>
      <c r="C7" s="357" t="str">
        <f ca="1">'Version Control'!$C$7</f>
        <v>Portable Air Conditioners - v1.0 (FIXED).xlsx</v>
      </c>
      <c r="D7" s="358"/>
      <c r="E7" s="359"/>
      <c r="I7" s="43"/>
    </row>
    <row r="8" spans="2:12" ht="16" thickBot="1" x14ac:dyDescent="0.4">
      <c r="B8" s="49" t="str">
        <f>'Version Control'!$B$8</f>
        <v xml:space="preserve">Test Completion Date: </v>
      </c>
      <c r="C8" s="360" t="str">
        <f>'Version Control'!$C$8</f>
        <v>[MM/DD/YYYY]</v>
      </c>
      <c r="D8" s="361"/>
      <c r="E8" s="362"/>
      <c r="I8" s="43"/>
    </row>
    <row r="9" spans="2:12" x14ac:dyDescent="0.35">
      <c r="I9" s="43"/>
    </row>
    <row r="10" spans="2:12" ht="16" thickBot="1" x14ac:dyDescent="0.4">
      <c r="I10" s="43"/>
    </row>
    <row r="11" spans="2:12" ht="16" thickBot="1" x14ac:dyDescent="0.4">
      <c r="B11" s="331" t="s">
        <v>4</v>
      </c>
      <c r="C11" s="332"/>
      <c r="D11" s="332"/>
      <c r="E11" s="332"/>
      <c r="F11" s="333"/>
      <c r="G11" s="24"/>
      <c r="H11" s="24"/>
      <c r="I11" s="43"/>
    </row>
    <row r="12" spans="2:12" x14ac:dyDescent="0.35">
      <c r="B12" s="149" t="s">
        <v>89</v>
      </c>
      <c r="C12" s="346" t="s">
        <v>87</v>
      </c>
      <c r="D12" s="346"/>
      <c r="E12" s="346" t="s">
        <v>88</v>
      </c>
      <c r="F12" s="350"/>
      <c r="G12" s="84"/>
      <c r="H12" s="84"/>
      <c r="I12" s="85"/>
      <c r="K12" s="84"/>
      <c r="L12" s="84"/>
    </row>
    <row r="13" spans="2:12" x14ac:dyDescent="0.35">
      <c r="B13" s="148" t="s">
        <v>59</v>
      </c>
      <c r="C13" s="363"/>
      <c r="D13" s="363"/>
      <c r="E13" s="363"/>
      <c r="F13" s="366"/>
      <c r="G13" s="86"/>
      <c r="H13" s="86"/>
      <c r="I13" s="87"/>
      <c r="K13" s="86"/>
      <c r="L13" s="86"/>
    </row>
    <row r="14" spans="2:12" x14ac:dyDescent="0.35">
      <c r="B14" s="82" t="s">
        <v>60</v>
      </c>
      <c r="C14" s="364"/>
      <c r="D14" s="364"/>
      <c r="E14" s="364"/>
      <c r="F14" s="367"/>
      <c r="G14" s="86"/>
      <c r="H14" s="86"/>
      <c r="I14" s="87"/>
      <c r="K14" s="86"/>
      <c r="L14" s="86"/>
    </row>
    <row r="15" spans="2:12" x14ac:dyDescent="0.35">
      <c r="B15" s="82" t="s">
        <v>61</v>
      </c>
      <c r="C15" s="364"/>
      <c r="D15" s="364"/>
      <c r="E15" s="364"/>
      <c r="F15" s="367"/>
      <c r="G15" s="86"/>
      <c r="H15" s="86"/>
      <c r="I15" s="87"/>
      <c r="K15" s="86"/>
      <c r="L15" s="86"/>
    </row>
    <row r="16" spans="2:12" x14ac:dyDescent="0.35">
      <c r="B16" s="82" t="s">
        <v>62</v>
      </c>
      <c r="C16" s="364"/>
      <c r="D16" s="364"/>
      <c r="E16" s="364"/>
      <c r="F16" s="367"/>
      <c r="I16" s="43"/>
    </row>
    <row r="17" spans="1:9" x14ac:dyDescent="0.35">
      <c r="B17" s="82" t="s">
        <v>63</v>
      </c>
      <c r="C17" s="364"/>
      <c r="D17" s="364"/>
      <c r="E17" s="364"/>
      <c r="F17" s="367"/>
      <c r="I17" s="43"/>
    </row>
    <row r="18" spans="1:9" x14ac:dyDescent="0.35">
      <c r="B18" s="82" t="s">
        <v>90</v>
      </c>
      <c r="C18" s="364"/>
      <c r="D18" s="364"/>
      <c r="E18" s="364"/>
      <c r="F18" s="367"/>
      <c r="I18" s="43"/>
    </row>
    <row r="19" spans="1:9" x14ac:dyDescent="0.35">
      <c r="B19" s="82" t="s">
        <v>91</v>
      </c>
      <c r="C19" s="364"/>
      <c r="D19" s="364"/>
      <c r="E19" s="364"/>
      <c r="F19" s="367"/>
      <c r="I19" s="43"/>
    </row>
    <row r="20" spans="1:9" x14ac:dyDescent="0.35">
      <c r="B20" s="82" t="s">
        <v>92</v>
      </c>
      <c r="C20" s="364"/>
      <c r="D20" s="364"/>
      <c r="E20" s="364"/>
      <c r="F20" s="367"/>
      <c r="I20" s="43"/>
    </row>
    <row r="21" spans="1:9" x14ac:dyDescent="0.35">
      <c r="B21" s="82" t="s">
        <v>93</v>
      </c>
      <c r="C21" s="364"/>
      <c r="D21" s="364"/>
      <c r="E21" s="364"/>
      <c r="F21" s="367"/>
      <c r="I21" s="43"/>
    </row>
    <row r="22" spans="1:9" ht="16" thickBot="1" x14ac:dyDescent="0.4">
      <c r="B22" s="88" t="s">
        <v>94</v>
      </c>
      <c r="C22" s="365"/>
      <c r="D22" s="365"/>
      <c r="E22" s="365"/>
      <c r="F22" s="368"/>
      <c r="I22" s="43"/>
    </row>
    <row r="23" spans="1:9" x14ac:dyDescent="0.35">
      <c r="I23" s="43"/>
    </row>
    <row r="24" spans="1:9" x14ac:dyDescent="0.35">
      <c r="A24" s="43"/>
      <c r="B24" s="89"/>
      <c r="C24" s="43"/>
      <c r="D24" s="43"/>
      <c r="E24" s="43"/>
      <c r="F24" s="43"/>
      <c r="G24" s="43"/>
      <c r="H24" s="43"/>
      <c r="I24" s="43"/>
    </row>
  </sheetData>
  <sheetProtection algorithmName="SHA-512" hashValue="Gbmaj02EMrCH7TLU19ITG8s4m6hisgvyNqgDa/Qw5TQwxdqy9TZP0/xAQ97z051OPci5489/InTEX9e8HEP1+Q==" saltValue="yTdAzilPaU2yoQZQnojgZw==" spinCount="100000" sheet="1" objects="1" scenarios="1" selectLockedCells="1"/>
  <mergeCells count="30">
    <mergeCell ref="E13:F13"/>
    <mergeCell ref="E14:F14"/>
    <mergeCell ref="E15:F15"/>
    <mergeCell ref="E16:F16"/>
    <mergeCell ref="E22:F22"/>
    <mergeCell ref="E17:F17"/>
    <mergeCell ref="E18:F18"/>
    <mergeCell ref="E19:F19"/>
    <mergeCell ref="E20:F20"/>
    <mergeCell ref="E21:F21"/>
    <mergeCell ref="C13:D13"/>
    <mergeCell ref="C14:D14"/>
    <mergeCell ref="C15:D15"/>
    <mergeCell ref="C16:D16"/>
    <mergeCell ref="C22:D22"/>
    <mergeCell ref="C17:D17"/>
    <mergeCell ref="C18:D18"/>
    <mergeCell ref="C19:D19"/>
    <mergeCell ref="C20:D20"/>
    <mergeCell ref="C21:D21"/>
    <mergeCell ref="C12:D12"/>
    <mergeCell ref="B2:E2"/>
    <mergeCell ref="C3:E3"/>
    <mergeCell ref="E12:F12"/>
    <mergeCell ref="B11:F11"/>
    <mergeCell ref="C4:E4"/>
    <mergeCell ref="C5:E5"/>
    <mergeCell ref="C6:E6"/>
    <mergeCell ref="C7:E7"/>
    <mergeCell ref="C8:E8"/>
  </mergeCells>
  <hyperlinks>
    <hyperlink ref="G4" location="Instructions!C33" display="Back to Instructions tab" xr:uid="{00000000-0004-0000-0400-000000000000}"/>
  </hyperlinks>
  <printOptions horizontalCentered="1"/>
  <pageMargins left="0.25" right="0.25" top="0.75" bottom="0.25" header="0.3" footer="0.3"/>
  <pageSetup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P25"/>
  <sheetViews>
    <sheetView showGridLines="0" zoomScale="85" zoomScaleNormal="85" zoomScaleSheetLayoutView="85" workbookViewId="0">
      <selection activeCell="G4" sqref="G4:H4"/>
    </sheetView>
  </sheetViews>
  <sheetFormatPr defaultColWidth="9.1796875" defaultRowHeight="15.5" x14ac:dyDescent="0.35"/>
  <cols>
    <col min="1" max="1" width="4.453125" style="42" customWidth="1"/>
    <col min="2" max="2" width="28.453125" style="42" bestFit="1" customWidth="1"/>
    <col min="3" max="3" width="18.453125" style="42" customWidth="1"/>
    <col min="4" max="4" width="16.453125" style="42" customWidth="1"/>
    <col min="5" max="5" width="24.7265625" style="42" customWidth="1"/>
    <col min="6" max="6" width="13.26953125" style="42" customWidth="1"/>
    <col min="7" max="7" width="14.1796875" style="42" customWidth="1"/>
    <col min="8" max="8" width="17" style="42" customWidth="1"/>
    <col min="9" max="9" width="20" style="42" customWidth="1"/>
    <col min="10" max="10" width="20.1796875" style="42" customWidth="1"/>
    <col min="11" max="11" width="5" style="42" customWidth="1"/>
    <col min="12" max="12" width="2.453125" style="42" customWidth="1"/>
    <col min="13" max="16384" width="9.1796875" style="42"/>
  </cols>
  <sheetData>
    <row r="1" spans="2:16" ht="16" thickBot="1" x14ac:dyDescent="0.4">
      <c r="L1" s="43"/>
    </row>
    <row r="2" spans="2:16" ht="16" thickBot="1" x14ac:dyDescent="0.4">
      <c r="B2" s="331" t="str">
        <f>'Version Control'!$B$2</f>
        <v>Title Block</v>
      </c>
      <c r="C2" s="332"/>
      <c r="D2" s="332"/>
      <c r="E2" s="333"/>
      <c r="L2" s="43"/>
    </row>
    <row r="3" spans="2:16" x14ac:dyDescent="0.35">
      <c r="B3" s="45" t="str">
        <f>'Version Control'!$B$3</f>
        <v>Test Report Template Name:</v>
      </c>
      <c r="C3" s="347" t="str">
        <f>'Version Control'!$C$3</f>
        <v>Portable Air Conditioners</v>
      </c>
      <c r="D3" s="348"/>
      <c r="E3" s="349"/>
      <c r="L3" s="43"/>
    </row>
    <row r="4" spans="2:16" x14ac:dyDescent="0.35">
      <c r="B4" s="46" t="str">
        <f>'Version Control'!$B$4</f>
        <v>Version Number:</v>
      </c>
      <c r="C4" s="351" t="str">
        <f>'Version Control'!$C$4</f>
        <v>v1.0</v>
      </c>
      <c r="D4" s="352"/>
      <c r="E4" s="353"/>
      <c r="G4" s="398" t="s">
        <v>58</v>
      </c>
      <c r="H4" s="398"/>
      <c r="L4" s="43"/>
    </row>
    <row r="5" spans="2:16" x14ac:dyDescent="0.35">
      <c r="B5" s="47" t="str">
        <f>'Version Control'!$B$5</f>
        <v xml:space="preserve">Latest Template Revision: </v>
      </c>
      <c r="C5" s="354">
        <f>'Version Control'!$C$5</f>
        <v>43143</v>
      </c>
      <c r="D5" s="355"/>
      <c r="E5" s="356"/>
      <c r="L5" s="43"/>
    </row>
    <row r="6" spans="2:16" x14ac:dyDescent="0.35">
      <c r="B6" s="47" t="str">
        <f>'Version Control'!$B$6</f>
        <v>Tab Name:</v>
      </c>
      <c r="C6" s="351" t="str">
        <f ca="1">MID(CELL("filename",A1), FIND("]", CELL("filename", A1))+ 1, 255)</f>
        <v>Setup &amp; Test Cond Inactive-Off</v>
      </c>
      <c r="D6" s="352"/>
      <c r="E6" s="353"/>
      <c r="L6" s="43"/>
    </row>
    <row r="7" spans="2:16" ht="36.75" customHeight="1" x14ac:dyDescent="0.35">
      <c r="B7" s="47" t="str">
        <f>'Version Control'!$B$7</f>
        <v>File Name:</v>
      </c>
      <c r="C7" s="357" t="str">
        <f ca="1">'Version Control'!$C$7</f>
        <v>Portable Air Conditioners - v1.0 (FIXED).xlsx</v>
      </c>
      <c r="D7" s="358"/>
      <c r="E7" s="359"/>
      <c r="L7" s="43"/>
    </row>
    <row r="8" spans="2:16" ht="16" thickBot="1" x14ac:dyDescent="0.4">
      <c r="B8" s="49" t="str">
        <f>'Version Control'!$B$8</f>
        <v xml:space="preserve">Test Completion Date: </v>
      </c>
      <c r="C8" s="360" t="str">
        <f>'Version Control'!$C$8</f>
        <v>[MM/DD/YYYY]</v>
      </c>
      <c r="D8" s="361"/>
      <c r="E8" s="362"/>
      <c r="L8" s="43"/>
    </row>
    <row r="9" spans="2:16" x14ac:dyDescent="0.35">
      <c r="L9" s="43"/>
    </row>
    <row r="10" spans="2:16" ht="16" thickBot="1" x14ac:dyDescent="0.4">
      <c r="B10" s="74"/>
      <c r="J10" s="75"/>
      <c r="K10" s="76"/>
      <c r="L10" s="77"/>
      <c r="M10" s="76"/>
      <c r="N10" s="76"/>
      <c r="O10" s="76"/>
      <c r="P10" s="76"/>
    </row>
    <row r="11" spans="2:16" ht="16" thickBot="1" x14ac:dyDescent="0.4">
      <c r="B11" s="27" t="s">
        <v>120</v>
      </c>
      <c r="C11" s="28"/>
      <c r="D11" s="28"/>
      <c r="E11" s="28"/>
      <c r="F11" s="28"/>
      <c r="G11" s="28"/>
      <c r="H11" s="28"/>
      <c r="I11" s="28"/>
      <c r="J11" s="29"/>
      <c r="K11" s="39"/>
      <c r="L11" s="43"/>
      <c r="M11" s="24"/>
      <c r="N11" s="24"/>
      <c r="O11" s="24"/>
      <c r="P11" s="24"/>
    </row>
    <row r="12" spans="2:16" ht="37.9" customHeight="1" thickBot="1" x14ac:dyDescent="0.4">
      <c r="B12" s="373" t="s">
        <v>167</v>
      </c>
      <c r="C12" s="374"/>
      <c r="D12" s="374"/>
      <c r="E12" s="374"/>
      <c r="F12" s="374"/>
      <c r="G12" s="374"/>
      <c r="H12" s="374"/>
      <c r="I12" s="374"/>
      <c r="J12" s="375"/>
      <c r="K12" s="78"/>
      <c r="L12" s="43"/>
      <c r="M12" s="79"/>
      <c r="N12" s="79"/>
      <c r="O12" s="79"/>
      <c r="P12" s="79"/>
    </row>
    <row r="13" spans="2:16" ht="16" thickBot="1" x14ac:dyDescent="0.4">
      <c r="L13" s="43"/>
    </row>
    <row r="14" spans="2:16" ht="16" thickBot="1" x14ac:dyDescent="0.4">
      <c r="B14" s="27" t="s">
        <v>121</v>
      </c>
      <c r="C14" s="28"/>
      <c r="D14" s="28"/>
      <c r="E14" s="28"/>
      <c r="F14" s="28"/>
      <c r="G14" s="28"/>
      <c r="H14" s="28"/>
      <c r="I14" s="28"/>
      <c r="J14" s="29"/>
      <c r="L14" s="43"/>
    </row>
    <row r="15" spans="2:16" ht="56.25" customHeight="1" thickBot="1" x14ac:dyDescent="0.4">
      <c r="B15" s="392" t="s">
        <v>168</v>
      </c>
      <c r="C15" s="393"/>
      <c r="D15" s="393"/>
      <c r="E15" s="393"/>
      <c r="F15" s="393"/>
      <c r="G15" s="393"/>
      <c r="H15" s="393"/>
      <c r="I15" s="393"/>
      <c r="J15" s="394"/>
      <c r="L15" s="43"/>
    </row>
    <row r="16" spans="2:16" x14ac:dyDescent="0.35">
      <c r="B16" s="395" t="s">
        <v>83</v>
      </c>
      <c r="C16" s="396"/>
      <c r="D16" s="396"/>
      <c r="E16" s="390" t="s">
        <v>316</v>
      </c>
      <c r="F16" s="391"/>
      <c r="G16" s="390" t="s">
        <v>317</v>
      </c>
      <c r="H16" s="391"/>
      <c r="I16" s="396" t="s">
        <v>84</v>
      </c>
      <c r="J16" s="397"/>
      <c r="L16" s="43"/>
    </row>
    <row r="17" spans="1:12" x14ac:dyDescent="0.35">
      <c r="B17" s="376" t="s">
        <v>97</v>
      </c>
      <c r="C17" s="377"/>
      <c r="D17" s="377"/>
      <c r="E17" s="369"/>
      <c r="F17" s="370"/>
      <c r="G17" s="369"/>
      <c r="H17" s="370"/>
      <c r="I17" s="378" t="s">
        <v>96</v>
      </c>
      <c r="J17" s="379"/>
      <c r="L17" s="43"/>
    </row>
    <row r="18" spans="1:12" ht="16" thickBot="1" x14ac:dyDescent="0.4">
      <c r="B18" s="380" t="s">
        <v>122</v>
      </c>
      <c r="C18" s="381"/>
      <c r="D18" s="381"/>
      <c r="E18" s="371"/>
      <c r="F18" s="372"/>
      <c r="G18" s="371"/>
      <c r="H18" s="372"/>
      <c r="I18" s="382" t="s">
        <v>123</v>
      </c>
      <c r="J18" s="383"/>
      <c r="L18" s="43"/>
    </row>
    <row r="19" spans="1:12" ht="16" thickBot="1" x14ac:dyDescent="0.4">
      <c r="L19" s="43"/>
    </row>
    <row r="20" spans="1:12" ht="16" thickBot="1" x14ac:dyDescent="0.4">
      <c r="B20" s="27" t="s">
        <v>124</v>
      </c>
      <c r="C20" s="28"/>
      <c r="D20" s="28"/>
      <c r="E20" s="28"/>
      <c r="F20" s="28"/>
      <c r="G20" s="28"/>
      <c r="H20" s="28"/>
      <c r="I20" s="28"/>
      <c r="J20" s="29"/>
      <c r="L20" s="43"/>
    </row>
    <row r="21" spans="1:12" ht="18" customHeight="1" thickBot="1" x14ac:dyDescent="0.4">
      <c r="B21" s="373" t="s">
        <v>125</v>
      </c>
      <c r="C21" s="374"/>
      <c r="D21" s="374"/>
      <c r="E21" s="374"/>
      <c r="F21" s="374"/>
      <c r="G21" s="374"/>
      <c r="H21" s="374"/>
      <c r="I21" s="374"/>
      <c r="J21" s="375"/>
      <c r="L21" s="43"/>
    </row>
    <row r="22" spans="1:12" x14ac:dyDescent="0.35">
      <c r="B22" s="384" t="s">
        <v>83</v>
      </c>
      <c r="C22" s="385"/>
      <c r="D22" s="385"/>
      <c r="E22" s="390" t="s">
        <v>316</v>
      </c>
      <c r="F22" s="391"/>
      <c r="G22" s="390" t="s">
        <v>317</v>
      </c>
      <c r="H22" s="391"/>
      <c r="I22" s="385" t="s">
        <v>84</v>
      </c>
      <c r="J22" s="386"/>
      <c r="L22" s="43"/>
    </row>
    <row r="23" spans="1:12" ht="16" thickBot="1" x14ac:dyDescent="0.4">
      <c r="B23" s="387" t="s">
        <v>126</v>
      </c>
      <c r="C23" s="388"/>
      <c r="D23" s="389"/>
      <c r="E23" s="371"/>
      <c r="F23" s="372"/>
      <c r="G23" s="371"/>
      <c r="H23" s="372"/>
      <c r="I23" s="382" t="s">
        <v>127</v>
      </c>
      <c r="J23" s="383"/>
      <c r="L23" s="43"/>
    </row>
    <row r="24" spans="1:12" x14ac:dyDescent="0.35">
      <c r="L24" s="43"/>
    </row>
    <row r="25" spans="1:12" x14ac:dyDescent="0.35">
      <c r="A25" s="43"/>
      <c r="B25" s="43"/>
      <c r="C25" s="43"/>
      <c r="D25" s="43"/>
      <c r="E25" s="43"/>
      <c r="F25" s="43"/>
      <c r="G25" s="43"/>
      <c r="H25" s="43"/>
      <c r="I25" s="43"/>
      <c r="J25" s="43"/>
      <c r="K25" s="43"/>
      <c r="L25" s="43"/>
    </row>
  </sheetData>
  <sheetProtection algorithmName="SHA-512" hashValue="6v/KkGFS68DixN7/rpC5yfUqT1CCStVej7DLxNSk389RLDuaRW63MDdqrA7xcTRkRIIsnOJQXilEo710y7YYgQ==" saltValue="IkfBsImCu/wDAy5WZYw9+A==" spinCount="100000" sheet="1" objects="1" scenarios="1" selectLockedCells="1"/>
  <mergeCells count="31">
    <mergeCell ref="B2:E2"/>
    <mergeCell ref="B12:J12"/>
    <mergeCell ref="B15:J15"/>
    <mergeCell ref="B16:D16"/>
    <mergeCell ref="I16:J16"/>
    <mergeCell ref="G4:H4"/>
    <mergeCell ref="C3:E3"/>
    <mergeCell ref="C4:E4"/>
    <mergeCell ref="C5:E5"/>
    <mergeCell ref="C6:E6"/>
    <mergeCell ref="C7:E7"/>
    <mergeCell ref="C8:E8"/>
    <mergeCell ref="E16:F16"/>
    <mergeCell ref="G16:H16"/>
    <mergeCell ref="B22:D22"/>
    <mergeCell ref="I22:J22"/>
    <mergeCell ref="B23:D23"/>
    <mergeCell ref="I23:J23"/>
    <mergeCell ref="E22:F22"/>
    <mergeCell ref="G22:H22"/>
    <mergeCell ref="E23:F23"/>
    <mergeCell ref="G23:H23"/>
    <mergeCell ref="E17:F17"/>
    <mergeCell ref="E18:F18"/>
    <mergeCell ref="G17:H17"/>
    <mergeCell ref="G18:H18"/>
    <mergeCell ref="B21:J21"/>
    <mergeCell ref="B17:D17"/>
    <mergeCell ref="I17:J17"/>
    <mergeCell ref="B18:D18"/>
    <mergeCell ref="I18:J18"/>
  </mergeCells>
  <hyperlinks>
    <hyperlink ref="G4" location="Instructions!C33" display="Back to Instructions tab" xr:uid="{00000000-0004-0000-0500-000000000000}"/>
  </hyperlinks>
  <printOptions horizontalCentered="1"/>
  <pageMargins left="0.25" right="0.25" top="0.75" bottom="0.25" header="0.3" footer="0.3"/>
  <pageSetup scale="79" orientation="landscape" r:id="rId1"/>
  <headerFooter>
    <oddHeader>&amp;F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L24"/>
  <sheetViews>
    <sheetView showGridLines="0" zoomScale="90" zoomScaleNormal="90" zoomScaleSheetLayoutView="85" workbookViewId="0">
      <selection activeCell="G4" sqref="G4"/>
    </sheetView>
  </sheetViews>
  <sheetFormatPr defaultColWidth="9.1796875" defaultRowHeight="15.5" x14ac:dyDescent="0.35"/>
  <cols>
    <col min="1" max="1" width="3.54296875" style="42" customWidth="1"/>
    <col min="2" max="2" width="31.7265625" style="42" customWidth="1"/>
    <col min="3" max="3" width="14.26953125" style="42" customWidth="1"/>
    <col min="4" max="4" width="23.54296875" style="42" customWidth="1"/>
    <col min="5" max="5" width="31.453125" style="42" customWidth="1"/>
    <col min="6" max="6" width="7" style="42" customWidth="1"/>
    <col min="7" max="7" width="27.26953125" style="42" customWidth="1"/>
    <col min="8" max="8" width="3.453125" style="42" customWidth="1"/>
    <col min="9" max="9" width="4.1796875" style="42" customWidth="1"/>
    <col min="10" max="16384" width="9.1796875" style="42"/>
  </cols>
  <sheetData>
    <row r="1" spans="2:12" ht="16" thickBot="1" x14ac:dyDescent="0.4">
      <c r="I1" s="43"/>
    </row>
    <row r="2" spans="2:12" ht="16" thickBot="1" x14ac:dyDescent="0.4">
      <c r="B2" s="331" t="str">
        <f>'Version Control'!$B$2</f>
        <v>Title Block</v>
      </c>
      <c r="C2" s="332"/>
      <c r="D2" s="332"/>
      <c r="E2" s="333"/>
      <c r="I2" s="43"/>
    </row>
    <row r="3" spans="2:12" x14ac:dyDescent="0.35">
      <c r="B3" s="45" t="str">
        <f>'Version Control'!$B$3</f>
        <v>Test Report Template Name:</v>
      </c>
      <c r="C3" s="347" t="str">
        <f>'Version Control'!$C$3</f>
        <v>Portable Air Conditioners</v>
      </c>
      <c r="D3" s="348"/>
      <c r="E3" s="349"/>
      <c r="I3" s="43"/>
    </row>
    <row r="4" spans="2:12" ht="17" x14ac:dyDescent="0.35">
      <c r="B4" s="46" t="str">
        <f>'Version Control'!$B$4</f>
        <v>Version Number:</v>
      </c>
      <c r="C4" s="351" t="str">
        <f>'Version Control'!$C$4</f>
        <v>v1.0</v>
      </c>
      <c r="D4" s="352"/>
      <c r="E4" s="353"/>
      <c r="G4" s="44" t="s">
        <v>58</v>
      </c>
      <c r="I4" s="43"/>
    </row>
    <row r="5" spans="2:12" x14ac:dyDescent="0.35">
      <c r="B5" s="47" t="str">
        <f>'Version Control'!$B$5</f>
        <v xml:space="preserve">Latest Template Revision: </v>
      </c>
      <c r="C5" s="354">
        <f>'Version Control'!$C$5</f>
        <v>43143</v>
      </c>
      <c r="D5" s="355"/>
      <c r="E5" s="356"/>
      <c r="I5" s="43"/>
    </row>
    <row r="6" spans="2:12" x14ac:dyDescent="0.35">
      <c r="B6" s="47" t="str">
        <f>'Version Control'!$B$6</f>
        <v>Tab Name:</v>
      </c>
      <c r="C6" s="351" t="str">
        <f ca="1">MID(CELL("filename",A1), FIND("]", CELL("filename", A1))+ 1, 255)</f>
        <v>Off-Cycle Mode Settings</v>
      </c>
      <c r="D6" s="352"/>
      <c r="E6" s="353"/>
      <c r="I6" s="43"/>
    </row>
    <row r="7" spans="2:12" ht="38.25" customHeight="1" x14ac:dyDescent="0.35">
      <c r="B7" s="47" t="str">
        <f>'Version Control'!$B$7</f>
        <v>File Name:</v>
      </c>
      <c r="C7" s="357" t="str">
        <f ca="1">'Version Control'!$C$7</f>
        <v>Portable Air Conditioners - v1.0 (FIXED).xlsx</v>
      </c>
      <c r="D7" s="358"/>
      <c r="E7" s="359"/>
      <c r="I7" s="43"/>
    </row>
    <row r="8" spans="2:12" ht="16" thickBot="1" x14ac:dyDescent="0.4">
      <c r="B8" s="49" t="str">
        <f>'Version Control'!$B$8</f>
        <v xml:space="preserve">Test Completion Date: </v>
      </c>
      <c r="C8" s="360" t="str">
        <f>'Version Control'!$C$8</f>
        <v>[MM/DD/YYYY]</v>
      </c>
      <c r="D8" s="361"/>
      <c r="E8" s="362"/>
      <c r="I8" s="43"/>
    </row>
    <row r="9" spans="2:12" x14ac:dyDescent="0.35">
      <c r="B9" s="259"/>
      <c r="I9" s="43"/>
    </row>
    <row r="10" spans="2:12" ht="16" thickBot="1" x14ac:dyDescent="0.4">
      <c r="I10" s="43"/>
    </row>
    <row r="11" spans="2:12" ht="16" thickBot="1" x14ac:dyDescent="0.4">
      <c r="B11" s="331" t="s">
        <v>4</v>
      </c>
      <c r="C11" s="332"/>
      <c r="D11" s="332"/>
      <c r="E11" s="332"/>
      <c r="F11" s="333"/>
      <c r="G11" s="24"/>
      <c r="H11" s="24"/>
      <c r="I11" s="43"/>
    </row>
    <row r="12" spans="2:12" x14ac:dyDescent="0.35">
      <c r="B12" s="149" t="s">
        <v>89</v>
      </c>
      <c r="C12" s="346" t="s">
        <v>87</v>
      </c>
      <c r="D12" s="346"/>
      <c r="E12" s="346" t="s">
        <v>88</v>
      </c>
      <c r="F12" s="350"/>
      <c r="G12" s="84"/>
      <c r="H12" s="84"/>
      <c r="I12" s="85"/>
      <c r="K12" s="84"/>
      <c r="L12" s="84"/>
    </row>
    <row r="13" spans="2:12" x14ac:dyDescent="0.35">
      <c r="B13" s="148" t="s">
        <v>59</v>
      </c>
      <c r="C13" s="363"/>
      <c r="D13" s="363"/>
      <c r="E13" s="363"/>
      <c r="F13" s="366"/>
      <c r="G13" s="86"/>
      <c r="H13" s="86"/>
      <c r="I13" s="87"/>
      <c r="K13" s="86"/>
      <c r="L13" s="86"/>
    </row>
    <row r="14" spans="2:12" x14ac:dyDescent="0.35">
      <c r="B14" s="82" t="s">
        <v>60</v>
      </c>
      <c r="C14" s="364"/>
      <c r="D14" s="364"/>
      <c r="E14" s="364"/>
      <c r="F14" s="367"/>
      <c r="G14" s="86"/>
      <c r="H14" s="86"/>
      <c r="I14" s="87"/>
      <c r="K14" s="86"/>
      <c r="L14" s="86"/>
    </row>
    <row r="15" spans="2:12" x14ac:dyDescent="0.35">
      <c r="B15" s="82" t="s">
        <v>61</v>
      </c>
      <c r="C15" s="364"/>
      <c r="D15" s="364"/>
      <c r="E15" s="364"/>
      <c r="F15" s="367"/>
      <c r="G15" s="86"/>
      <c r="H15" s="86"/>
      <c r="I15" s="87"/>
      <c r="K15" s="86"/>
      <c r="L15" s="86"/>
    </row>
    <row r="16" spans="2:12" x14ac:dyDescent="0.35">
      <c r="B16" s="82" t="s">
        <v>62</v>
      </c>
      <c r="C16" s="364"/>
      <c r="D16" s="364"/>
      <c r="E16" s="364"/>
      <c r="F16" s="367"/>
      <c r="I16" s="43"/>
    </row>
    <row r="17" spans="1:9" x14ac:dyDescent="0.35">
      <c r="B17" s="82" t="s">
        <v>63</v>
      </c>
      <c r="C17" s="364"/>
      <c r="D17" s="364"/>
      <c r="E17" s="364"/>
      <c r="F17" s="367"/>
      <c r="I17" s="43"/>
    </row>
    <row r="18" spans="1:9" x14ac:dyDescent="0.35">
      <c r="B18" s="82" t="s">
        <v>90</v>
      </c>
      <c r="C18" s="364"/>
      <c r="D18" s="364"/>
      <c r="E18" s="364"/>
      <c r="F18" s="367"/>
      <c r="I18" s="43"/>
    </row>
    <row r="19" spans="1:9" x14ac:dyDescent="0.35">
      <c r="B19" s="82" t="s">
        <v>91</v>
      </c>
      <c r="C19" s="364"/>
      <c r="D19" s="364"/>
      <c r="E19" s="364"/>
      <c r="F19" s="367"/>
      <c r="I19" s="43"/>
    </row>
    <row r="20" spans="1:9" x14ac:dyDescent="0.35">
      <c r="B20" s="82" t="s">
        <v>92</v>
      </c>
      <c r="C20" s="364"/>
      <c r="D20" s="364"/>
      <c r="E20" s="364"/>
      <c r="F20" s="367"/>
      <c r="I20" s="43"/>
    </row>
    <row r="21" spans="1:9" x14ac:dyDescent="0.35">
      <c r="B21" s="82" t="s">
        <v>93</v>
      </c>
      <c r="C21" s="364"/>
      <c r="D21" s="364"/>
      <c r="E21" s="364"/>
      <c r="F21" s="367"/>
      <c r="I21" s="43"/>
    </row>
    <row r="22" spans="1:9" ht="16" thickBot="1" x14ac:dyDescent="0.4">
      <c r="B22" s="88" t="s">
        <v>94</v>
      </c>
      <c r="C22" s="365"/>
      <c r="D22" s="365"/>
      <c r="E22" s="365"/>
      <c r="F22" s="368"/>
      <c r="I22" s="43"/>
    </row>
    <row r="23" spans="1:9" x14ac:dyDescent="0.35">
      <c r="I23" s="43"/>
    </row>
    <row r="24" spans="1:9" x14ac:dyDescent="0.35">
      <c r="A24" s="43"/>
      <c r="B24" s="89"/>
      <c r="C24" s="43"/>
      <c r="D24" s="43"/>
      <c r="E24" s="43"/>
      <c r="F24" s="43"/>
      <c r="G24" s="43"/>
      <c r="H24" s="43"/>
      <c r="I24" s="43"/>
    </row>
  </sheetData>
  <sheetProtection algorithmName="SHA-512" hashValue="CdRx94PNr15RbuOgWiUThV6movILVGcF9Ayzj42isq6KFfQhnJh5+olp6STg15gI9Hc0F9hfTiSdDKFYkP7B8Q==" saltValue="FXPUGYSz5LcNR1Krl1+UNg==" spinCount="100000" sheet="1" objects="1" scenarios="1" selectLockedCells="1"/>
  <mergeCells count="30">
    <mergeCell ref="C20:D20"/>
    <mergeCell ref="E20:F20"/>
    <mergeCell ref="C21:D21"/>
    <mergeCell ref="E21:F21"/>
    <mergeCell ref="C22:D22"/>
    <mergeCell ref="E22:F22"/>
    <mergeCell ref="C17:D17"/>
    <mergeCell ref="E17:F17"/>
    <mergeCell ref="C18:D18"/>
    <mergeCell ref="E18:F18"/>
    <mergeCell ref="C19:D19"/>
    <mergeCell ref="E19:F19"/>
    <mergeCell ref="C14:D14"/>
    <mergeCell ref="E14:F14"/>
    <mergeCell ref="C15:D15"/>
    <mergeCell ref="E15:F15"/>
    <mergeCell ref="C16:D16"/>
    <mergeCell ref="E16:F16"/>
    <mergeCell ref="C8:E8"/>
    <mergeCell ref="B11:F11"/>
    <mergeCell ref="C12:D12"/>
    <mergeCell ref="E12:F12"/>
    <mergeCell ref="C13:D13"/>
    <mergeCell ref="E13:F13"/>
    <mergeCell ref="C7:E7"/>
    <mergeCell ref="B2:E2"/>
    <mergeCell ref="C3:E3"/>
    <mergeCell ref="C4:E4"/>
    <mergeCell ref="C5:E5"/>
    <mergeCell ref="C6:E6"/>
  </mergeCells>
  <hyperlinks>
    <hyperlink ref="G4" location="Instructions!C33" display="Back to Instructions tab" xr:uid="{00000000-0004-0000-0600-000000000000}"/>
  </hyperlinks>
  <printOptions horizontalCentered="1"/>
  <pageMargins left="0.25" right="0.25" top="0.75" bottom="0.25" header="0.3" footer="0.3"/>
  <pageSetup orientation="landscape" r:id="rId1"/>
  <headerFooter>
    <oddHeade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P26"/>
  <sheetViews>
    <sheetView showGridLines="0" zoomScale="85" zoomScaleNormal="85" zoomScaleSheetLayoutView="85" workbookViewId="0">
      <selection activeCell="G4" sqref="G4:H4"/>
    </sheetView>
  </sheetViews>
  <sheetFormatPr defaultColWidth="9.1796875" defaultRowHeight="15.5" x14ac:dyDescent="0.35"/>
  <cols>
    <col min="1" max="1" width="4.453125" style="42" customWidth="1"/>
    <col min="2" max="2" width="28.453125" style="42" bestFit="1" customWidth="1"/>
    <col min="3" max="3" width="18.453125" style="42" customWidth="1"/>
    <col min="4" max="4" width="16.453125" style="42" customWidth="1"/>
    <col min="5" max="5" width="24.7265625" style="42" customWidth="1"/>
    <col min="6" max="6" width="13.26953125" style="42" customWidth="1"/>
    <col min="7" max="7" width="14.1796875" style="42" customWidth="1"/>
    <col min="8" max="8" width="17" style="42" customWidth="1"/>
    <col min="9" max="9" width="20" style="42" customWidth="1"/>
    <col min="10" max="10" width="20.1796875" style="42" customWidth="1"/>
    <col min="11" max="11" width="10.1796875" style="42" customWidth="1"/>
    <col min="12" max="12" width="2.453125" style="42" customWidth="1"/>
    <col min="13" max="16384" width="9.1796875" style="42"/>
  </cols>
  <sheetData>
    <row r="1" spans="2:16" ht="16" thickBot="1" x14ac:dyDescent="0.4">
      <c r="L1" s="43"/>
    </row>
    <row r="2" spans="2:16" ht="16" thickBot="1" x14ac:dyDescent="0.4">
      <c r="B2" s="331" t="str">
        <f>'Version Control'!$B$2</f>
        <v>Title Block</v>
      </c>
      <c r="C2" s="332"/>
      <c r="D2" s="332"/>
      <c r="E2" s="333"/>
      <c r="L2" s="43"/>
    </row>
    <row r="3" spans="2:16" x14ac:dyDescent="0.35">
      <c r="B3" s="45" t="str">
        <f>'Version Control'!$B$3</f>
        <v>Test Report Template Name:</v>
      </c>
      <c r="C3" s="347" t="str">
        <f>'Version Control'!$C$3</f>
        <v>Portable Air Conditioners</v>
      </c>
      <c r="D3" s="348"/>
      <c r="E3" s="349"/>
      <c r="L3" s="43"/>
    </row>
    <row r="4" spans="2:16" x14ac:dyDescent="0.35">
      <c r="B4" s="46" t="str">
        <f>'Version Control'!$B$4</f>
        <v>Version Number:</v>
      </c>
      <c r="C4" s="351" t="str">
        <f>'Version Control'!$C$4</f>
        <v>v1.0</v>
      </c>
      <c r="D4" s="352"/>
      <c r="E4" s="353"/>
      <c r="G4" s="398" t="s">
        <v>58</v>
      </c>
      <c r="H4" s="398"/>
      <c r="L4" s="43"/>
    </row>
    <row r="5" spans="2:16" x14ac:dyDescent="0.35">
      <c r="B5" s="47" t="str">
        <f>'Version Control'!$B$5</f>
        <v xml:space="preserve">Latest Template Revision: </v>
      </c>
      <c r="C5" s="354">
        <f>'Version Control'!$C$5</f>
        <v>43143</v>
      </c>
      <c r="D5" s="355"/>
      <c r="E5" s="356"/>
      <c r="L5" s="43"/>
    </row>
    <row r="6" spans="2:16" x14ac:dyDescent="0.35">
      <c r="B6" s="47" t="str">
        <f>'Version Control'!$B$6</f>
        <v>Tab Name:</v>
      </c>
      <c r="C6" s="351" t="str">
        <f ca="1">MID(CELL("filename",A1), FIND("]", CELL("filename", A1))+ 1, 255)</f>
        <v>Setup&amp;Test Cond Off-Cycle Mode</v>
      </c>
      <c r="D6" s="352"/>
      <c r="E6" s="353"/>
      <c r="L6" s="43"/>
    </row>
    <row r="7" spans="2:16" ht="36.75" customHeight="1" x14ac:dyDescent="0.35">
      <c r="B7" s="47" t="str">
        <f>'Version Control'!$B$7</f>
        <v>File Name:</v>
      </c>
      <c r="C7" s="357" t="str">
        <f ca="1">'Version Control'!$C$7</f>
        <v>Portable Air Conditioners - v1.0 (FIXED).xlsx</v>
      </c>
      <c r="D7" s="358"/>
      <c r="E7" s="359"/>
      <c r="L7" s="43"/>
    </row>
    <row r="8" spans="2:16" ht="16" thickBot="1" x14ac:dyDescent="0.4">
      <c r="B8" s="49" t="str">
        <f>'Version Control'!$B$8</f>
        <v xml:space="preserve">Test Completion Date: </v>
      </c>
      <c r="C8" s="360" t="str">
        <f>'Version Control'!$C$8</f>
        <v>[MM/DD/YYYY]</v>
      </c>
      <c r="D8" s="361"/>
      <c r="E8" s="362"/>
      <c r="L8" s="43"/>
    </row>
    <row r="9" spans="2:16" x14ac:dyDescent="0.35">
      <c r="B9" s="259"/>
      <c r="L9" s="43"/>
    </row>
    <row r="10" spans="2:16" ht="16" thickBot="1" x14ac:dyDescent="0.4">
      <c r="B10" s="74"/>
      <c r="J10" s="75"/>
      <c r="K10" s="76"/>
      <c r="L10" s="77"/>
      <c r="M10" s="76"/>
      <c r="N10" s="76"/>
      <c r="O10" s="76"/>
      <c r="P10" s="76"/>
    </row>
    <row r="11" spans="2:16" ht="16" thickBot="1" x14ac:dyDescent="0.4">
      <c r="B11" s="27" t="s">
        <v>120</v>
      </c>
      <c r="C11" s="28"/>
      <c r="D11" s="28"/>
      <c r="E11" s="28"/>
      <c r="F11" s="28"/>
      <c r="G11" s="28"/>
      <c r="H11" s="28"/>
      <c r="I11" s="28"/>
      <c r="J11" s="29"/>
      <c r="K11" s="39"/>
      <c r="L11" s="43"/>
      <c r="M11" s="24"/>
      <c r="N11" s="24"/>
      <c r="O11" s="24"/>
      <c r="P11" s="24"/>
    </row>
    <row r="12" spans="2:16" ht="16" thickBot="1" x14ac:dyDescent="0.4">
      <c r="B12" s="373" t="s">
        <v>169</v>
      </c>
      <c r="C12" s="374"/>
      <c r="D12" s="374"/>
      <c r="E12" s="374"/>
      <c r="F12" s="374"/>
      <c r="G12" s="374"/>
      <c r="H12" s="374"/>
      <c r="I12" s="374"/>
      <c r="J12" s="375"/>
      <c r="K12" s="78"/>
      <c r="L12" s="43"/>
      <c r="M12" s="79"/>
      <c r="N12" s="79"/>
      <c r="O12" s="79"/>
      <c r="P12" s="79"/>
    </row>
    <row r="13" spans="2:16" ht="16" thickBot="1" x14ac:dyDescent="0.4">
      <c r="L13" s="43"/>
    </row>
    <row r="14" spans="2:16" ht="16" thickBot="1" x14ac:dyDescent="0.4">
      <c r="B14" s="27" t="s">
        <v>121</v>
      </c>
      <c r="C14" s="28"/>
      <c r="D14" s="28"/>
      <c r="E14" s="28"/>
      <c r="F14" s="28"/>
      <c r="G14" s="28"/>
      <c r="H14" s="28"/>
      <c r="I14" s="28"/>
      <c r="J14" s="29"/>
      <c r="L14" s="43"/>
    </row>
    <row r="15" spans="2:16" ht="42" customHeight="1" thickBot="1" x14ac:dyDescent="0.4">
      <c r="B15" s="392" t="s">
        <v>171</v>
      </c>
      <c r="C15" s="393"/>
      <c r="D15" s="393"/>
      <c r="E15" s="393"/>
      <c r="F15" s="393"/>
      <c r="G15" s="393"/>
      <c r="H15" s="393"/>
      <c r="I15" s="393"/>
      <c r="J15" s="394"/>
      <c r="L15" s="43"/>
    </row>
    <row r="16" spans="2:16" x14ac:dyDescent="0.35">
      <c r="B16" s="395" t="s">
        <v>83</v>
      </c>
      <c r="C16" s="396"/>
      <c r="D16" s="396"/>
      <c r="E16" s="390" t="s">
        <v>316</v>
      </c>
      <c r="F16" s="391"/>
      <c r="G16" s="390" t="s">
        <v>317</v>
      </c>
      <c r="H16" s="391"/>
      <c r="I16" s="396" t="s">
        <v>84</v>
      </c>
      <c r="J16" s="397"/>
      <c r="L16" s="43"/>
    </row>
    <row r="17" spans="1:12" x14ac:dyDescent="0.35">
      <c r="B17" s="376" t="s">
        <v>97</v>
      </c>
      <c r="C17" s="377"/>
      <c r="D17" s="377"/>
      <c r="E17" s="369"/>
      <c r="F17" s="370"/>
      <c r="G17" s="369"/>
      <c r="H17" s="370"/>
      <c r="I17" s="378" t="s">
        <v>96</v>
      </c>
      <c r="J17" s="379"/>
      <c r="L17" s="43"/>
    </row>
    <row r="18" spans="1:12" ht="16" thickBot="1" x14ac:dyDescent="0.4">
      <c r="B18" s="380" t="s">
        <v>122</v>
      </c>
      <c r="C18" s="381"/>
      <c r="D18" s="381"/>
      <c r="E18" s="371"/>
      <c r="F18" s="372"/>
      <c r="G18" s="371"/>
      <c r="H18" s="372"/>
      <c r="I18" s="382" t="s">
        <v>123</v>
      </c>
      <c r="J18" s="383"/>
      <c r="L18" s="43"/>
    </row>
    <row r="19" spans="1:12" ht="16" thickBot="1" x14ac:dyDescent="0.4">
      <c r="L19" s="43"/>
    </row>
    <row r="20" spans="1:12" ht="16" thickBot="1" x14ac:dyDescent="0.4">
      <c r="B20" s="27" t="s">
        <v>124</v>
      </c>
      <c r="C20" s="28"/>
      <c r="D20" s="28"/>
      <c r="E20" s="28"/>
      <c r="F20" s="28"/>
      <c r="G20" s="28"/>
      <c r="H20" s="28"/>
      <c r="I20" s="28"/>
      <c r="J20" s="29"/>
      <c r="L20" s="43"/>
    </row>
    <row r="21" spans="1:12" ht="18" customHeight="1" thickBot="1" x14ac:dyDescent="0.4">
      <c r="B21" s="373" t="s">
        <v>170</v>
      </c>
      <c r="C21" s="374"/>
      <c r="D21" s="374"/>
      <c r="E21" s="374"/>
      <c r="F21" s="374"/>
      <c r="G21" s="374"/>
      <c r="H21" s="374"/>
      <c r="I21" s="374"/>
      <c r="J21" s="375"/>
      <c r="L21" s="43"/>
    </row>
    <row r="22" spans="1:12" x14ac:dyDescent="0.35">
      <c r="B22" s="395" t="s">
        <v>83</v>
      </c>
      <c r="C22" s="396"/>
      <c r="D22" s="396"/>
      <c r="E22" s="390" t="s">
        <v>316</v>
      </c>
      <c r="F22" s="391"/>
      <c r="G22" s="390" t="s">
        <v>317</v>
      </c>
      <c r="H22" s="391"/>
      <c r="I22" s="396" t="s">
        <v>84</v>
      </c>
      <c r="J22" s="397"/>
      <c r="L22" s="43"/>
    </row>
    <row r="23" spans="1:12" x14ac:dyDescent="0.35">
      <c r="B23" s="376" t="s">
        <v>172</v>
      </c>
      <c r="C23" s="377"/>
      <c r="D23" s="377"/>
      <c r="E23" s="369"/>
      <c r="F23" s="370"/>
      <c r="G23" s="369"/>
      <c r="H23" s="370"/>
      <c r="I23" s="378" t="s">
        <v>147</v>
      </c>
      <c r="J23" s="379"/>
      <c r="L23" s="43"/>
    </row>
    <row r="24" spans="1:12" ht="16" thickBot="1" x14ac:dyDescent="0.4">
      <c r="B24" s="380" t="s">
        <v>173</v>
      </c>
      <c r="C24" s="381"/>
      <c r="D24" s="381"/>
      <c r="E24" s="371"/>
      <c r="F24" s="372"/>
      <c r="G24" s="371"/>
      <c r="H24" s="372"/>
      <c r="I24" s="382" t="s">
        <v>147</v>
      </c>
      <c r="J24" s="383"/>
      <c r="L24" s="43"/>
    </row>
    <row r="25" spans="1:12" x14ac:dyDescent="0.35">
      <c r="L25" s="43"/>
    </row>
    <row r="26" spans="1:12" x14ac:dyDescent="0.35">
      <c r="A26" s="43"/>
      <c r="B26" s="43"/>
      <c r="C26" s="43"/>
      <c r="D26" s="43"/>
      <c r="E26" s="43"/>
      <c r="F26" s="43"/>
      <c r="G26" s="43"/>
      <c r="H26" s="43"/>
      <c r="I26" s="43"/>
      <c r="J26" s="43"/>
      <c r="K26" s="43"/>
      <c r="L26" s="43"/>
    </row>
  </sheetData>
  <sheetProtection algorithmName="SHA-512" hashValue="eSOV7FBF6MmXnzxGFVIRLNWGMHDhFWP9K6G23+5AIcM2+uTwlmwAp4pPoy2HTBhGcBV3Bui+XENIxqdQi0lb3w==" saltValue="J/sB9LgSR/Ikv7q5Ep5+RQ==" spinCount="100000" sheet="1" objects="1" scenarios="1" selectLockedCells="1"/>
  <mergeCells count="35">
    <mergeCell ref="B24:D24"/>
    <mergeCell ref="I24:J24"/>
    <mergeCell ref="B17:D17"/>
    <mergeCell ref="I17:J17"/>
    <mergeCell ref="B18:D18"/>
    <mergeCell ref="I18:J18"/>
    <mergeCell ref="B21:J21"/>
    <mergeCell ref="B22:D22"/>
    <mergeCell ref="I22:J22"/>
    <mergeCell ref="B23:D23"/>
    <mergeCell ref="I23:J23"/>
    <mergeCell ref="E23:F23"/>
    <mergeCell ref="G23:H23"/>
    <mergeCell ref="E24:F24"/>
    <mergeCell ref="G24:H24"/>
    <mergeCell ref="E17:F17"/>
    <mergeCell ref="C7:E7"/>
    <mergeCell ref="C8:E8"/>
    <mergeCell ref="B12:J12"/>
    <mergeCell ref="B15:J15"/>
    <mergeCell ref="B16:D16"/>
    <mergeCell ref="I16:J16"/>
    <mergeCell ref="E16:F16"/>
    <mergeCell ref="G16:H16"/>
    <mergeCell ref="C6:E6"/>
    <mergeCell ref="B2:E2"/>
    <mergeCell ref="C3:E3"/>
    <mergeCell ref="C4:E4"/>
    <mergeCell ref="G4:H4"/>
    <mergeCell ref="C5:E5"/>
    <mergeCell ref="G17:H17"/>
    <mergeCell ref="E18:F18"/>
    <mergeCell ref="G18:H18"/>
    <mergeCell ref="E22:F22"/>
    <mergeCell ref="G22:H22"/>
  </mergeCells>
  <hyperlinks>
    <hyperlink ref="G4" location="Instructions!C33" display="Back to Instructions tab" xr:uid="{00000000-0004-0000-0700-000000000000}"/>
  </hyperlinks>
  <printOptions horizontalCentered="1"/>
  <pageMargins left="0.25" right="0.25" top="0.75" bottom="0.25" header="0.3" footer="0.3"/>
  <pageSetup scale="79" orientation="landscape" r:id="rId1"/>
  <headerFooter>
    <oddHeader>&amp;F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J59"/>
  <sheetViews>
    <sheetView showGridLines="0" zoomScale="90" zoomScaleNormal="90" workbookViewId="0">
      <selection activeCell="G4" sqref="G4:H4"/>
    </sheetView>
  </sheetViews>
  <sheetFormatPr defaultRowHeight="17" x14ac:dyDescent="0.45"/>
  <cols>
    <col min="1" max="2" width="4.54296875" style="147" customWidth="1"/>
    <col min="3" max="3" width="26" style="147" customWidth="1"/>
    <col min="4" max="4" width="32.26953125" style="147" customWidth="1"/>
    <col min="5" max="5" width="39.26953125" style="147" customWidth="1"/>
    <col min="6" max="6" width="33.7265625" style="147" customWidth="1"/>
    <col min="7" max="7" width="22.1796875" style="147" customWidth="1"/>
    <col min="8" max="8" width="4.81640625" style="147" customWidth="1"/>
    <col min="9" max="9" width="5.7265625" style="159" customWidth="1"/>
    <col min="10" max="10" width="3" customWidth="1"/>
  </cols>
  <sheetData>
    <row r="1" spans="1:10" ht="17.5" thickBot="1" x14ac:dyDescent="0.5">
      <c r="A1" s="123"/>
      <c r="B1" s="123"/>
      <c r="C1" s="123"/>
      <c r="D1" s="123"/>
      <c r="E1" s="123"/>
      <c r="F1" s="123"/>
      <c r="G1" s="123"/>
      <c r="H1" s="123"/>
      <c r="I1" s="155"/>
      <c r="J1" s="124"/>
    </row>
    <row r="2" spans="1:10" ht="17.5" thickBot="1" x14ac:dyDescent="0.5">
      <c r="A2" s="123"/>
      <c r="B2" s="415" t="str">
        <f>'Version Control'!$B$2</f>
        <v>Title Block</v>
      </c>
      <c r="C2" s="416"/>
      <c r="D2" s="416"/>
      <c r="E2" s="417"/>
      <c r="F2" s="123"/>
      <c r="G2" s="123"/>
      <c r="H2" s="123"/>
      <c r="I2" s="155"/>
      <c r="J2" s="124"/>
    </row>
    <row r="3" spans="1:10" x14ac:dyDescent="0.45">
      <c r="A3" s="123"/>
      <c r="B3" s="418" t="str">
        <f>'Version Control'!$B$3</f>
        <v>Test Report Template Name:</v>
      </c>
      <c r="C3" s="419"/>
      <c r="D3" s="422" t="str">
        <f>'Version Control'!$C$3</f>
        <v>Portable Air Conditioners</v>
      </c>
      <c r="E3" s="423"/>
      <c r="F3" s="123"/>
      <c r="G3" s="123"/>
      <c r="H3" s="123"/>
      <c r="I3" s="155"/>
      <c r="J3" s="124"/>
    </row>
    <row r="4" spans="1:10" x14ac:dyDescent="0.45">
      <c r="A4" s="123"/>
      <c r="B4" s="420" t="str">
        <f>'Version Control'!$B$4</f>
        <v>Version Number:</v>
      </c>
      <c r="C4" s="421"/>
      <c r="D4" s="424" t="str">
        <f>'Version Control'!$C$4</f>
        <v>v1.0</v>
      </c>
      <c r="E4" s="425"/>
      <c r="F4" s="123"/>
      <c r="G4" s="330" t="s">
        <v>58</v>
      </c>
      <c r="H4" s="330"/>
      <c r="I4" s="155"/>
      <c r="J4" s="124"/>
    </row>
    <row r="5" spans="1:10" x14ac:dyDescent="0.45">
      <c r="A5" s="123"/>
      <c r="B5" s="420" t="str">
        <f>'Version Control'!$B$5</f>
        <v xml:space="preserve">Latest Template Revision: </v>
      </c>
      <c r="C5" s="421"/>
      <c r="D5" s="426">
        <f>'Version Control'!$C$5</f>
        <v>43143</v>
      </c>
      <c r="E5" s="427"/>
      <c r="F5" s="123"/>
      <c r="G5" s="123"/>
      <c r="H5" s="123"/>
      <c r="I5" s="155"/>
      <c r="J5" s="124"/>
    </row>
    <row r="6" spans="1:10" x14ac:dyDescent="0.45">
      <c r="A6" s="123"/>
      <c r="B6" s="420" t="str">
        <f>'Version Control'!$B$6</f>
        <v>Tab Name:</v>
      </c>
      <c r="C6" s="421"/>
      <c r="D6" s="424" t="str">
        <f ca="1">MID(CELL("filename",A1), FIND("]", CELL("filename", A1))+ 1, 255)</f>
        <v>Data &amp; Calcs Low Power Modes</v>
      </c>
      <c r="E6" s="425"/>
      <c r="F6" s="123"/>
      <c r="G6" s="123"/>
      <c r="H6" s="123"/>
      <c r="I6" s="155"/>
      <c r="J6" s="124"/>
    </row>
    <row r="7" spans="1:10" ht="40.5" customHeight="1" x14ac:dyDescent="0.45">
      <c r="A7" s="123"/>
      <c r="B7" s="420" t="str">
        <f>'Version Control'!$B$7</f>
        <v>File Name:</v>
      </c>
      <c r="C7" s="421"/>
      <c r="D7" s="430" t="str">
        <f ca="1">'Version Control'!$C$7</f>
        <v>Portable Air Conditioners - v1.0 (FIXED).xlsx</v>
      </c>
      <c r="E7" s="431"/>
      <c r="F7" s="123"/>
      <c r="G7" s="123"/>
      <c r="H7" s="123"/>
      <c r="I7" s="155"/>
      <c r="J7" s="124"/>
    </row>
    <row r="8" spans="1:10" ht="17.5" thickBot="1" x14ac:dyDescent="0.5">
      <c r="A8" s="123"/>
      <c r="B8" s="428" t="str">
        <f>'Version Control'!$B$8</f>
        <v xml:space="preserve">Test Completion Date: </v>
      </c>
      <c r="C8" s="429"/>
      <c r="D8" s="432" t="str">
        <f>'Version Control'!$C$8</f>
        <v>[MM/DD/YYYY]</v>
      </c>
      <c r="E8" s="433"/>
      <c r="F8" s="123"/>
      <c r="G8" s="123"/>
      <c r="H8" s="123"/>
      <c r="I8" s="155"/>
      <c r="J8" s="124"/>
    </row>
    <row r="9" spans="1:10" x14ac:dyDescent="0.45">
      <c r="A9" s="123"/>
      <c r="B9" s="123"/>
      <c r="C9" s="123"/>
      <c r="D9" s="123"/>
      <c r="E9" s="123"/>
      <c r="F9" s="123"/>
      <c r="G9" s="123"/>
      <c r="H9" s="123"/>
      <c r="I9" s="155"/>
      <c r="J9" s="124"/>
    </row>
    <row r="10" spans="1:10" ht="17.5" thickBot="1" x14ac:dyDescent="0.5">
      <c r="A10" s="123"/>
      <c r="B10" s="123"/>
      <c r="C10" s="123"/>
      <c r="D10" s="123"/>
      <c r="E10" s="123"/>
      <c r="F10" s="123"/>
      <c r="G10" s="123"/>
      <c r="H10" s="123"/>
      <c r="I10" s="155"/>
      <c r="J10" s="124"/>
    </row>
    <row r="11" spans="1:10" ht="17.5" thickBot="1" x14ac:dyDescent="0.5">
      <c r="A11" s="123"/>
      <c r="B11" s="401" t="s">
        <v>128</v>
      </c>
      <c r="C11" s="402"/>
      <c r="D11" s="402"/>
      <c r="E11" s="402"/>
      <c r="F11" s="402"/>
      <c r="G11" s="402"/>
      <c r="H11" s="403"/>
      <c r="I11" s="156"/>
      <c r="J11" s="124"/>
    </row>
    <row r="12" spans="1:10" ht="17.5" thickBot="1" x14ac:dyDescent="0.5">
      <c r="A12" s="123"/>
      <c r="B12" s="125"/>
      <c r="C12" s="126"/>
      <c r="D12" s="126"/>
      <c r="E12" s="126"/>
      <c r="F12" s="126"/>
      <c r="G12" s="126"/>
      <c r="H12" s="127"/>
      <c r="I12" s="152"/>
      <c r="J12" s="124"/>
    </row>
    <row r="13" spans="1:10" ht="17.5" thickBot="1" x14ac:dyDescent="0.5">
      <c r="A13" s="123"/>
      <c r="B13" s="125"/>
      <c r="C13" s="401" t="s">
        <v>178</v>
      </c>
      <c r="D13" s="402"/>
      <c r="E13" s="402"/>
      <c r="F13" s="402"/>
      <c r="G13" s="403"/>
      <c r="H13" s="127"/>
      <c r="I13" s="152"/>
      <c r="J13" s="124"/>
    </row>
    <row r="14" spans="1:10" ht="70.900000000000006" customHeight="1" thickBot="1" x14ac:dyDescent="0.5">
      <c r="A14" s="123"/>
      <c r="B14" s="125"/>
      <c r="C14" s="406" t="s">
        <v>175</v>
      </c>
      <c r="D14" s="407"/>
      <c r="E14" s="407"/>
      <c r="F14" s="407"/>
      <c r="G14" s="408"/>
      <c r="H14" s="127"/>
      <c r="I14" s="152"/>
      <c r="J14" s="124"/>
    </row>
    <row r="15" spans="1:10" ht="17.5" thickBot="1" x14ac:dyDescent="0.5">
      <c r="A15" s="123"/>
      <c r="B15" s="125"/>
      <c r="C15" s="179"/>
      <c r="D15" s="179"/>
      <c r="E15" s="179"/>
      <c r="F15" s="179"/>
      <c r="G15" s="179"/>
      <c r="H15" s="127"/>
      <c r="I15" s="152"/>
      <c r="J15" s="124"/>
    </row>
    <row r="16" spans="1:10" ht="17.5" thickBot="1" x14ac:dyDescent="0.5">
      <c r="A16" s="128"/>
      <c r="B16" s="129"/>
      <c r="C16" s="401" t="s">
        <v>179</v>
      </c>
      <c r="D16" s="402"/>
      <c r="E16" s="402"/>
      <c r="F16" s="402"/>
      <c r="G16" s="403"/>
      <c r="H16" s="130"/>
      <c r="I16" s="152"/>
      <c r="J16" s="131"/>
    </row>
    <row r="17" spans="1:10" ht="46.15" customHeight="1" thickBot="1" x14ac:dyDescent="0.5">
      <c r="A17" s="128"/>
      <c r="B17" s="129"/>
      <c r="C17" s="406" t="s">
        <v>174</v>
      </c>
      <c r="D17" s="407"/>
      <c r="E17" s="407"/>
      <c r="F17" s="407"/>
      <c r="G17" s="408"/>
      <c r="H17" s="130"/>
      <c r="I17" s="152"/>
      <c r="J17" s="131"/>
    </row>
    <row r="18" spans="1:10" ht="17.5" thickBot="1" x14ac:dyDescent="0.5">
      <c r="A18" s="123"/>
      <c r="B18" s="125"/>
      <c r="C18" s="179"/>
      <c r="D18" s="179"/>
      <c r="E18" s="179"/>
      <c r="F18" s="179"/>
      <c r="G18" s="179"/>
      <c r="H18" s="127"/>
      <c r="I18" s="152"/>
      <c r="J18" s="124"/>
    </row>
    <row r="19" spans="1:10" ht="17.5" thickBot="1" x14ac:dyDescent="0.5">
      <c r="A19" s="128"/>
      <c r="B19" s="129"/>
      <c r="C19" s="401" t="s">
        <v>129</v>
      </c>
      <c r="D19" s="402"/>
      <c r="E19" s="402"/>
      <c r="F19" s="402"/>
      <c r="G19" s="403"/>
      <c r="H19" s="130"/>
      <c r="I19" s="152"/>
      <c r="J19" s="131"/>
    </row>
    <row r="20" spans="1:10" ht="64.900000000000006" customHeight="1" thickBot="1" x14ac:dyDescent="0.5">
      <c r="A20" s="128"/>
      <c r="B20" s="129"/>
      <c r="C20" s="406" t="s">
        <v>185</v>
      </c>
      <c r="D20" s="407"/>
      <c r="E20" s="407"/>
      <c r="F20" s="407"/>
      <c r="G20" s="408"/>
      <c r="H20" s="130"/>
      <c r="I20" s="152"/>
      <c r="J20" s="131"/>
    </row>
    <row r="21" spans="1:10" x14ac:dyDescent="0.45">
      <c r="A21" s="128"/>
      <c r="B21" s="129"/>
      <c r="C21" s="180"/>
      <c r="D21" s="181"/>
      <c r="E21" s="181"/>
      <c r="F21" s="182" t="s">
        <v>77</v>
      </c>
      <c r="G21" s="183"/>
      <c r="H21" s="133"/>
      <c r="I21" s="153"/>
      <c r="J21" s="131"/>
    </row>
    <row r="22" spans="1:10" x14ac:dyDescent="0.45">
      <c r="A22" s="128"/>
      <c r="B22" s="129"/>
      <c r="C22" s="134" t="s">
        <v>177</v>
      </c>
      <c r="D22" s="135"/>
      <c r="E22" s="135"/>
      <c r="F22" s="227"/>
      <c r="G22" s="140" t="s">
        <v>130</v>
      </c>
      <c r="H22" s="136"/>
      <c r="I22" s="154"/>
      <c r="J22" s="131"/>
    </row>
    <row r="23" spans="1:10" ht="17.5" thickBot="1" x14ac:dyDescent="0.5">
      <c r="A23" s="128"/>
      <c r="B23" s="129"/>
      <c r="C23" s="164" t="s">
        <v>176</v>
      </c>
      <c r="D23" s="166"/>
      <c r="E23" s="166"/>
      <c r="F23" s="228"/>
      <c r="G23" s="165" t="s">
        <v>130</v>
      </c>
      <c r="H23" s="136"/>
      <c r="I23" s="154"/>
      <c r="J23" s="131"/>
    </row>
    <row r="24" spans="1:10" ht="17.5" thickBot="1" x14ac:dyDescent="0.5">
      <c r="A24" s="123"/>
      <c r="B24" s="125"/>
      <c r="C24" s="126"/>
      <c r="D24" s="126"/>
      <c r="E24" s="126"/>
      <c r="F24" s="126"/>
      <c r="G24" s="126"/>
      <c r="H24" s="127"/>
      <c r="I24" s="152"/>
      <c r="J24" s="124"/>
    </row>
    <row r="25" spans="1:10" ht="17.5" thickBot="1" x14ac:dyDescent="0.5">
      <c r="A25" s="123"/>
      <c r="B25" s="125"/>
      <c r="C25" s="401" t="s">
        <v>181</v>
      </c>
      <c r="D25" s="402"/>
      <c r="E25" s="402"/>
      <c r="F25" s="402"/>
      <c r="G25" s="403"/>
      <c r="H25" s="127"/>
      <c r="I25" s="152"/>
      <c r="J25" s="124"/>
    </row>
    <row r="26" spans="1:10" ht="42.65" customHeight="1" thickBot="1" x14ac:dyDescent="0.5">
      <c r="A26" s="123"/>
      <c r="B26" s="125"/>
      <c r="C26" s="406" t="s">
        <v>182</v>
      </c>
      <c r="D26" s="407"/>
      <c r="E26" s="407"/>
      <c r="F26" s="407"/>
      <c r="G26" s="408"/>
      <c r="H26" s="127"/>
      <c r="I26" s="152"/>
      <c r="J26" s="124"/>
    </row>
    <row r="27" spans="1:10" ht="17.5" thickBot="1" x14ac:dyDescent="0.5">
      <c r="A27" s="123"/>
      <c r="B27" s="125"/>
      <c r="C27" s="179"/>
      <c r="D27" s="179"/>
      <c r="E27" s="179"/>
      <c r="F27" s="179"/>
      <c r="G27" s="179"/>
      <c r="H27" s="127"/>
      <c r="I27" s="152"/>
      <c r="J27" s="124"/>
    </row>
    <row r="28" spans="1:10" ht="17.5" thickBot="1" x14ac:dyDescent="0.5">
      <c r="A28" s="128"/>
      <c r="B28" s="129"/>
      <c r="C28" s="401" t="s">
        <v>180</v>
      </c>
      <c r="D28" s="402"/>
      <c r="E28" s="402"/>
      <c r="F28" s="402"/>
      <c r="G28" s="403"/>
      <c r="H28" s="130"/>
      <c r="I28" s="152"/>
      <c r="J28" s="131"/>
    </row>
    <row r="29" spans="1:10" ht="66.650000000000006" customHeight="1" thickBot="1" x14ac:dyDescent="0.5">
      <c r="A29" s="128"/>
      <c r="B29" s="129"/>
      <c r="C29" s="406" t="s">
        <v>183</v>
      </c>
      <c r="D29" s="407"/>
      <c r="E29" s="407"/>
      <c r="F29" s="407"/>
      <c r="G29" s="408"/>
      <c r="H29" s="130"/>
      <c r="I29" s="152"/>
      <c r="J29" s="131"/>
    </row>
    <row r="30" spans="1:10" ht="17.5" thickBot="1" x14ac:dyDescent="0.5">
      <c r="A30" s="123"/>
      <c r="B30" s="125"/>
      <c r="C30" s="126"/>
      <c r="D30" s="126"/>
      <c r="E30" s="126"/>
      <c r="F30" s="126"/>
      <c r="G30" s="126"/>
      <c r="H30" s="127"/>
      <c r="I30" s="152"/>
      <c r="J30" s="124"/>
    </row>
    <row r="31" spans="1:10" ht="17.5" thickBot="1" x14ac:dyDescent="0.5">
      <c r="A31" s="128"/>
      <c r="B31" s="129"/>
      <c r="C31" s="401" t="s">
        <v>131</v>
      </c>
      <c r="D31" s="402"/>
      <c r="E31" s="402"/>
      <c r="F31" s="402"/>
      <c r="G31" s="403"/>
      <c r="H31" s="130"/>
      <c r="I31" s="152"/>
      <c r="J31" s="131"/>
    </row>
    <row r="32" spans="1:10" ht="46.9" customHeight="1" thickBot="1" x14ac:dyDescent="0.5">
      <c r="A32" s="128"/>
      <c r="B32" s="129"/>
      <c r="C32" s="406" t="s">
        <v>184</v>
      </c>
      <c r="D32" s="407"/>
      <c r="E32" s="407"/>
      <c r="F32" s="407"/>
      <c r="G32" s="408"/>
      <c r="H32" s="130"/>
      <c r="I32" s="152"/>
      <c r="J32" s="131"/>
    </row>
    <row r="33" spans="1:10" x14ac:dyDescent="0.45">
      <c r="A33" s="128"/>
      <c r="B33" s="129"/>
      <c r="C33" s="125"/>
      <c r="D33" s="126"/>
      <c r="E33" s="126"/>
      <c r="F33" s="132" t="s">
        <v>77</v>
      </c>
      <c r="G33" s="150"/>
      <c r="H33" s="133"/>
      <c r="I33" s="153"/>
      <c r="J33" s="131"/>
    </row>
    <row r="34" spans="1:10" ht="17.5" thickBot="1" x14ac:dyDescent="0.5">
      <c r="A34" s="128"/>
      <c r="B34" s="129"/>
      <c r="C34" s="164" t="s">
        <v>186</v>
      </c>
      <c r="D34" s="166"/>
      <c r="E34" s="166"/>
      <c r="F34" s="228"/>
      <c r="G34" s="165" t="s">
        <v>130</v>
      </c>
      <c r="H34" s="136"/>
      <c r="I34" s="154"/>
      <c r="J34" s="131"/>
    </row>
    <row r="35" spans="1:10" ht="17.5" thickBot="1" x14ac:dyDescent="0.5">
      <c r="A35" s="123"/>
      <c r="B35" s="137"/>
      <c r="C35" s="138"/>
      <c r="D35" s="138"/>
      <c r="E35" s="138"/>
      <c r="F35" s="138"/>
      <c r="G35" s="138"/>
      <c r="H35" s="139"/>
      <c r="I35" s="152"/>
      <c r="J35" s="124"/>
    </row>
    <row r="36" spans="1:10" ht="17.5" thickBot="1" x14ac:dyDescent="0.5">
      <c r="A36" s="123"/>
      <c r="B36" s="143"/>
      <c r="C36" s="143"/>
      <c r="D36" s="143"/>
      <c r="E36" s="143"/>
      <c r="F36" s="143"/>
      <c r="G36" s="143"/>
      <c r="H36" s="143"/>
      <c r="I36" s="157"/>
      <c r="J36" s="124"/>
    </row>
    <row r="37" spans="1:10" ht="17.5" thickBot="1" x14ac:dyDescent="0.5">
      <c r="A37" s="123"/>
      <c r="B37" s="401" t="s">
        <v>79</v>
      </c>
      <c r="C37" s="402"/>
      <c r="D37" s="402"/>
      <c r="E37" s="402"/>
      <c r="F37" s="402"/>
      <c r="G37" s="402"/>
      <c r="H37" s="403"/>
      <c r="I37" s="156"/>
      <c r="J37" s="124"/>
    </row>
    <row r="38" spans="1:10" x14ac:dyDescent="0.45">
      <c r="A38" s="123"/>
      <c r="B38" s="409"/>
      <c r="C38" s="410"/>
      <c r="D38" s="410"/>
      <c r="E38" s="410"/>
      <c r="F38" s="410"/>
      <c r="G38" s="410"/>
      <c r="H38" s="411"/>
      <c r="I38" s="163"/>
      <c r="J38" s="124"/>
    </row>
    <row r="39" spans="1:10" x14ac:dyDescent="0.45">
      <c r="A39" s="123"/>
      <c r="B39" s="409"/>
      <c r="C39" s="410"/>
      <c r="D39" s="410"/>
      <c r="E39" s="410"/>
      <c r="F39" s="410"/>
      <c r="G39" s="410"/>
      <c r="H39" s="411"/>
      <c r="I39" s="163"/>
      <c r="J39" s="124"/>
    </row>
    <row r="40" spans="1:10" x14ac:dyDescent="0.45">
      <c r="A40" s="123"/>
      <c r="B40" s="409"/>
      <c r="C40" s="410"/>
      <c r="D40" s="410"/>
      <c r="E40" s="410"/>
      <c r="F40" s="410"/>
      <c r="G40" s="410"/>
      <c r="H40" s="411"/>
      <c r="I40" s="163"/>
      <c r="J40" s="124"/>
    </row>
    <row r="41" spans="1:10" x14ac:dyDescent="0.45">
      <c r="A41" s="123"/>
      <c r="B41" s="409"/>
      <c r="C41" s="410"/>
      <c r="D41" s="410"/>
      <c r="E41" s="410"/>
      <c r="F41" s="410"/>
      <c r="G41" s="410"/>
      <c r="H41" s="411"/>
      <c r="I41" s="163"/>
      <c r="J41" s="124"/>
    </row>
    <row r="42" spans="1:10" ht="17.5" thickBot="1" x14ac:dyDescent="0.5">
      <c r="A42" s="123"/>
      <c r="B42" s="412"/>
      <c r="C42" s="413"/>
      <c r="D42" s="413"/>
      <c r="E42" s="413"/>
      <c r="F42" s="413"/>
      <c r="G42" s="413"/>
      <c r="H42" s="414"/>
      <c r="I42" s="163"/>
      <c r="J42" s="124"/>
    </row>
    <row r="43" spans="1:10" ht="17.5" thickBot="1" x14ac:dyDescent="0.5">
      <c r="A43" s="123"/>
      <c r="B43" s="144"/>
      <c r="C43" s="144"/>
      <c r="D43" s="144"/>
      <c r="E43" s="144"/>
      <c r="F43" s="144"/>
      <c r="G43" s="144"/>
      <c r="H43" s="144"/>
      <c r="I43" s="158"/>
      <c r="J43" s="124"/>
    </row>
    <row r="44" spans="1:10" ht="17.5" thickBot="1" x14ac:dyDescent="0.5">
      <c r="A44" s="123"/>
      <c r="B44" s="401" t="s">
        <v>80</v>
      </c>
      <c r="C44" s="402"/>
      <c r="D44" s="402"/>
      <c r="E44" s="402"/>
      <c r="F44" s="402"/>
      <c r="G44" s="402"/>
      <c r="H44" s="403"/>
      <c r="I44" s="156"/>
      <c r="J44" s="124"/>
    </row>
    <row r="45" spans="1:10" ht="17.5" thickBot="1" x14ac:dyDescent="0.5">
      <c r="A45" s="123"/>
      <c r="B45" s="125"/>
      <c r="C45" s="126"/>
      <c r="D45" s="126"/>
      <c r="E45" s="126"/>
      <c r="F45" s="126"/>
      <c r="G45" s="126"/>
      <c r="H45" s="127"/>
      <c r="I45" s="152"/>
      <c r="J45" s="124"/>
    </row>
    <row r="46" spans="1:10" ht="17.5" thickBot="1" x14ac:dyDescent="0.5">
      <c r="A46" s="123"/>
      <c r="B46" s="125"/>
      <c r="C46" s="401" t="s">
        <v>81</v>
      </c>
      <c r="D46" s="402"/>
      <c r="E46" s="402"/>
      <c r="F46" s="402"/>
      <c r="G46" s="403"/>
      <c r="H46" s="127"/>
      <c r="I46" s="152"/>
      <c r="J46" s="124"/>
    </row>
    <row r="47" spans="1:10" x14ac:dyDescent="0.45">
      <c r="A47" s="123"/>
      <c r="B47" s="125"/>
      <c r="C47" s="125"/>
      <c r="D47" s="126"/>
      <c r="E47" s="126"/>
      <c r="F47" s="132" t="s">
        <v>98</v>
      </c>
      <c r="G47" s="150"/>
      <c r="H47" s="127"/>
      <c r="I47" s="152"/>
      <c r="J47" s="124"/>
    </row>
    <row r="48" spans="1:10" x14ac:dyDescent="0.45">
      <c r="A48" s="123"/>
      <c r="B48" s="125"/>
      <c r="C48" s="404" t="s">
        <v>187</v>
      </c>
      <c r="D48" s="405"/>
      <c r="E48" s="405"/>
      <c r="F48" s="238">
        <v>1355</v>
      </c>
      <c r="G48" s="221" t="s">
        <v>132</v>
      </c>
      <c r="H48" s="127"/>
      <c r="I48" s="152"/>
      <c r="J48" s="124"/>
    </row>
    <row r="49" spans="1:10" x14ac:dyDescent="0.45">
      <c r="A49" s="123"/>
      <c r="B49" s="125"/>
      <c r="C49" s="404" t="s">
        <v>188</v>
      </c>
      <c r="D49" s="405"/>
      <c r="E49" s="405"/>
      <c r="F49" s="238">
        <v>880</v>
      </c>
      <c r="G49" s="221" t="s">
        <v>132</v>
      </c>
      <c r="H49" s="127"/>
      <c r="I49" s="152"/>
      <c r="J49" s="124"/>
    </row>
    <row r="50" spans="1:10" ht="17.5" thickBot="1" x14ac:dyDescent="0.5">
      <c r="A50" s="123"/>
      <c r="B50" s="125"/>
      <c r="C50" s="399" t="s">
        <v>133</v>
      </c>
      <c r="D50" s="400"/>
      <c r="E50" s="400"/>
      <c r="F50" s="222">
        <v>1E-3</v>
      </c>
      <c r="G50" s="223" t="s">
        <v>134</v>
      </c>
      <c r="H50" s="127"/>
      <c r="I50" s="152"/>
      <c r="J50" s="124"/>
    </row>
    <row r="51" spans="1:10" ht="17.5" thickBot="1" x14ac:dyDescent="0.5">
      <c r="A51" s="123"/>
      <c r="B51" s="125"/>
      <c r="C51" s="126"/>
      <c r="D51" s="126"/>
      <c r="E51" s="126"/>
      <c r="F51" s="126"/>
      <c r="G51" s="126"/>
      <c r="H51" s="127"/>
      <c r="I51" s="152"/>
      <c r="J51" s="124"/>
    </row>
    <row r="52" spans="1:10" ht="17.5" thickBot="1" x14ac:dyDescent="0.5">
      <c r="A52" s="123"/>
      <c r="B52" s="125"/>
      <c r="C52" s="401" t="s">
        <v>189</v>
      </c>
      <c r="D52" s="402"/>
      <c r="E52" s="402"/>
      <c r="F52" s="402"/>
      <c r="G52" s="403"/>
      <c r="H52" s="127"/>
      <c r="I52" s="152"/>
      <c r="J52" s="124"/>
    </row>
    <row r="53" spans="1:10" x14ac:dyDescent="0.45">
      <c r="A53" s="123"/>
      <c r="B53" s="125"/>
      <c r="C53" s="125"/>
      <c r="D53" s="126"/>
      <c r="E53" s="126"/>
      <c r="F53" s="132" t="s">
        <v>145</v>
      </c>
      <c r="G53" s="150"/>
      <c r="H53" s="127"/>
      <c r="I53" s="152"/>
      <c r="J53" s="124"/>
    </row>
    <row r="54" spans="1:10" x14ac:dyDescent="0.45">
      <c r="A54" s="123"/>
      <c r="B54" s="125"/>
      <c r="C54" s="404" t="s">
        <v>318</v>
      </c>
      <c r="D54" s="405"/>
      <c r="E54" s="405"/>
      <c r="F54" s="225" t="str">
        <f>IF(ISNUMBER(PIA),PIA*SIO*k,IF(ISNUMBER(pom),pom*SIO*k,"0"))</f>
        <v>0</v>
      </c>
      <c r="G54" s="184" t="s">
        <v>283</v>
      </c>
      <c r="H54" s="127"/>
      <c r="I54" s="152"/>
      <c r="J54" s="124"/>
    </row>
    <row r="55" spans="1:10" x14ac:dyDescent="0.45">
      <c r="A55" s="123"/>
      <c r="B55" s="125"/>
      <c r="C55" s="404" t="s">
        <v>190</v>
      </c>
      <c r="D55" s="405"/>
      <c r="E55" s="405"/>
      <c r="F55" s="225" t="str">
        <f>IF(ISNUMBER(POC),POC*SOC*k,"0")</f>
        <v>0</v>
      </c>
      <c r="G55" s="184" t="s">
        <v>283</v>
      </c>
      <c r="H55" s="127"/>
      <c r="I55" s="152"/>
      <c r="J55" s="124"/>
    </row>
    <row r="56" spans="1:10" ht="17.5" thickBot="1" x14ac:dyDescent="0.5">
      <c r="A56" s="123"/>
      <c r="B56" s="125"/>
      <c r="C56" s="399" t="s">
        <v>191</v>
      </c>
      <c r="D56" s="400"/>
      <c r="E56" s="400"/>
      <c r="F56" s="226">
        <f>((PIO*SIO)+(POC*SOC))*k</f>
        <v>0</v>
      </c>
      <c r="G56" s="185" t="s">
        <v>283</v>
      </c>
      <c r="H56" s="127"/>
      <c r="I56" s="152"/>
      <c r="J56" s="124"/>
    </row>
    <row r="57" spans="1:10" ht="17.5" thickBot="1" x14ac:dyDescent="0.5">
      <c r="A57" s="123"/>
      <c r="B57" s="137"/>
      <c r="C57" s="138"/>
      <c r="D57" s="138"/>
      <c r="E57" s="138"/>
      <c r="F57" s="138"/>
      <c r="G57" s="138"/>
      <c r="H57" s="145"/>
      <c r="I57" s="152"/>
      <c r="J57" s="124"/>
    </row>
    <row r="58" spans="1:10" x14ac:dyDescent="0.45">
      <c r="A58" s="123"/>
      <c r="B58" s="123"/>
      <c r="C58" s="123"/>
      <c r="D58" s="123"/>
      <c r="E58" s="123"/>
      <c r="F58" s="123"/>
      <c r="G58" s="123"/>
      <c r="H58" s="123"/>
      <c r="I58" s="155"/>
      <c r="J58" s="124"/>
    </row>
    <row r="59" spans="1:10" ht="12.75" customHeight="1" x14ac:dyDescent="0.45">
      <c r="A59" s="146"/>
      <c r="B59" s="146"/>
      <c r="C59" s="146"/>
      <c r="D59" s="146"/>
      <c r="E59" s="146"/>
      <c r="F59" s="146"/>
      <c r="G59" s="146"/>
      <c r="H59" s="146"/>
      <c r="I59" s="146"/>
      <c r="J59" s="124"/>
    </row>
  </sheetData>
  <sheetProtection algorithmName="SHA-512" hashValue="LVLCjtmfhRJXEGP+/x1NwMe4oMM9XluBTfFyMop5TSdVdEhq0BJwp0jPeiPY9Gp6tv02zbM20amPbstBb1r6TA==" saltValue="NuYRDjq0MElOtynzXMu1qw==" spinCount="100000" sheet="1" objects="1" scenarios="1" selectLockedCells="1"/>
  <mergeCells count="38">
    <mergeCell ref="C56:E56"/>
    <mergeCell ref="B6:C6"/>
    <mergeCell ref="B8:C8"/>
    <mergeCell ref="B11:H11"/>
    <mergeCell ref="C13:G13"/>
    <mergeCell ref="D6:E6"/>
    <mergeCell ref="B7:C7"/>
    <mergeCell ref="D7:E7"/>
    <mergeCell ref="D8:E8"/>
    <mergeCell ref="C48:E48"/>
    <mergeCell ref="C14:G14"/>
    <mergeCell ref="C16:G16"/>
    <mergeCell ref="C17:G17"/>
    <mergeCell ref="C19:G19"/>
    <mergeCell ref="C20:G20"/>
    <mergeCell ref="C31:G31"/>
    <mergeCell ref="B2:E2"/>
    <mergeCell ref="B3:C3"/>
    <mergeCell ref="B4:C4"/>
    <mergeCell ref="B5:C5"/>
    <mergeCell ref="G4:H4"/>
    <mergeCell ref="D3:E3"/>
    <mergeCell ref="D4:E4"/>
    <mergeCell ref="D5:E5"/>
    <mergeCell ref="C50:E50"/>
    <mergeCell ref="C52:G52"/>
    <mergeCell ref="C54:E54"/>
    <mergeCell ref="C55:E55"/>
    <mergeCell ref="C25:G25"/>
    <mergeCell ref="C26:G26"/>
    <mergeCell ref="C28:G28"/>
    <mergeCell ref="C29:G29"/>
    <mergeCell ref="C49:E49"/>
    <mergeCell ref="C32:G32"/>
    <mergeCell ref="B37:H37"/>
    <mergeCell ref="B38:H42"/>
    <mergeCell ref="B44:H44"/>
    <mergeCell ref="C46:G46"/>
  </mergeCells>
  <hyperlinks>
    <hyperlink ref="G4" location="Instructions!C33" display="Back to Instructions tab" xr:uid="{00000000-0004-0000-0800-000000000000}"/>
  </hyperlink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FDA2E1-4A6A-484B-80CA-ABF8787066A1}">
  <ds:schemaRefs>
    <ds:schemaRef ds:uri="fa504290-48b0-421f-a269-8aa9478176e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3.xml><?xml version="1.0" encoding="utf-8"?>
<ds:datastoreItem xmlns:ds="http://schemas.openxmlformats.org/officeDocument/2006/customXml" ds:itemID="{A4E917DF-203A-4356-AA33-0B75F5A585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22</vt:i4>
      </vt:variant>
    </vt:vector>
  </HeadingPairs>
  <TitlesOfParts>
    <vt:vector size="38" baseType="lpstr">
      <vt:lpstr>Instructions</vt:lpstr>
      <vt:lpstr>General Info &amp; Test Results</vt:lpstr>
      <vt:lpstr>Instrumentation</vt:lpstr>
      <vt:lpstr>Photos</vt:lpstr>
      <vt:lpstr>Inactive or Off Mode Settings</vt:lpstr>
      <vt:lpstr>Setup &amp; Test Cond Inactive-Off</vt:lpstr>
      <vt:lpstr>Off-Cycle Mode Settings</vt:lpstr>
      <vt:lpstr>Setup&amp;Test Cond Off-Cycle Mode</vt:lpstr>
      <vt:lpstr>Data &amp; Calcs Low Power Modes</vt:lpstr>
      <vt:lpstr>Cooling Mode Settings</vt:lpstr>
      <vt:lpstr>Cooling Mode Setup &amp; Conditions</vt:lpstr>
      <vt:lpstr>Data &amp; Calcs Cooling Mode</vt:lpstr>
      <vt:lpstr>Comments</vt:lpstr>
      <vt:lpstr>Report Sign-Off Block</vt:lpstr>
      <vt:lpstr>Drop-Downs</vt:lpstr>
      <vt:lpstr>Version Control</vt:lpstr>
      <vt:lpstr>AECIO</vt:lpstr>
      <vt:lpstr>AECOC</vt:lpstr>
      <vt:lpstr>AECT</vt:lpstr>
      <vt:lpstr>B</vt:lpstr>
      <vt:lpstr>Capacity95</vt:lpstr>
      <vt:lpstr>d</vt:lpstr>
      <vt:lpstr>Duct_Configuration</vt:lpstr>
      <vt:lpstr>Ee</vt:lpstr>
      <vt:lpstr>ETLP</vt:lpstr>
      <vt:lpstr>Ht</vt:lpstr>
      <vt:lpstr>k</vt:lpstr>
      <vt:lpstr>lb_to_kg</vt:lpstr>
      <vt:lpstr>minutes_to_hours</vt:lpstr>
      <vt:lpstr>p</vt:lpstr>
      <vt:lpstr>PIA</vt:lpstr>
      <vt:lpstr>PIO</vt:lpstr>
      <vt:lpstr>'Data &amp; Calcs Low Power Modes'!POC</vt:lpstr>
      <vt:lpstr>pom</vt:lpstr>
      <vt:lpstr>SIO</vt:lpstr>
      <vt:lpstr>SOC</vt:lpstr>
      <vt:lpstr>Tt</vt:lpstr>
      <vt:lpstr>Tw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Carlisle</dc:creator>
  <cp:lastModifiedBy>Alexander Hammer</cp:lastModifiedBy>
  <dcterms:created xsi:type="dcterms:W3CDTF">2012-07-30T20:37:04Z</dcterms:created>
  <dcterms:modified xsi:type="dcterms:W3CDTF">2019-07-02T16:31:42Z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