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codeName="ThisWorkbook" defaultThemeVersion="124226"/>
  <mc:AlternateContent xmlns:mc="http://schemas.openxmlformats.org/markup-compatibility/2006">
    <mc:Choice Requires="x15">
      <x15ac:absPath xmlns:x15ac="http://schemas.microsoft.com/office/spreadsheetml/2010/11/ac" url="X:\Quality Management\DOE-BT-Appliance - Tools and Templates\CCE\Test Report Templates\CURRENT VERSIONS\"/>
    </mc:Choice>
  </mc:AlternateContent>
  <xr:revisionPtr revIDLastSave="0" documentId="8_{DE3C7E82-0DF0-43A5-A916-AF088D448407}" xr6:coauthVersionLast="31" xr6:coauthVersionMax="31" xr10:uidLastSave="{00000000-0000-0000-0000-000000000000}"/>
  <bookViews>
    <workbookView xWindow="-15" yWindow="180" windowWidth="10260" windowHeight="7710" tabRatio="893" xr2:uid="{00000000-000D-0000-FFFF-FFFF00000000}"/>
  </bookViews>
  <sheets>
    <sheet name="Instructions" sheetId="13" r:id="rId1"/>
    <sheet name="General Info &amp; Test Results" sheetId="3" r:id="rId2"/>
    <sheet name="Setup &amp; Instrumentation" sheetId="15" r:id="rId3"/>
    <sheet name="Settings" sheetId="16" r:id="rId4"/>
    <sheet name="Photos" sheetId="5" r:id="rId5"/>
    <sheet name="Test Conditions" sheetId="6" r:id="rId6"/>
    <sheet name="Test Data &amp; Derived Results" sheetId="7" r:id="rId7"/>
    <sheet name="Report Sign-Off Block" sheetId="12" r:id="rId8"/>
    <sheet name="Reference Material" sheetId="8" r:id="rId9"/>
    <sheet name="Drop-downs" sheetId="10" r:id="rId10"/>
    <sheet name="Version Control" sheetId="11" r:id="rId11"/>
  </sheets>
  <definedNames>
    <definedName name="dd_Temp">'Drop-downs'!$D$12:$D$14</definedName>
    <definedName name="dd_UnitType">'Drop-downs'!$F$12:$F$13</definedName>
    <definedName name="dd_YesNo">'Drop-downs'!$B$12:$B$13</definedName>
    <definedName name="SoilSensingNormalCycle?">'General Info &amp; Test Results'!$C$32</definedName>
    <definedName name="WaterSofteningDW?">'General Info &amp; Test Results'!$C$35</definedName>
  </definedNames>
  <calcPr calcId="179017"/>
  <customWorkbookViews>
    <customWorkbookView name="Rebecca Fedorko - Personal View" guid="{93A7420A-9CB1-41ED-BAA4-06AB08AA6C37}" mergeInterval="0" personalView="1" maximized="1" xWindow="1" yWindow="1" windowWidth="1362" windowHeight="547" activeSheetId="3"/>
  </customWorkbookViews>
</workbook>
</file>

<file path=xl/calcChain.xml><?xml version="1.0" encoding="utf-8"?>
<calcChain xmlns="http://schemas.openxmlformats.org/spreadsheetml/2006/main">
  <c r="C7" i="11" l="1"/>
  <c r="C6" i="13" l="1"/>
  <c r="B7" i="13"/>
  <c r="B6" i="13"/>
  <c r="B8" i="3"/>
  <c r="B7" i="3"/>
  <c r="C6" i="3"/>
  <c r="B6" i="3"/>
  <c r="B5" i="3"/>
  <c r="B4" i="3"/>
  <c r="C3" i="3"/>
  <c r="B3" i="3"/>
  <c r="B2" i="3"/>
  <c r="B8" i="15"/>
  <c r="B7" i="15"/>
  <c r="C6" i="15"/>
  <c r="B6" i="15"/>
  <c r="B5" i="15"/>
  <c r="B4" i="15"/>
  <c r="C3" i="15"/>
  <c r="B3" i="15"/>
  <c r="B2" i="15"/>
  <c r="B8" i="16"/>
  <c r="B7" i="16"/>
  <c r="C6" i="16"/>
  <c r="B6" i="16"/>
  <c r="B5" i="16"/>
  <c r="B4" i="16"/>
  <c r="C3" i="16"/>
  <c r="B3" i="16"/>
  <c r="B2" i="16"/>
  <c r="C6" i="5"/>
  <c r="B8" i="5"/>
  <c r="B7" i="5"/>
  <c r="C6" i="6"/>
  <c r="B8" i="6"/>
  <c r="B7" i="6"/>
  <c r="E6" i="7"/>
  <c r="B8" i="7"/>
  <c r="B7" i="7"/>
  <c r="C6" i="12"/>
  <c r="B8" i="12"/>
  <c r="B7" i="12"/>
  <c r="C6" i="8"/>
  <c r="B7" i="8"/>
  <c r="B8" i="8"/>
  <c r="B7" i="10"/>
  <c r="B6" i="10"/>
  <c r="C6" i="10"/>
  <c r="B8" i="10"/>
  <c r="C8" i="11"/>
  <c r="C8" i="15" s="1"/>
  <c r="C7" i="10"/>
  <c r="C6" i="11"/>
  <c r="C5" i="11"/>
  <c r="C5" i="3" s="1"/>
  <c r="C4" i="11"/>
  <c r="C4" i="13" s="1"/>
  <c r="C4" i="10" l="1"/>
  <c r="C5" i="15"/>
  <c r="C5" i="16"/>
  <c r="C4" i="3"/>
  <c r="C4" i="8"/>
  <c r="C4" i="12"/>
  <c r="E4" i="7"/>
  <c r="C4" i="6"/>
  <c r="C4" i="5"/>
  <c r="C4" i="15"/>
  <c r="C4" i="16"/>
  <c r="C8" i="3"/>
  <c r="C7" i="13"/>
  <c r="C7" i="3"/>
  <c r="C8" i="6"/>
  <c r="C8" i="10"/>
  <c r="C8" i="12"/>
  <c r="E8" i="7"/>
  <c r="C8" i="8"/>
  <c r="C8" i="5"/>
  <c r="C8" i="16"/>
  <c r="C7" i="15"/>
  <c r="C7" i="16"/>
  <c r="C7" i="5"/>
  <c r="C7" i="6"/>
  <c r="E7" i="7"/>
  <c r="C7" i="12"/>
  <c r="C7" i="8"/>
  <c r="F171" i="7" l="1"/>
  <c r="O93" i="7"/>
  <c r="F93" i="7"/>
  <c r="E44" i="7" l="1"/>
  <c r="F84" i="7" l="1"/>
  <c r="O140" i="7" l="1"/>
  <c r="O130" i="7"/>
  <c r="F140" i="7"/>
  <c r="F130" i="7"/>
  <c r="F101" i="7"/>
  <c r="F125" i="7" l="1"/>
  <c r="O101" i="7" l="1"/>
  <c r="O84" i="7"/>
  <c r="F134" i="7" l="1"/>
  <c r="O125" i="7"/>
  <c r="O134" i="7"/>
  <c r="F89" i="7"/>
  <c r="F97" i="7"/>
  <c r="E58" i="7"/>
  <c r="E43" i="7"/>
  <c r="D15" i="12" l="1"/>
  <c r="H23" i="3" l="1"/>
  <c r="H24" i="3"/>
  <c r="H25" i="3"/>
  <c r="H22" i="3"/>
  <c r="G23" i="3"/>
  <c r="G24" i="3"/>
  <c r="G25" i="3"/>
  <c r="B5" i="10"/>
  <c r="B4" i="10"/>
  <c r="B3" i="10"/>
  <c r="B2" i="10"/>
  <c r="G22" i="3" l="1"/>
  <c r="O110" i="7"/>
  <c r="F110" i="7"/>
  <c r="F105" i="7" s="1"/>
  <c r="O120" i="7"/>
  <c r="F120" i="7"/>
  <c r="F114" i="7" s="1"/>
  <c r="O145" i="7"/>
  <c r="O152" i="7" s="1"/>
  <c r="F145" i="7"/>
  <c r="F152" i="7" s="1"/>
  <c r="B6" i="8"/>
  <c r="B5" i="8"/>
  <c r="B4" i="8"/>
  <c r="B3" i="8"/>
  <c r="B2" i="8"/>
  <c r="B6" i="7"/>
  <c r="B5" i="7"/>
  <c r="B4" i="7"/>
  <c r="B3" i="7"/>
  <c r="B2" i="7"/>
  <c r="B6" i="6"/>
  <c r="B5" i="6"/>
  <c r="B4" i="6"/>
  <c r="B3" i="6"/>
  <c r="B2" i="6"/>
  <c r="B6" i="5"/>
  <c r="B5" i="5"/>
  <c r="B4" i="5"/>
  <c r="B3" i="5"/>
  <c r="B2" i="5"/>
  <c r="B2" i="13"/>
  <c r="B2" i="12"/>
  <c r="B5" i="13"/>
  <c r="B4" i="13"/>
  <c r="B3" i="13"/>
  <c r="B6" i="12"/>
  <c r="B5" i="12"/>
  <c r="B4" i="12"/>
  <c r="B3" i="12"/>
  <c r="F167" i="7" l="1"/>
  <c r="F166" i="7"/>
  <c r="O166" i="7"/>
  <c r="O167" i="7"/>
  <c r="F161" i="7" l="1"/>
  <c r="O161" i="7"/>
  <c r="C5" i="10" l="1"/>
  <c r="E5" i="7"/>
  <c r="C5" i="13"/>
  <c r="C5" i="8"/>
  <c r="C5" i="5"/>
  <c r="C5" i="12"/>
  <c r="C5" i="6"/>
  <c r="C3" i="10"/>
  <c r="E3" i="7"/>
  <c r="C3" i="8"/>
  <c r="C3" i="5"/>
  <c r="C3" i="6"/>
  <c r="C3" i="13"/>
  <c r="C3" i="12"/>
  <c r="O97" i="7" l="1"/>
  <c r="F13" i="3" s="1"/>
  <c r="O89" i="7"/>
  <c r="O75" i="7"/>
  <c r="F75" i="7"/>
  <c r="E59" i="7"/>
  <c r="F176" i="7" l="1"/>
  <c r="F192" i="7"/>
  <c r="F184" i="7"/>
  <c r="O114" i="7"/>
  <c r="O184" i="7" s="1"/>
  <c r="O105" i="7"/>
  <c r="O171" i="7" s="1"/>
  <c r="F14" i="3" s="1"/>
  <c r="O192" i="7" l="1"/>
  <c r="O176" i="7"/>
</calcChain>
</file>

<file path=xl/sharedStrings.xml><?xml version="1.0" encoding="utf-8"?>
<sst xmlns="http://schemas.openxmlformats.org/spreadsheetml/2006/main" count="734" uniqueCount="441">
  <si>
    <t>Lab Name:</t>
  </si>
  <si>
    <t>Abbreviations</t>
  </si>
  <si>
    <t>Step 1</t>
  </si>
  <si>
    <t>Step 2</t>
  </si>
  <si>
    <t>Step 4</t>
  </si>
  <si>
    <t>Tables for Reference from the Dishwasher Test Procedure</t>
  </si>
  <si>
    <t>Dishware/glassware/flatware item</t>
  </si>
  <si>
    <t>Primary source</t>
  </si>
  <si>
    <t>Description</t>
  </si>
  <si>
    <t>Primary No.</t>
  </si>
  <si>
    <t>Alternate source</t>
  </si>
  <si>
    <t>Alternate source No.</t>
  </si>
  <si>
    <t>Dinner Plate</t>
  </si>
  <si>
    <t>10 inch Dinner Plate</t>
  </si>
  <si>
    <t>Bread and Butter Plate</t>
  </si>
  <si>
    <t>6.75 inch Bread &amp; Butter</t>
  </si>
  <si>
    <t>Arzberg</t>
  </si>
  <si>
    <t>Fruit Bowl</t>
  </si>
  <si>
    <t>10 oz. Dessert Bowl</t>
  </si>
  <si>
    <t>Cup</t>
  </si>
  <si>
    <t>8 oz. Ceramic Cup</t>
  </si>
  <si>
    <t>Saucer</t>
  </si>
  <si>
    <t>6 inch Saucer</t>
  </si>
  <si>
    <t>Serving Bowl</t>
  </si>
  <si>
    <t>1 qt. Serving Bowl</t>
  </si>
  <si>
    <t>Platter</t>
  </si>
  <si>
    <t>9.5 inch Oval Platter</t>
  </si>
  <si>
    <t>Glass-Iced Tea</t>
  </si>
  <si>
    <t>Libbey</t>
  </si>
  <si>
    <t>551 HT</t>
  </si>
  <si>
    <t>Flatware—Knife</t>
  </si>
  <si>
    <t>2619KPVF</t>
  </si>
  <si>
    <t>Flatware—Dinner Fork</t>
  </si>
  <si>
    <t>2619FRSF</t>
  </si>
  <si>
    <t>Flatware—Salad Fork</t>
  </si>
  <si>
    <t>2619FSLF</t>
  </si>
  <si>
    <t>Flatware—Teaspoon</t>
  </si>
  <si>
    <t>2619STSF</t>
  </si>
  <si>
    <t>Flatware—Serving Fork</t>
  </si>
  <si>
    <t>2865FCM</t>
  </si>
  <si>
    <t>Flatware—Serving Spoon</t>
  </si>
  <si>
    <t>2619STBF</t>
  </si>
  <si>
    <t>Test Load</t>
  </si>
  <si>
    <t xml:space="preserve">Sensor Heavy Response </t>
  </si>
  <si>
    <t xml:space="preserve">Sensor Medium Response </t>
  </si>
  <si>
    <t xml:space="preserve">Sensor Light Response </t>
  </si>
  <si>
    <t xml:space="preserve">kWh/Cycle </t>
  </si>
  <si>
    <t>gallons/cycle</t>
  </si>
  <si>
    <t>kWh/cycle</t>
  </si>
  <si>
    <t>standby hours/year</t>
  </si>
  <si>
    <t>kWh/year</t>
  </si>
  <si>
    <t xml:space="preserve">Derived Results from Test Measurements </t>
  </si>
  <si>
    <t>gal/cycle</t>
  </si>
  <si>
    <t>When electrically-heated water (120 °F or 140 °F) is used,</t>
  </si>
  <si>
    <t>dollars/year</t>
  </si>
  <si>
    <t xml:space="preserve">Does unit heat water? </t>
  </si>
  <si>
    <t>Step 3</t>
  </si>
  <si>
    <t>Table of Contents</t>
  </si>
  <si>
    <t>Photos</t>
  </si>
  <si>
    <t>YES/NO</t>
  </si>
  <si>
    <t>Test Conditions</t>
  </si>
  <si>
    <t>Step 5</t>
  </si>
  <si>
    <t>Step 6</t>
  </si>
  <si>
    <t xml:space="preserve"> - K = specific heat of water in kilowatt-hours per gallon per degree Fahrenheit = 0.0024</t>
  </si>
  <si>
    <t xml:space="preserve"> - e = nominal gas or oil water heater recovery efficiency = 0.75</t>
  </si>
  <si>
    <t xml:space="preserve"> - C = specific heat of water in Btu's per gallon per degree Fahrenheit = 8.2</t>
  </si>
  <si>
    <t>hours/cycle</t>
  </si>
  <si>
    <t>Inlet Temp Rating</t>
  </si>
  <si>
    <t>Sensor Medium Response Cycle</t>
  </si>
  <si>
    <t>Sensor Light Response Cycle</t>
  </si>
  <si>
    <t>*If applicable</t>
  </si>
  <si>
    <t>Input cell</t>
  </si>
  <si>
    <t>Test Cycle and Measurements</t>
  </si>
  <si>
    <t xml:space="preserve"> - for soil-sensing dishwashers with a truncated normal cycle, </t>
  </si>
  <si>
    <t xml:space="preserve"> - for soil-sensing dishwashers without a truncated normal cycle, </t>
  </si>
  <si>
    <t>T</t>
  </si>
  <si>
    <t>K</t>
  </si>
  <si>
    <t>F</t>
  </si>
  <si>
    <t>kWh/(gallon*degree)</t>
  </si>
  <si>
    <t>C</t>
  </si>
  <si>
    <t>e</t>
  </si>
  <si>
    <t>Btu/(gallon*F)</t>
  </si>
  <si>
    <t>unitless</t>
  </si>
  <si>
    <t>Estimated Annual Operating Cost (Electrically-Heated Water)</t>
  </si>
  <si>
    <t>Estimated Annual Operating Cost (Oil-Heated Water)</t>
  </si>
  <si>
    <t>When gas-heated water is used,</t>
  </si>
  <si>
    <t>When oil-heated water is used,</t>
  </si>
  <si>
    <t>dollars/kWh</t>
  </si>
  <si>
    <t>dollars/Btu</t>
  </si>
  <si>
    <t>Estimated Annual Operating Cost (Gas-Heated Water)</t>
  </si>
  <si>
    <t>Is the unit rated for 50, 120, or 140°F ?</t>
  </si>
  <si>
    <t>H</t>
  </si>
  <si>
    <t>N</t>
  </si>
  <si>
    <t>Btu/cycle</t>
  </si>
  <si>
    <t>Estimated Annual Energy Use:</t>
  </si>
  <si>
    <t>Reference Material</t>
  </si>
  <si>
    <t>Product Characteristics</t>
  </si>
  <si>
    <t>Accuracy</t>
  </si>
  <si>
    <t>Date of Last Calibration</t>
  </si>
  <si>
    <t>Deadline for Next Calibration</t>
  </si>
  <si>
    <t>Cycle Settings Used for Each Test</t>
  </si>
  <si>
    <t>Line voltage:</t>
  </si>
  <si>
    <t>Water pressure:</t>
  </si>
  <si>
    <t>[V]</t>
  </si>
  <si>
    <t>[°F]</t>
  </si>
  <si>
    <t>[psig]</t>
  </si>
  <si>
    <t>Line Voltage</t>
  </si>
  <si>
    <t>Frequency:</t>
  </si>
  <si>
    <t>&lt; 1% of nameplate</t>
  </si>
  <si>
    <t>115 V or 240 V ± 2%</t>
  </si>
  <si>
    <t>Water temperature:</t>
  </si>
  <si>
    <t>Ambient and Machine temperature:</t>
  </si>
  <si>
    <t>[Hz]</t>
  </si>
  <si>
    <t>Frequency</t>
  </si>
  <si>
    <t>Water temperature</t>
  </si>
  <si>
    <t>Water pressure</t>
  </si>
  <si>
    <t>Ambient and Machine temperature</t>
  </si>
  <si>
    <t>Was Test Load used?</t>
  </si>
  <si>
    <t># of Serving Pieces</t>
  </si>
  <si>
    <t># of Soiled Place Settings</t>
  </si>
  <si>
    <t># of Clean Place Settings</t>
  </si>
  <si>
    <t># of Flatware items</t>
  </si>
  <si>
    <t>Type of Detergent used</t>
  </si>
  <si>
    <t>Cycle</t>
  </si>
  <si>
    <t>Settings</t>
  </si>
  <si>
    <t>Title Block</t>
  </si>
  <si>
    <t>File Name:</t>
  </si>
  <si>
    <t>Tab Name:</t>
  </si>
  <si>
    <t>Version Number:</t>
  </si>
  <si>
    <t xml:space="preserve">Test Completion Date: </t>
  </si>
  <si>
    <t>Revisions List</t>
  </si>
  <si>
    <t>Version</t>
  </si>
  <si>
    <t>Date</t>
  </si>
  <si>
    <t>Role</t>
  </si>
  <si>
    <t>Entity</t>
  </si>
  <si>
    <t>Test Completion</t>
  </si>
  <si>
    <t>Template Population</t>
  </si>
  <si>
    <t>Reference Test Procedure</t>
  </si>
  <si>
    <t>Tab</t>
  </si>
  <si>
    <t>Contents</t>
  </si>
  <si>
    <t>General Info &amp; Test Results</t>
  </si>
  <si>
    <t>Product and Sensor Placement Photos</t>
  </si>
  <si>
    <t>Table of Test Condition Requirements for Each Test</t>
  </si>
  <si>
    <t>Instructions for Completing this Template</t>
  </si>
  <si>
    <t>Variable</t>
  </si>
  <si>
    <t>Units</t>
  </si>
  <si>
    <t>Lab Location:</t>
  </si>
  <si>
    <t>Date Test Started:</t>
  </si>
  <si>
    <t>[MM/DD/YYYY]</t>
  </si>
  <si>
    <t>Date Test Finished:</t>
  </si>
  <si>
    <t>Brand:</t>
  </si>
  <si>
    <t xml:space="preserve">Manufacturer Model Number: </t>
  </si>
  <si>
    <t>Serial Number:</t>
  </si>
  <si>
    <t>Date Manufactured:</t>
  </si>
  <si>
    <t xml:space="preserve">Date Product Received: </t>
  </si>
  <si>
    <t>Condition as Received:</t>
  </si>
  <si>
    <t>Capacity (number of place settings):</t>
  </si>
  <si>
    <t>Water Consumption:</t>
  </si>
  <si>
    <t>Measurement</t>
  </si>
  <si>
    <t>Report Sign-Off Block</t>
  </si>
  <si>
    <t>Test Data &amp; Derived Results</t>
  </si>
  <si>
    <t>Lab Information, Product Information, and Test Results</t>
  </si>
  <si>
    <t>Version Control</t>
  </si>
  <si>
    <t xml:space="preserve">Yes </t>
  </si>
  <si>
    <t>No</t>
  </si>
  <si>
    <t xml:space="preserve">Manufacturer: </t>
  </si>
  <si>
    <t>total hours/year</t>
  </si>
  <si>
    <t>average DW cycles/year</t>
  </si>
  <si>
    <t>Setup &amp; Instrumentation</t>
  </si>
  <si>
    <t>Drop-downs</t>
  </si>
  <si>
    <t>Instructions</t>
  </si>
  <si>
    <t xml:space="preserve">Test Report Sign-Off Block </t>
  </si>
  <si>
    <t>Test Information</t>
  </si>
  <si>
    <t>Result</t>
  </si>
  <si>
    <t>Does unit have a power dry feature?</t>
  </si>
  <si>
    <t>Please describe the test setup</t>
  </si>
  <si>
    <t>Measured Test Conditions</t>
  </si>
  <si>
    <t>For Soil-Sensing Units</t>
  </si>
  <si>
    <t>For Non-Soil-Sensing Units</t>
  </si>
  <si>
    <t xml:space="preserve"> - for non-soil-sensing DW, drying energy consumed during normal cycle</t>
  </si>
  <si>
    <t>Soil-Sensing Weighting Factors</t>
  </si>
  <si>
    <t>Non-Soil-Sensing</t>
  </si>
  <si>
    <t>Lab Information</t>
  </si>
  <si>
    <t>Product Information</t>
  </si>
  <si>
    <t>Instructions and Table of Contents</t>
  </si>
  <si>
    <t>Report Review History</t>
  </si>
  <si>
    <t>Table of Dishware and Abbreviations</t>
  </si>
  <si>
    <t>Report Template Revision History</t>
  </si>
  <si>
    <t>Voltage
Medium Load
Graph, if available</t>
  </si>
  <si>
    <t>Voltage
Light Load
Graph, if available</t>
  </si>
  <si>
    <t>Water Temperature
Medium Load
Graph, if available</t>
  </si>
  <si>
    <t>Water Temperature
Light Load
Graph, if available</t>
  </si>
  <si>
    <t>Water Pressure
Medium Load
Graph, if available</t>
  </si>
  <si>
    <t>Water Pressure
Light Load
Graph, if available</t>
  </si>
  <si>
    <t>Figures of Merit for Tested Unit</t>
  </si>
  <si>
    <t>Instrument Type</t>
  </si>
  <si>
    <t>Setup (this table should include instrumentation, sensors, and all equipment used during testing)</t>
  </si>
  <si>
    <t>Sensor Location</t>
  </si>
  <si>
    <t>Explanation of how test conditions were monitored and controlled:</t>
  </si>
  <si>
    <t>Notes/Comments: (Please clarify any pertinent details, unusual events, etc.)</t>
  </si>
  <si>
    <t>Back to Instructions tab</t>
  </si>
  <si>
    <t>NOTE: Copy only; sign off is done in the Report Sign-Off Block tab</t>
  </si>
  <si>
    <t>LEGEND</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</si>
  <si>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</si>
  <si>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</si>
  <si>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STEP:</t>
  </si>
  <si>
    <t>FILL IN INPUT CELLS IN THIS TAB:</t>
  </si>
  <si>
    <t>Report Sign-off Block</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</si>
  <si>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</si>
  <si>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Model #</t>
  </si>
  <si>
    <t>Brand</t>
  </si>
  <si>
    <t>Input for Test Settings</t>
  </si>
  <si>
    <t>[kWh]</t>
  </si>
  <si>
    <t>[gallons]</t>
  </si>
  <si>
    <t>[hours]</t>
  </si>
  <si>
    <t>[W]</t>
  </si>
  <si>
    <t>Template Completion</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</si>
  <si>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</si>
  <si>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Report Review by Test Lab</t>
  </si>
  <si>
    <t>[Test Lab Name]</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</si>
  <si>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</si>
  <si>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2. FTC EnergyGuide label (if present)</t>
  </si>
  <si>
    <t>3.  Placement of all sensors on, in, or around the appliance (for testing)</t>
  </si>
  <si>
    <t>4. Dishwasher loading configuration</t>
  </si>
  <si>
    <t>6. Soiled place setting</t>
  </si>
  <si>
    <t>8. Additional photos (if necessary)</t>
  </si>
  <si>
    <t>7. Photos of test unit from all sides (including control panel, if applicable)</t>
  </si>
  <si>
    <t>1. Nameplate showing model number and serial number (if applicable)</t>
  </si>
  <si>
    <t>If available, plots may be used. Insert to the right, and enter "see graph".</t>
  </si>
  <si>
    <t>Voltage
No-Soil Load
Graph, if available</t>
  </si>
  <si>
    <t>Water Temperature
No-Soil Load
Graph, if available</t>
  </si>
  <si>
    <t>Water Pressure
No-Soil Load
Graph, if available</t>
  </si>
  <si>
    <t>Voltage
Heavy Load
Graph, if available</t>
  </si>
  <si>
    <t>Water Temperature
Heavy Load
Graph, if available</t>
  </si>
  <si>
    <t>Water Pressure
Heavy oLoad
Graph, if available</t>
  </si>
  <si>
    <t>Sensor Heavy Response Cycle</t>
  </si>
  <si>
    <t>Energy and Water Measurement Inputs and Calculations</t>
  </si>
  <si>
    <t>UUT = unit under test</t>
  </si>
  <si>
    <t>Rated Voltage:</t>
  </si>
  <si>
    <t>Rated Frequency:</t>
  </si>
  <si>
    <t>Averaged values, but conditions shall be maintained per Appendix C1 as described above.</t>
  </si>
  <si>
    <t>Test Cycle Load (in accordance with section 2.7 of Appendix C1)</t>
  </si>
  <si>
    <t>Detergent (in accordance with section 2.10 of Appendix C1)</t>
  </si>
  <si>
    <t>5. Installation of dishwasher (in accordance with section 2.1 of Appendix C1)</t>
  </si>
  <si>
    <t>Line voltage (section 2.2 of Appendix C1):</t>
  </si>
  <si>
    <t>Frequency (section 2.2 of Appendix C1):</t>
  </si>
  <si>
    <t>Water temperature (section 2.3 of Appendix C1):</t>
  </si>
  <si>
    <t>Water pressure (section 2.4 of Appendix C1):</t>
  </si>
  <si>
    <t>Is the unit a water-softening dishwasher?</t>
  </si>
  <si>
    <t xml:space="preserve"> - for non-soil-sensing DW, fan-only energy consumed during normal cycle</t>
  </si>
  <si>
    <t>For Water Softener Regeneration Cycles</t>
  </si>
  <si>
    <t>[cycles]</t>
  </si>
  <si>
    <t>*Note that these values are based on the manufacturer-supplied certification report, and do not require separate testing.</t>
  </si>
  <si>
    <t>- for dishwashers capable of operating in fan-only mode,</t>
  </si>
  <si>
    <t>K = conversion factor, 0.001 kWh/Wh</t>
  </si>
  <si>
    <t>kWh/Wh</t>
  </si>
  <si>
    <t>For water-softening units, record the reported additional energy and water consumption for a regeneration cycle, and the reported typical number of regeneration cycles per year.</t>
  </si>
  <si>
    <t>8500217100 or 2000-00001-0217-1</t>
  </si>
  <si>
    <t>1382-00001-4732</t>
  </si>
  <si>
    <t>1382-00001-4731</t>
  </si>
  <si>
    <t>WMF-Gastro 0800</t>
  </si>
  <si>
    <t>12.0803.6047</t>
  </si>
  <si>
    <t>WMF-Signum 1900</t>
  </si>
  <si>
    <t>12.1905.6040</t>
  </si>
  <si>
    <t>12.1964.6040</t>
  </si>
  <si>
    <t>12.1910.6040</t>
  </si>
  <si>
    <t>12.1902.6040</t>
  </si>
  <si>
    <t>12.1904.6040</t>
  </si>
  <si>
    <t>M= in section 5.1 of Appendix C1, the machine electrical energy consumption in kilowatt-hours per cycle</t>
  </si>
  <si>
    <t>H= the total number of hours per year = 8766 hours per year</t>
  </si>
  <si>
    <t>N= the representative average dishwasher use of 215 cycles per year</t>
  </si>
  <si>
    <t>L= the average of the duration of the normal cycle and truncated normal cycle, for non-soil-sensing dishwashers with a truncated normal cycle; the duration of the normal cycle, for non-soil-sensing dishwashers without a truncated normal cycle; the average duration of the sensor light response, truncated sensor light response, sensor medium response, truncated sensor medium response, sensor heavy response, and truncated sensor heavy response, for soil-sensing dishwashers with a truncated cycle option; the average duration of the sensor light response, sensor medium response, and sensor heavy response, for soil-sensing dishwashers without a truncated cycle option.</t>
  </si>
  <si>
    <t>V= in section 5.4 of Appendix C1, the water consumption in gallons per cycle</t>
  </si>
  <si>
    <t>T= nominal water heater temperature rise = 90 °F or 70 °F</t>
  </si>
  <si>
    <t>K= specific heat of water in kilowatt-hours per gallon per degree Fahrenheit = 0.0024</t>
  </si>
  <si>
    <t>C= specific heat of water in Btu's per gallon per degree Fahrenheit = 8.2</t>
  </si>
  <si>
    <t>e= nominal gas or oil water heater recovery efficiency = 0.75</t>
  </si>
  <si>
    <t>Tables found in 10 CFR 430, Appendix C1</t>
  </si>
  <si>
    <t xml:space="preserve"> - for non-soil-sensing DW, use value recorded in section 4.1.1 of Appendix C1</t>
  </si>
  <si>
    <t xml:space="preserve"> - for non-soil-sensing DW, use value recorded in section 4.1.3 of Appendix C1</t>
  </si>
  <si>
    <t>where W=0 for dishwashers using cold water (50 °F)</t>
  </si>
  <si>
    <t>Ambient and Machine Temp (section 2.5 of Appendix C1):</t>
  </si>
  <si>
    <t>Fill volume from second preconditioning cycle used to determine detergent dosing</t>
  </si>
  <si>
    <t>Preconditioning 1</t>
  </si>
  <si>
    <t>Preconditioning 2</t>
  </si>
  <si>
    <t>Settings (cycle and options)</t>
  </si>
  <si>
    <t>Identify all settings for all test cycles.</t>
  </si>
  <si>
    <t>Does unit have a soil-sensing normal cycle?</t>
  </si>
  <si>
    <t>[Wh]</t>
  </si>
  <si>
    <t>*If measured for entire fan-only mode duration</t>
  </si>
  <si>
    <t>*If measured for a representative 10-minute period</t>
  </si>
  <si>
    <t>Non-soil sensing cycle (if necessary)</t>
  </si>
  <si>
    <t>Describe any deviations from the dishes specified on the Reference Material tab used for test load.</t>
  </si>
  <si>
    <t>Instrumentation Used to Conduct Test Measurements</t>
  </si>
  <si>
    <t>Used for Drop-down Lists; Summary of Drop-down Options</t>
  </si>
  <si>
    <t>Unit Type</t>
  </si>
  <si>
    <t>Standard</t>
  </si>
  <si>
    <t>Compact</t>
  </si>
  <si>
    <t>Sensor heavy response (if necessary)</t>
  </si>
  <si>
    <t>Sensor medium response (if necessary)</t>
  </si>
  <si>
    <t>Sensor light response (if necessary)</t>
  </si>
  <si>
    <t>140, 120, or 50 ± 2 F</t>
  </si>
  <si>
    <t>35 ± 2.5 psig</t>
  </si>
  <si>
    <t>75 ± 5 F</t>
  </si>
  <si>
    <t>Prescribed Test Conditions for DW Energy Test</t>
  </si>
  <si>
    <t>Unit Type:</t>
  </si>
  <si>
    <t>Test Report Template Name:</t>
  </si>
  <si>
    <t xml:space="preserve">Latest Template Revision: </t>
  </si>
  <si>
    <t xml:space="preserve">Dishwasher  </t>
  </si>
  <si>
    <t>v1.0</t>
  </si>
  <si>
    <t>v1.1</t>
  </si>
  <si>
    <t>v1.2</t>
  </si>
  <si>
    <r>
      <t>Corning Comcor</t>
    </r>
    <r>
      <rPr>
        <vertAlign val="superscript"/>
        <sz val="11"/>
        <color theme="1"/>
        <rFont val="Palatino Linotype"/>
        <family val="1"/>
      </rPr>
      <t>®</t>
    </r>
    <r>
      <rPr>
        <sz val="11"/>
        <color theme="1"/>
        <rFont val="Palatino Linotype"/>
        <family val="1"/>
      </rPr>
      <t>/Corelle</t>
    </r>
    <r>
      <rPr>
        <vertAlign val="superscript"/>
        <sz val="11"/>
        <color theme="1"/>
        <rFont val="Palatino Linotype"/>
        <family val="1"/>
      </rPr>
      <t>®</t>
    </r>
  </si>
  <si>
    <r>
      <t>Oneida</t>
    </r>
    <r>
      <rPr>
        <vertAlign val="superscript"/>
        <sz val="11"/>
        <color theme="1"/>
        <rFont val="Palatino Linotype"/>
        <family val="1"/>
      </rPr>
      <t>®</t>
    </r>
    <r>
      <rPr>
        <sz val="11"/>
        <color theme="1"/>
        <rFont val="Palatino Linotype"/>
        <family val="1"/>
      </rPr>
      <t>—Accent</t>
    </r>
  </si>
  <si>
    <r>
      <t>Oneida</t>
    </r>
    <r>
      <rPr>
        <vertAlign val="superscript"/>
        <sz val="11"/>
        <color theme="1"/>
        <rFont val="Palatino Linotype"/>
        <family val="1"/>
      </rPr>
      <t>®</t>
    </r>
    <r>
      <rPr>
        <sz val="11"/>
        <color theme="1"/>
        <rFont val="Palatino Linotype"/>
        <family val="1"/>
      </rPr>
      <t>—Flight</t>
    </r>
  </si>
  <si>
    <r>
      <t>V</t>
    </r>
    <r>
      <rPr>
        <vertAlign val="subscript"/>
        <sz val="11"/>
        <color theme="1"/>
        <rFont val="Palatino Linotype"/>
        <family val="1"/>
      </rPr>
      <t>pw</t>
    </r>
    <r>
      <rPr>
        <sz val="11"/>
        <color theme="1"/>
        <rFont val="Palatino Linotype"/>
        <family val="1"/>
      </rPr>
      <t>= the value recorded in section 2.9 of Appendix C1 for the prewash water fill volume of the second preconditioning cycle, expressed in gallons</t>
    </r>
  </si>
  <si>
    <r>
      <t>V</t>
    </r>
    <r>
      <rPr>
        <vertAlign val="subscript"/>
        <sz val="11"/>
        <color theme="1"/>
        <rFont val="Palatino Linotype"/>
        <family val="1"/>
      </rPr>
      <t>mw</t>
    </r>
    <r>
      <rPr>
        <sz val="11"/>
        <color theme="1"/>
        <rFont val="Palatino Linotype"/>
        <family val="1"/>
      </rPr>
      <t>= the value recorded in section 2.9 of Appendix C1 for the prewash water fill volume of the second preconditioning cycle, expressed in gallons</t>
    </r>
  </si>
  <si>
    <r>
      <t>D</t>
    </r>
    <r>
      <rPr>
        <vertAlign val="subscript"/>
        <sz val="11"/>
        <color theme="1"/>
        <rFont val="Palatino Linotype"/>
        <family val="1"/>
      </rPr>
      <t>pw</t>
    </r>
    <r>
      <rPr>
        <sz val="11"/>
        <color theme="1"/>
        <rFont val="Palatino Linotype"/>
        <family val="1"/>
      </rPr>
      <t>= the prewash detergent dosing determined in section 2.10.1 of Appendix C1, expressed in grams</t>
    </r>
  </si>
  <si>
    <r>
      <t>D</t>
    </r>
    <r>
      <rPr>
        <vertAlign val="subscript"/>
        <sz val="11"/>
        <color theme="1"/>
        <rFont val="Palatino Linotype"/>
        <family val="1"/>
      </rPr>
      <t>mw</t>
    </r>
    <r>
      <rPr>
        <sz val="11"/>
        <color theme="1"/>
        <rFont val="Palatino Linotype"/>
        <family val="1"/>
      </rPr>
      <t>= the prewash detergent dosing determined in section 2.10.2 of Appendix C1, expressed in grams</t>
    </r>
  </si>
  <si>
    <r>
      <t>M</t>
    </r>
    <r>
      <rPr>
        <vertAlign val="subscript"/>
        <sz val="11"/>
        <color theme="1"/>
        <rFont val="Palatino Linotype"/>
        <family val="1"/>
      </rPr>
      <t>hr</t>
    </r>
    <r>
      <rPr>
        <sz val="11"/>
        <color theme="1"/>
        <rFont val="Palatino Linotype"/>
        <family val="1"/>
      </rPr>
      <t>= the value recorded in section 4.1.1 of Appendix C1 for the test of the sensor heavy response, expressed in kilowatt-hours per cycle</t>
    </r>
  </si>
  <si>
    <r>
      <t>M</t>
    </r>
    <r>
      <rPr>
        <vertAlign val="subscript"/>
        <sz val="11"/>
        <color theme="1"/>
        <rFont val="Palatino Linotype"/>
        <family val="1"/>
      </rPr>
      <t>mr</t>
    </r>
    <r>
      <rPr>
        <sz val="11"/>
        <color theme="1"/>
        <rFont val="Palatino Linotype"/>
        <family val="1"/>
      </rPr>
      <t>= the value recorded in section 4.1.1 of  Appendix C1 for the test of the sensor medium response, expressed in kilowatt-hours per cycle</t>
    </r>
  </si>
  <si>
    <r>
      <t>M</t>
    </r>
    <r>
      <rPr>
        <vertAlign val="subscript"/>
        <sz val="11"/>
        <color theme="1"/>
        <rFont val="Palatino Linotype"/>
        <family val="1"/>
      </rPr>
      <t>lr</t>
    </r>
    <r>
      <rPr>
        <sz val="11"/>
        <color theme="1"/>
        <rFont val="Palatino Linotype"/>
        <family val="1"/>
      </rPr>
      <t>= the value recorded in section 4.1.1 of  Appendix C1 for the test of the sensor light response, expressed in kilowatt-hours per cycle</t>
    </r>
  </si>
  <si>
    <r>
      <t>F</t>
    </r>
    <r>
      <rPr>
        <vertAlign val="subscript"/>
        <sz val="11"/>
        <color theme="1"/>
        <rFont val="Palatino Linotype"/>
        <family val="1"/>
      </rPr>
      <t>hr</t>
    </r>
    <r>
      <rPr>
        <sz val="11"/>
        <color theme="1"/>
        <rFont val="Palatino Linotype"/>
        <family val="1"/>
      </rPr>
      <t>= the weighting factor based on consumer use of heavy response = 0.05</t>
    </r>
  </si>
  <si>
    <r>
      <t>F</t>
    </r>
    <r>
      <rPr>
        <vertAlign val="subscript"/>
        <sz val="11"/>
        <color theme="1"/>
        <rFont val="Palatino Linotype"/>
        <family val="1"/>
      </rPr>
      <t>mr</t>
    </r>
    <r>
      <rPr>
        <sz val="11"/>
        <color theme="1"/>
        <rFont val="Palatino Linotype"/>
        <family val="1"/>
      </rPr>
      <t>= the weighting factor based on consumer use of medium response = 0.33</t>
    </r>
  </si>
  <si>
    <r>
      <t>F</t>
    </r>
    <r>
      <rPr>
        <vertAlign val="subscript"/>
        <sz val="11"/>
        <color theme="1"/>
        <rFont val="Palatino Linotype"/>
        <family val="1"/>
      </rPr>
      <t>lr</t>
    </r>
    <r>
      <rPr>
        <sz val="11"/>
        <color theme="1"/>
        <rFont val="Palatino Linotype"/>
        <family val="1"/>
      </rPr>
      <t>= the weighting factor based on consumer use of light response = 0.62</t>
    </r>
  </si>
  <si>
    <r>
      <t>E</t>
    </r>
    <r>
      <rPr>
        <vertAlign val="subscript"/>
        <sz val="11"/>
        <color theme="1"/>
        <rFont val="Palatino Linotype"/>
        <family val="1"/>
      </rPr>
      <t>Dhr</t>
    </r>
    <r>
      <rPr>
        <sz val="11"/>
        <color theme="1"/>
        <rFont val="Palatino Linotype"/>
        <family val="1"/>
      </rPr>
      <t>= energy consumed using the power-dry feature after the termination of the last rinse option of the sensor heavy response, expressed in kilowatt-hours per cycle</t>
    </r>
  </si>
  <si>
    <r>
      <t>E</t>
    </r>
    <r>
      <rPr>
        <vertAlign val="subscript"/>
        <sz val="11"/>
        <color theme="1"/>
        <rFont val="Palatino Linotype"/>
        <family val="1"/>
      </rPr>
      <t>Dmr</t>
    </r>
    <r>
      <rPr>
        <sz val="11"/>
        <color theme="1"/>
        <rFont val="Palatino Linotype"/>
        <family val="1"/>
      </rPr>
      <t>= energy consumed using the power-dry feature after the termination of the last rinse option of the sensor medium response, expressed in kilowatt-hours per cycle</t>
    </r>
  </si>
  <si>
    <r>
      <t>E</t>
    </r>
    <r>
      <rPr>
        <vertAlign val="subscript"/>
        <sz val="11"/>
        <color theme="1"/>
        <rFont val="Palatino Linotype"/>
        <family val="1"/>
      </rPr>
      <t>Dlr</t>
    </r>
    <r>
      <rPr>
        <sz val="11"/>
        <color theme="1"/>
        <rFont val="Palatino Linotype"/>
        <family val="1"/>
      </rPr>
      <t>= energy consumed using the power-dry feature after the termination of the last rinse option of the sensor light response, expressed in kilowatt-hours per cycle</t>
    </r>
  </si>
  <si>
    <r>
      <t>E</t>
    </r>
    <r>
      <rPr>
        <vertAlign val="subscript"/>
        <sz val="11"/>
        <color theme="1"/>
        <rFont val="Palatino Linotype"/>
        <family val="1"/>
      </rPr>
      <t>Fhr</t>
    </r>
    <r>
      <rPr>
        <sz val="11"/>
        <color theme="1"/>
        <rFont val="Palatino Linotype"/>
        <family val="1"/>
      </rPr>
      <t>= energy consumed in fan-only mode after the end of the sensor heavy response cycle, expressed in kilowatt-hours per cycle</t>
    </r>
  </si>
  <si>
    <r>
      <t>E</t>
    </r>
    <r>
      <rPr>
        <vertAlign val="subscript"/>
        <sz val="11"/>
        <color theme="1"/>
        <rFont val="Palatino Linotype"/>
        <family val="1"/>
      </rPr>
      <t>Fmr</t>
    </r>
    <r>
      <rPr>
        <sz val="11"/>
        <color theme="1"/>
        <rFont val="Palatino Linotype"/>
        <family val="1"/>
      </rPr>
      <t>= energy consumed in fan-only mode after the end of the sensor medium response cycle, expressed in kilowatt-hours per cycle</t>
    </r>
  </si>
  <si>
    <r>
      <t>E</t>
    </r>
    <r>
      <rPr>
        <vertAlign val="subscript"/>
        <sz val="11"/>
        <color theme="1"/>
        <rFont val="Palatino Linotype"/>
        <family val="1"/>
      </rPr>
      <t>Flr</t>
    </r>
    <r>
      <rPr>
        <sz val="11"/>
        <color theme="1"/>
        <rFont val="Palatino Linotype"/>
        <family val="1"/>
      </rPr>
      <t>= energy consumed in fan-only mode after the end of the sensor light response cycle, expressed in kilowatt-hours per cycle</t>
    </r>
  </si>
  <si>
    <r>
      <t>V</t>
    </r>
    <r>
      <rPr>
        <vertAlign val="subscript"/>
        <sz val="11"/>
        <color theme="1"/>
        <rFont val="Palatino Linotype"/>
        <family val="1"/>
      </rPr>
      <t>hr</t>
    </r>
    <r>
      <rPr>
        <sz val="11"/>
        <color theme="1"/>
        <rFont val="Palatino Linotype"/>
        <family val="1"/>
      </rPr>
      <t>= the value recorded in section 4.1.3 of Appendix C1 for the test of the sensor heavy response, expressed in gallons per cycle</t>
    </r>
  </si>
  <si>
    <r>
      <t>V</t>
    </r>
    <r>
      <rPr>
        <vertAlign val="subscript"/>
        <sz val="11"/>
        <color theme="1"/>
        <rFont val="Palatino Linotype"/>
        <family val="1"/>
      </rPr>
      <t>mr</t>
    </r>
    <r>
      <rPr>
        <sz val="11"/>
        <color theme="1"/>
        <rFont val="Palatino Linotype"/>
        <family val="1"/>
      </rPr>
      <t>= the value recorded in section 4.1.3 of Appendix C1 for the test of the sensor medium response, expressed in gallons per cycle</t>
    </r>
  </si>
  <si>
    <r>
      <t>V</t>
    </r>
    <r>
      <rPr>
        <vertAlign val="subscript"/>
        <sz val="11"/>
        <color theme="1"/>
        <rFont val="Palatino Linotype"/>
        <family val="1"/>
      </rPr>
      <t>lr</t>
    </r>
    <r>
      <rPr>
        <sz val="11"/>
        <color theme="1"/>
        <rFont val="Palatino Linotype"/>
        <family val="1"/>
      </rPr>
      <t>= the value recorded in section 4.1.3 of Appendix C1 for the test of the sensor light response, expressed in gallons per cycle</t>
    </r>
  </si>
  <si>
    <r>
      <t>P</t>
    </r>
    <r>
      <rPr>
        <vertAlign val="subscript"/>
        <sz val="11"/>
        <color theme="1"/>
        <rFont val="Palatino Linotype"/>
        <family val="1"/>
      </rPr>
      <t>IA</t>
    </r>
    <r>
      <rPr>
        <sz val="11"/>
        <color theme="1"/>
        <rFont val="Palatino Linotype"/>
        <family val="1"/>
      </rPr>
      <t>= the average inactive mode power of the dishwasher, expressed in watts</t>
    </r>
  </si>
  <si>
    <r>
      <t>P</t>
    </r>
    <r>
      <rPr>
        <vertAlign val="subscript"/>
        <sz val="11"/>
        <color theme="1"/>
        <rFont val="Palatino Linotype"/>
        <family val="1"/>
      </rPr>
      <t>OM</t>
    </r>
    <r>
      <rPr>
        <sz val="11"/>
        <color theme="1"/>
        <rFont val="Palatino Linotype"/>
        <family val="1"/>
      </rPr>
      <t>= the average off mode power of the dishwasher, expressed in watts</t>
    </r>
  </si>
  <si>
    <r>
      <t>M</t>
    </r>
    <r>
      <rPr>
        <vertAlign val="subscript"/>
        <sz val="11"/>
        <color theme="1"/>
        <rFont val="Palatino Linotype"/>
        <family val="1"/>
      </rPr>
      <t>WS</t>
    </r>
    <r>
      <rPr>
        <sz val="11"/>
        <color theme="1"/>
        <rFont val="Palatino Linotype"/>
        <family val="1"/>
      </rPr>
      <t>= in section 5.1.3 of Appendix C1, the machine electrical energy consumption for water softener regeneration in kilowatt-hours per cycle</t>
    </r>
  </si>
  <si>
    <r>
      <t>V</t>
    </r>
    <r>
      <rPr>
        <vertAlign val="subscript"/>
        <sz val="11"/>
        <color theme="1"/>
        <rFont val="Palatino Linotype"/>
        <family val="1"/>
      </rPr>
      <t>WS</t>
    </r>
    <r>
      <rPr>
        <sz val="11"/>
        <color theme="1"/>
        <rFont val="Palatino Linotype"/>
        <family val="1"/>
      </rPr>
      <t>= in section 5.4.3 of Appendix C1, the water consumption for water softener regeneration in gallons per cycle</t>
    </r>
  </si>
  <si>
    <r>
      <t>S</t>
    </r>
    <r>
      <rPr>
        <vertAlign val="subscript"/>
        <sz val="11"/>
        <color theme="1"/>
        <rFont val="Palatino Linotype"/>
        <family val="1"/>
      </rPr>
      <t>LP</t>
    </r>
    <r>
      <rPr>
        <sz val="11"/>
        <color theme="1"/>
        <rFont val="Palatino Linotype"/>
        <family val="1"/>
      </rPr>
      <t>= the combined annual low-power mode hours</t>
    </r>
  </si>
  <si>
    <r>
      <t>S</t>
    </r>
    <r>
      <rPr>
        <vertAlign val="subscript"/>
        <sz val="11"/>
        <color theme="1"/>
        <rFont val="Palatino Linotype"/>
        <family val="1"/>
      </rPr>
      <t>IA</t>
    </r>
    <r>
      <rPr>
        <sz val="11"/>
        <color theme="1"/>
        <rFont val="Palatino Linotype"/>
        <family val="1"/>
      </rPr>
      <t>= the annual inactive mode hours</t>
    </r>
  </si>
  <si>
    <r>
      <t>S</t>
    </r>
    <r>
      <rPr>
        <vertAlign val="subscript"/>
        <sz val="11"/>
        <color theme="1"/>
        <rFont val="Palatino Linotype"/>
        <family val="1"/>
      </rPr>
      <t>OM</t>
    </r>
    <r>
      <rPr>
        <sz val="11"/>
        <color theme="1"/>
        <rFont val="Palatino Linotype"/>
        <family val="1"/>
      </rPr>
      <t>= the annual off mode hours</t>
    </r>
  </si>
  <si>
    <r>
      <t>E</t>
    </r>
    <r>
      <rPr>
        <vertAlign val="subscript"/>
        <sz val="11"/>
        <color theme="1"/>
        <rFont val="Palatino Linotype"/>
        <family val="1"/>
      </rPr>
      <t>TLP</t>
    </r>
    <r>
      <rPr>
        <sz val="11"/>
        <color theme="1"/>
        <rFont val="Palatino Linotype"/>
        <family val="1"/>
      </rPr>
      <t>= the annual combined low-power mode energy consumption in kilowatt-hours per year, as determined in section 5.7 of Appendix C1</t>
    </r>
  </si>
  <si>
    <r>
      <t>L</t>
    </r>
    <r>
      <rPr>
        <vertAlign val="subscript"/>
        <sz val="11"/>
        <color theme="1"/>
        <rFont val="Palatino Linotype"/>
        <family val="1"/>
      </rPr>
      <t>F</t>
    </r>
    <r>
      <rPr>
        <sz val="11"/>
        <color theme="1"/>
        <rFont val="Palatino Linotype"/>
        <family val="1"/>
      </rPr>
      <t>= the duration of the fan-only mode for the normal cycle for non-soil-sensing dishwashers; the average duration fo the fan-only mode for sensor light response, sensor medium response, and sensor heavy response for soil-sensing dishwashers</t>
    </r>
  </si>
  <si>
    <r>
      <t xml:space="preserve">Machine Electrical Energy Consumption </t>
    </r>
    <r>
      <rPr>
        <i/>
        <sz val="11"/>
        <color theme="1"/>
        <rFont val="Palatino Linotype"/>
        <family val="1"/>
      </rPr>
      <t>(M</t>
    </r>
    <r>
      <rPr>
        <i/>
        <vertAlign val="subscript"/>
        <sz val="11"/>
        <color theme="1"/>
        <rFont val="Palatino Linotype"/>
        <family val="1"/>
      </rPr>
      <t>hr</t>
    </r>
    <r>
      <rPr>
        <i/>
        <sz val="11"/>
        <color theme="1"/>
        <rFont val="Palatino Linotype"/>
        <family val="1"/>
      </rPr>
      <t>)</t>
    </r>
  </si>
  <si>
    <r>
      <t xml:space="preserve">Machine Electrical Energy Consumption </t>
    </r>
    <r>
      <rPr>
        <i/>
        <sz val="11"/>
        <color theme="1"/>
        <rFont val="Palatino Linotype"/>
        <family val="1"/>
      </rPr>
      <t>(M)</t>
    </r>
  </si>
  <si>
    <r>
      <t xml:space="preserve">Water Consumption </t>
    </r>
    <r>
      <rPr>
        <i/>
        <sz val="11"/>
        <color theme="1"/>
        <rFont val="Palatino Linotype"/>
        <family val="1"/>
      </rPr>
      <t>(V</t>
    </r>
    <r>
      <rPr>
        <i/>
        <vertAlign val="subscript"/>
        <sz val="11"/>
        <color theme="1"/>
        <rFont val="Palatino Linotype"/>
        <family val="1"/>
      </rPr>
      <t>hr</t>
    </r>
    <r>
      <rPr>
        <i/>
        <sz val="11"/>
        <color theme="1"/>
        <rFont val="Palatino Linotype"/>
        <family val="1"/>
      </rPr>
      <t>)</t>
    </r>
  </si>
  <si>
    <r>
      <t xml:space="preserve">Water Consumption </t>
    </r>
    <r>
      <rPr>
        <i/>
        <sz val="11"/>
        <color theme="1"/>
        <rFont val="Palatino Linotype"/>
        <family val="1"/>
      </rPr>
      <t>(V)</t>
    </r>
  </si>
  <si>
    <r>
      <t xml:space="preserve">Drying Energy Consumption </t>
    </r>
    <r>
      <rPr>
        <i/>
        <sz val="11"/>
        <color theme="1"/>
        <rFont val="Palatino Linotype"/>
        <family val="1"/>
      </rPr>
      <t>(E</t>
    </r>
    <r>
      <rPr>
        <i/>
        <vertAlign val="subscript"/>
        <sz val="11"/>
        <color theme="1"/>
        <rFont val="Palatino Linotype"/>
        <family val="1"/>
      </rPr>
      <t>Dhr</t>
    </r>
    <r>
      <rPr>
        <i/>
        <sz val="11"/>
        <color theme="1"/>
        <rFont val="Palatino Linotype"/>
        <family val="1"/>
      </rPr>
      <t>)</t>
    </r>
  </si>
  <si>
    <r>
      <t xml:space="preserve">Drying Energy Consumption </t>
    </r>
    <r>
      <rPr>
        <i/>
        <sz val="11"/>
        <color theme="1"/>
        <rFont val="Palatino Linotype"/>
        <family val="1"/>
      </rPr>
      <t>(E</t>
    </r>
    <r>
      <rPr>
        <i/>
        <vertAlign val="subscript"/>
        <sz val="11"/>
        <color theme="1"/>
        <rFont val="Palatino Linotype"/>
        <family val="1"/>
      </rPr>
      <t>D</t>
    </r>
    <r>
      <rPr>
        <i/>
        <sz val="11"/>
        <color theme="1"/>
        <rFont val="Palatino Linotype"/>
        <family val="1"/>
      </rPr>
      <t>)</t>
    </r>
  </si>
  <si>
    <r>
      <t xml:space="preserve">Fan-only Mode Energy Consumption </t>
    </r>
    <r>
      <rPr>
        <i/>
        <sz val="11"/>
        <color theme="1"/>
        <rFont val="Palatino Linotype"/>
        <family val="1"/>
      </rPr>
      <t>(E</t>
    </r>
    <r>
      <rPr>
        <i/>
        <vertAlign val="subscript"/>
        <sz val="11"/>
        <color theme="1"/>
        <rFont val="Palatino Linotype"/>
        <family val="1"/>
      </rPr>
      <t>Fhr</t>
    </r>
    <r>
      <rPr>
        <i/>
        <sz val="11"/>
        <color theme="1"/>
        <rFont val="Palatino Linotype"/>
        <family val="1"/>
      </rPr>
      <t>), if applicable</t>
    </r>
  </si>
  <si>
    <r>
      <t xml:space="preserve">Duration of Cycle </t>
    </r>
    <r>
      <rPr>
        <i/>
        <sz val="11"/>
        <color theme="1"/>
        <rFont val="Palatino Linotype"/>
        <family val="1"/>
      </rPr>
      <t>(L</t>
    </r>
    <r>
      <rPr>
        <i/>
        <vertAlign val="subscript"/>
        <sz val="11"/>
        <color theme="1"/>
        <rFont val="Palatino Linotype"/>
        <family val="1"/>
      </rPr>
      <t>hr, non-truncated</t>
    </r>
    <r>
      <rPr>
        <i/>
        <sz val="11"/>
        <color theme="1"/>
        <rFont val="Palatino Linotype"/>
        <family val="1"/>
      </rPr>
      <t>)</t>
    </r>
  </si>
  <si>
    <r>
      <t xml:space="preserve">Duration of Cycle </t>
    </r>
    <r>
      <rPr>
        <i/>
        <sz val="11"/>
        <color theme="1"/>
        <rFont val="Palatino Linotype"/>
        <family val="1"/>
      </rPr>
      <t>(L</t>
    </r>
    <r>
      <rPr>
        <i/>
        <vertAlign val="subscript"/>
        <sz val="11"/>
        <color theme="1"/>
        <rFont val="Palatino Linotype"/>
        <family val="1"/>
      </rPr>
      <t>non-truncated</t>
    </r>
    <r>
      <rPr>
        <i/>
        <sz val="11"/>
        <color theme="1"/>
        <rFont val="Palatino Linotype"/>
        <family val="1"/>
      </rPr>
      <t>)</t>
    </r>
  </si>
  <si>
    <r>
      <t xml:space="preserve">Duration of Truncated Cycle, if available </t>
    </r>
    <r>
      <rPr>
        <i/>
        <sz val="11"/>
        <color theme="1"/>
        <rFont val="Palatino Linotype"/>
        <family val="1"/>
      </rPr>
      <t>(L</t>
    </r>
    <r>
      <rPr>
        <i/>
        <vertAlign val="subscript"/>
        <sz val="11"/>
        <color theme="1"/>
        <rFont val="Palatino Linotype"/>
        <family val="1"/>
      </rPr>
      <t>hr, truncated</t>
    </r>
    <r>
      <rPr>
        <i/>
        <sz val="11"/>
        <color theme="1"/>
        <rFont val="Palatino Linotype"/>
        <family val="1"/>
      </rPr>
      <t>)</t>
    </r>
  </si>
  <si>
    <r>
      <t xml:space="preserve">Duration of Truncated Cycle, if available </t>
    </r>
    <r>
      <rPr>
        <i/>
        <sz val="11"/>
        <color theme="1"/>
        <rFont val="Palatino Linotype"/>
        <family val="1"/>
      </rPr>
      <t>(L</t>
    </r>
    <r>
      <rPr>
        <i/>
        <vertAlign val="subscript"/>
        <sz val="11"/>
        <color theme="1"/>
        <rFont val="Palatino Linotype"/>
        <family val="1"/>
      </rPr>
      <t>truncated</t>
    </r>
    <r>
      <rPr>
        <i/>
        <sz val="11"/>
        <color theme="1"/>
        <rFont val="Palatino Linotype"/>
        <family val="1"/>
      </rPr>
      <t>)</t>
    </r>
  </si>
  <si>
    <r>
      <t xml:space="preserve">Duration of Fan-only Mode, if available </t>
    </r>
    <r>
      <rPr>
        <i/>
        <sz val="11"/>
        <color theme="1"/>
        <rFont val="Palatino Linotype"/>
        <family val="1"/>
      </rPr>
      <t>(L</t>
    </r>
    <r>
      <rPr>
        <i/>
        <vertAlign val="subscript"/>
        <sz val="11"/>
        <color theme="1"/>
        <rFont val="Palatino Linotype"/>
        <family val="1"/>
      </rPr>
      <t>Fhr</t>
    </r>
    <r>
      <rPr>
        <i/>
        <sz val="11"/>
        <color theme="1"/>
        <rFont val="Palatino Linotype"/>
        <family val="1"/>
      </rPr>
      <t>)</t>
    </r>
  </si>
  <si>
    <r>
      <t xml:space="preserve">Duration of Fan-only Mode, if available </t>
    </r>
    <r>
      <rPr>
        <i/>
        <sz val="11"/>
        <color theme="1"/>
        <rFont val="Palatino Linotype"/>
        <family val="1"/>
      </rPr>
      <t>(L</t>
    </r>
    <r>
      <rPr>
        <i/>
        <vertAlign val="subscript"/>
        <sz val="11"/>
        <color theme="1"/>
        <rFont val="Palatino Linotype"/>
        <family val="1"/>
      </rPr>
      <t>F</t>
    </r>
    <r>
      <rPr>
        <i/>
        <sz val="11"/>
        <color theme="1"/>
        <rFont val="Palatino Linotype"/>
        <family val="1"/>
      </rPr>
      <t>)</t>
    </r>
  </si>
  <si>
    <r>
      <t xml:space="preserve">Off Mode Power, if applicable </t>
    </r>
    <r>
      <rPr>
        <i/>
        <sz val="11"/>
        <color theme="1"/>
        <rFont val="Palatino Linotype"/>
        <family val="1"/>
      </rPr>
      <t>(P</t>
    </r>
    <r>
      <rPr>
        <i/>
        <vertAlign val="subscript"/>
        <sz val="11"/>
        <color theme="1"/>
        <rFont val="Palatino Linotype"/>
        <family val="1"/>
      </rPr>
      <t>OM</t>
    </r>
    <r>
      <rPr>
        <i/>
        <sz val="11"/>
        <color theme="1"/>
        <rFont val="Palatino Linotype"/>
        <family val="1"/>
      </rPr>
      <t>)</t>
    </r>
  </si>
  <si>
    <r>
      <t xml:space="preserve">Inactive Mode Power, if applicable </t>
    </r>
    <r>
      <rPr>
        <i/>
        <sz val="11"/>
        <color theme="1"/>
        <rFont val="Palatino Linotype"/>
        <family val="1"/>
      </rPr>
      <t>(P</t>
    </r>
    <r>
      <rPr>
        <i/>
        <vertAlign val="subscript"/>
        <sz val="11"/>
        <color theme="1"/>
        <rFont val="Palatino Linotype"/>
        <family val="1"/>
      </rPr>
      <t>IA</t>
    </r>
    <r>
      <rPr>
        <i/>
        <sz val="11"/>
        <color theme="1"/>
        <rFont val="Palatino Linotype"/>
        <family val="1"/>
      </rPr>
      <t>)</t>
    </r>
  </si>
  <si>
    <r>
      <t xml:space="preserve">Machine Electrical Energy Consumption </t>
    </r>
    <r>
      <rPr>
        <i/>
        <sz val="11"/>
        <color theme="1"/>
        <rFont val="Palatino Linotype"/>
        <family val="1"/>
      </rPr>
      <t>(M</t>
    </r>
    <r>
      <rPr>
        <i/>
        <vertAlign val="subscript"/>
        <sz val="11"/>
        <color theme="1"/>
        <rFont val="Palatino Linotype"/>
        <family val="1"/>
      </rPr>
      <t>mr</t>
    </r>
    <r>
      <rPr>
        <i/>
        <sz val="11"/>
        <color theme="1"/>
        <rFont val="Palatino Linotype"/>
        <family val="1"/>
      </rPr>
      <t>)</t>
    </r>
  </si>
  <si>
    <r>
      <t xml:space="preserve">Water Consumption </t>
    </r>
    <r>
      <rPr>
        <i/>
        <sz val="11"/>
        <color theme="1"/>
        <rFont val="Palatino Linotype"/>
        <family val="1"/>
      </rPr>
      <t>(V</t>
    </r>
    <r>
      <rPr>
        <i/>
        <vertAlign val="subscript"/>
        <sz val="11"/>
        <color theme="1"/>
        <rFont val="Palatino Linotype"/>
        <family val="1"/>
      </rPr>
      <t>mr</t>
    </r>
    <r>
      <rPr>
        <i/>
        <sz val="11"/>
        <color theme="1"/>
        <rFont val="Palatino Linotype"/>
        <family val="1"/>
      </rPr>
      <t>)</t>
    </r>
  </si>
  <si>
    <r>
      <t xml:space="preserve">Machine Electrical Energy Consumption* </t>
    </r>
    <r>
      <rPr>
        <i/>
        <sz val="11"/>
        <color theme="1"/>
        <rFont val="Palatino Linotype"/>
        <family val="1"/>
      </rPr>
      <t>(M</t>
    </r>
    <r>
      <rPr>
        <i/>
        <vertAlign val="subscript"/>
        <sz val="11"/>
        <color theme="1"/>
        <rFont val="Palatino Linotype"/>
        <family val="1"/>
      </rPr>
      <t>WScycle</t>
    </r>
    <r>
      <rPr>
        <i/>
        <sz val="11"/>
        <color theme="1"/>
        <rFont val="Palatino Linotype"/>
        <family val="1"/>
      </rPr>
      <t>)</t>
    </r>
  </si>
  <si>
    <r>
      <t xml:space="preserve">Drying Energy Consumption </t>
    </r>
    <r>
      <rPr>
        <i/>
        <sz val="11"/>
        <color theme="1"/>
        <rFont val="Palatino Linotype"/>
        <family val="1"/>
      </rPr>
      <t>(E</t>
    </r>
    <r>
      <rPr>
        <i/>
        <vertAlign val="subscript"/>
        <sz val="11"/>
        <color theme="1"/>
        <rFont val="Palatino Linotype"/>
        <family val="1"/>
      </rPr>
      <t>Dmr</t>
    </r>
    <r>
      <rPr>
        <i/>
        <sz val="11"/>
        <color theme="1"/>
        <rFont val="Palatino Linotype"/>
        <family val="1"/>
      </rPr>
      <t>)</t>
    </r>
  </si>
  <si>
    <r>
      <t xml:space="preserve">Water Consumption* </t>
    </r>
    <r>
      <rPr>
        <i/>
        <sz val="11"/>
        <color theme="1"/>
        <rFont val="Palatino Linotype"/>
        <family val="1"/>
      </rPr>
      <t>(V</t>
    </r>
    <r>
      <rPr>
        <i/>
        <vertAlign val="subscript"/>
        <sz val="11"/>
        <color theme="1"/>
        <rFont val="Palatino Linotype"/>
        <family val="1"/>
      </rPr>
      <t>WScycle</t>
    </r>
    <r>
      <rPr>
        <i/>
        <sz val="11"/>
        <color theme="1"/>
        <rFont val="Palatino Linotype"/>
        <family val="1"/>
      </rPr>
      <t>)</t>
    </r>
  </si>
  <si>
    <r>
      <t xml:space="preserve">Representative Numer of Annual Regeneration Cycles* </t>
    </r>
    <r>
      <rPr>
        <i/>
        <sz val="11"/>
        <color theme="1"/>
        <rFont val="Palatino Linotype"/>
        <family val="1"/>
      </rPr>
      <t>(N</t>
    </r>
    <r>
      <rPr>
        <i/>
        <vertAlign val="subscript"/>
        <sz val="11"/>
        <color theme="1"/>
        <rFont val="Palatino Linotype"/>
        <family val="1"/>
      </rPr>
      <t>WS</t>
    </r>
    <r>
      <rPr>
        <i/>
        <sz val="11"/>
        <color theme="1"/>
        <rFont val="Palatino Linotype"/>
        <family val="1"/>
      </rPr>
      <t>)</t>
    </r>
  </si>
  <si>
    <r>
      <t xml:space="preserve">Duration of Cycle </t>
    </r>
    <r>
      <rPr>
        <i/>
        <sz val="11"/>
        <color theme="1"/>
        <rFont val="Palatino Linotype"/>
        <family val="1"/>
      </rPr>
      <t>(L</t>
    </r>
    <r>
      <rPr>
        <i/>
        <vertAlign val="subscript"/>
        <sz val="11"/>
        <color theme="1"/>
        <rFont val="Palatino Linotype"/>
        <family val="1"/>
      </rPr>
      <t>mr, non-truncated</t>
    </r>
    <r>
      <rPr>
        <i/>
        <sz val="11"/>
        <color theme="1"/>
        <rFont val="Palatino Linotype"/>
        <family val="1"/>
      </rPr>
      <t>)</t>
    </r>
  </si>
  <si>
    <r>
      <t xml:space="preserve">Duration of Truncated Cycle, if available </t>
    </r>
    <r>
      <rPr>
        <i/>
        <sz val="11"/>
        <color theme="1"/>
        <rFont val="Palatino Linotype"/>
        <family val="1"/>
      </rPr>
      <t>(L</t>
    </r>
    <r>
      <rPr>
        <i/>
        <vertAlign val="subscript"/>
        <sz val="11"/>
        <color theme="1"/>
        <rFont val="Palatino Linotype"/>
        <family val="1"/>
      </rPr>
      <t>mr, truncated</t>
    </r>
    <r>
      <rPr>
        <i/>
        <sz val="11"/>
        <color theme="1"/>
        <rFont val="Palatino Linotype"/>
        <family val="1"/>
      </rPr>
      <t>)</t>
    </r>
  </si>
  <si>
    <r>
      <t xml:space="preserve">Duration of Fan-only Mode, if available </t>
    </r>
    <r>
      <rPr>
        <i/>
        <sz val="11"/>
        <color theme="1"/>
        <rFont val="Palatino Linotype"/>
        <family val="1"/>
      </rPr>
      <t>(L</t>
    </r>
    <r>
      <rPr>
        <i/>
        <vertAlign val="subscript"/>
        <sz val="11"/>
        <color theme="1"/>
        <rFont val="Palatino Linotype"/>
        <family val="1"/>
      </rPr>
      <t>Fmr</t>
    </r>
    <r>
      <rPr>
        <i/>
        <sz val="11"/>
        <color theme="1"/>
        <rFont val="Palatino Linotype"/>
        <family val="1"/>
      </rPr>
      <t>)</t>
    </r>
  </si>
  <si>
    <r>
      <t xml:space="preserve">Machine Electrical Energy Consumption </t>
    </r>
    <r>
      <rPr>
        <i/>
        <sz val="11"/>
        <color theme="1"/>
        <rFont val="Palatino Linotype"/>
        <family val="1"/>
      </rPr>
      <t>(M</t>
    </r>
    <r>
      <rPr>
        <i/>
        <vertAlign val="subscript"/>
        <sz val="11"/>
        <color theme="1"/>
        <rFont val="Palatino Linotype"/>
        <family val="1"/>
      </rPr>
      <t>lr</t>
    </r>
    <r>
      <rPr>
        <i/>
        <sz val="11"/>
        <color theme="1"/>
        <rFont val="Palatino Linotype"/>
        <family val="1"/>
      </rPr>
      <t>)</t>
    </r>
  </si>
  <si>
    <r>
      <t xml:space="preserve">Water Consumption </t>
    </r>
    <r>
      <rPr>
        <i/>
        <sz val="11"/>
        <color theme="1"/>
        <rFont val="Palatino Linotype"/>
        <family val="1"/>
      </rPr>
      <t>(V</t>
    </r>
    <r>
      <rPr>
        <i/>
        <vertAlign val="subscript"/>
        <sz val="11"/>
        <color theme="1"/>
        <rFont val="Palatino Linotype"/>
        <family val="1"/>
      </rPr>
      <t>lr</t>
    </r>
    <r>
      <rPr>
        <i/>
        <sz val="11"/>
        <color theme="1"/>
        <rFont val="Palatino Linotype"/>
        <family val="1"/>
      </rPr>
      <t>)</t>
    </r>
  </si>
  <si>
    <r>
      <t xml:space="preserve">Drying Energy Consumption </t>
    </r>
    <r>
      <rPr>
        <i/>
        <sz val="11"/>
        <color theme="1"/>
        <rFont val="Palatino Linotype"/>
        <family val="1"/>
      </rPr>
      <t>(E</t>
    </r>
    <r>
      <rPr>
        <i/>
        <vertAlign val="subscript"/>
        <sz val="11"/>
        <color theme="1"/>
        <rFont val="Palatino Linotype"/>
        <family val="1"/>
      </rPr>
      <t>Dlr</t>
    </r>
    <r>
      <rPr>
        <i/>
        <sz val="11"/>
        <color theme="1"/>
        <rFont val="Palatino Linotype"/>
        <family val="1"/>
      </rPr>
      <t>)</t>
    </r>
  </si>
  <si>
    <r>
      <t xml:space="preserve">Duration of Cycle </t>
    </r>
    <r>
      <rPr>
        <i/>
        <sz val="11"/>
        <color theme="1"/>
        <rFont val="Palatino Linotype"/>
        <family val="1"/>
      </rPr>
      <t>(L</t>
    </r>
    <r>
      <rPr>
        <i/>
        <vertAlign val="subscript"/>
        <sz val="11"/>
        <color theme="1"/>
        <rFont val="Palatino Linotype"/>
        <family val="1"/>
      </rPr>
      <t>lr, non-truncated</t>
    </r>
    <r>
      <rPr>
        <i/>
        <sz val="11"/>
        <color theme="1"/>
        <rFont val="Palatino Linotype"/>
        <family val="1"/>
      </rPr>
      <t>)</t>
    </r>
  </si>
  <si>
    <r>
      <t xml:space="preserve">Duration of Truncated Cycle, if available </t>
    </r>
    <r>
      <rPr>
        <i/>
        <sz val="11"/>
        <color theme="1"/>
        <rFont val="Palatino Linotype"/>
        <family val="1"/>
      </rPr>
      <t>(L</t>
    </r>
    <r>
      <rPr>
        <i/>
        <vertAlign val="subscript"/>
        <sz val="11"/>
        <color theme="1"/>
        <rFont val="Palatino Linotype"/>
        <family val="1"/>
      </rPr>
      <t>lr, truncated</t>
    </r>
    <r>
      <rPr>
        <i/>
        <sz val="11"/>
        <color theme="1"/>
        <rFont val="Palatino Linotype"/>
        <family val="1"/>
      </rPr>
      <t>)</t>
    </r>
  </si>
  <si>
    <r>
      <t xml:space="preserve">Duration of Fan-only Mode, if available </t>
    </r>
    <r>
      <rPr>
        <i/>
        <sz val="11"/>
        <color theme="1"/>
        <rFont val="Palatino Linotype"/>
        <family val="1"/>
      </rPr>
      <t>(L</t>
    </r>
    <r>
      <rPr>
        <i/>
        <vertAlign val="subscript"/>
        <sz val="11"/>
        <color theme="1"/>
        <rFont val="Palatino Linotype"/>
        <family val="1"/>
      </rPr>
      <t>Flr</t>
    </r>
    <r>
      <rPr>
        <i/>
        <sz val="11"/>
        <color theme="1"/>
        <rFont val="Palatino Linotype"/>
        <family val="1"/>
      </rPr>
      <t>)</t>
    </r>
  </si>
  <si>
    <r>
      <t xml:space="preserve">Machine Energy Consumption </t>
    </r>
    <r>
      <rPr>
        <b/>
        <i/>
        <sz val="11"/>
        <color theme="1"/>
        <rFont val="Palatino Linotype"/>
        <family val="1"/>
      </rPr>
      <t>(M)</t>
    </r>
  </si>
  <si>
    <r>
      <t xml:space="preserve"> - for soil-sensing DW M = (M</t>
    </r>
    <r>
      <rPr>
        <i/>
        <vertAlign val="subscript"/>
        <sz val="11"/>
        <color theme="1"/>
        <rFont val="Palatino Linotype"/>
        <family val="1"/>
      </rPr>
      <t>hr</t>
    </r>
    <r>
      <rPr>
        <i/>
        <sz val="11"/>
        <color theme="1"/>
        <rFont val="Palatino Linotype"/>
        <family val="1"/>
      </rPr>
      <t>×F</t>
    </r>
    <r>
      <rPr>
        <i/>
        <vertAlign val="subscript"/>
        <sz val="11"/>
        <color theme="1"/>
        <rFont val="Palatino Linotype"/>
        <family val="1"/>
      </rPr>
      <t>hr</t>
    </r>
    <r>
      <rPr>
        <i/>
        <sz val="11"/>
        <color theme="1"/>
        <rFont val="Palatino Linotype"/>
        <family val="1"/>
      </rPr>
      <t>) + (M</t>
    </r>
    <r>
      <rPr>
        <i/>
        <vertAlign val="subscript"/>
        <sz val="11"/>
        <color theme="1"/>
        <rFont val="Palatino Linotype"/>
        <family val="1"/>
      </rPr>
      <t>mr</t>
    </r>
    <r>
      <rPr>
        <i/>
        <sz val="11"/>
        <color theme="1"/>
        <rFont val="Palatino Linotype"/>
        <family val="1"/>
      </rPr>
      <t>×F</t>
    </r>
    <r>
      <rPr>
        <i/>
        <vertAlign val="subscript"/>
        <sz val="11"/>
        <color theme="1"/>
        <rFont val="Palatino Linotype"/>
        <family val="1"/>
      </rPr>
      <t>mr</t>
    </r>
    <r>
      <rPr>
        <i/>
        <sz val="11"/>
        <color theme="1"/>
        <rFont val="Palatino Linotype"/>
        <family val="1"/>
      </rPr>
      <t>) + (M</t>
    </r>
    <r>
      <rPr>
        <i/>
        <vertAlign val="subscript"/>
        <sz val="11"/>
        <color theme="1"/>
        <rFont val="Palatino Linotype"/>
        <family val="1"/>
      </rPr>
      <t>lr</t>
    </r>
    <r>
      <rPr>
        <i/>
        <sz val="11"/>
        <color theme="1"/>
        <rFont val="Palatino Linotype"/>
        <family val="1"/>
      </rPr>
      <t>×F</t>
    </r>
    <r>
      <rPr>
        <i/>
        <vertAlign val="subscript"/>
        <sz val="11"/>
        <color theme="1"/>
        <rFont val="Palatino Linotype"/>
        <family val="1"/>
      </rPr>
      <t>lr</t>
    </r>
    <r>
      <rPr>
        <i/>
        <sz val="11"/>
        <color theme="1"/>
        <rFont val="Palatino Linotype"/>
        <family val="1"/>
      </rPr>
      <t>)</t>
    </r>
  </si>
  <si>
    <r>
      <t>F</t>
    </r>
    <r>
      <rPr>
        <i/>
        <vertAlign val="subscript"/>
        <sz val="11"/>
        <color theme="1"/>
        <rFont val="Palatino Linotype"/>
        <family val="1"/>
      </rPr>
      <t>hr</t>
    </r>
    <r>
      <rPr>
        <i/>
        <sz val="11"/>
        <color theme="1"/>
        <rFont val="Palatino Linotype"/>
        <family val="1"/>
      </rPr>
      <t xml:space="preserve">= the weighting factor based on consumer use of heavy response </t>
    </r>
  </si>
  <si>
    <r>
      <t>F</t>
    </r>
    <r>
      <rPr>
        <i/>
        <vertAlign val="subscript"/>
        <sz val="11"/>
        <color theme="1"/>
        <rFont val="Palatino Linotype"/>
        <family val="1"/>
      </rPr>
      <t>mr</t>
    </r>
    <r>
      <rPr>
        <i/>
        <sz val="11"/>
        <color theme="1"/>
        <rFont val="Palatino Linotype"/>
        <family val="1"/>
      </rPr>
      <t xml:space="preserve">= the weighting factor based on consumer use of medium response </t>
    </r>
  </si>
  <si>
    <r>
      <t>F</t>
    </r>
    <r>
      <rPr>
        <i/>
        <vertAlign val="subscript"/>
        <sz val="11"/>
        <color theme="1"/>
        <rFont val="Palatino Linotype"/>
        <family val="1"/>
      </rPr>
      <t>lr</t>
    </r>
    <r>
      <rPr>
        <i/>
        <sz val="11"/>
        <color theme="1"/>
        <rFont val="Palatino Linotype"/>
        <family val="1"/>
      </rPr>
      <t xml:space="preserve">= the weighting factor based on consumer use of light response </t>
    </r>
  </si>
  <si>
    <r>
      <t xml:space="preserve">Machine Energy Consumption for Water Softener Regeneration </t>
    </r>
    <r>
      <rPr>
        <b/>
        <i/>
        <sz val="11"/>
        <color theme="1"/>
        <rFont val="Palatino Linotype"/>
        <family val="1"/>
      </rPr>
      <t>(M</t>
    </r>
    <r>
      <rPr>
        <b/>
        <i/>
        <vertAlign val="subscript"/>
        <sz val="11"/>
        <color theme="1"/>
        <rFont val="Palatino Linotype"/>
        <family val="1"/>
      </rPr>
      <t>WS</t>
    </r>
    <r>
      <rPr>
        <b/>
        <i/>
        <sz val="11"/>
        <color theme="1"/>
        <rFont val="Palatino Linotype"/>
        <family val="1"/>
      </rPr>
      <t>)</t>
    </r>
  </si>
  <si>
    <r>
      <t>M</t>
    </r>
    <r>
      <rPr>
        <i/>
        <vertAlign val="subscript"/>
        <sz val="11"/>
        <color theme="1"/>
        <rFont val="Palatino Linotype"/>
        <family val="1"/>
      </rPr>
      <t>WS</t>
    </r>
    <r>
      <rPr>
        <i/>
        <sz val="11"/>
        <color theme="1"/>
        <rFont val="Palatino Linotype"/>
        <family val="1"/>
      </rPr>
      <t>=(M</t>
    </r>
    <r>
      <rPr>
        <i/>
        <vertAlign val="subscript"/>
        <sz val="11"/>
        <color theme="1"/>
        <rFont val="Palatino Linotype"/>
        <family val="1"/>
      </rPr>
      <t>WScycle</t>
    </r>
    <r>
      <rPr>
        <sz val="11"/>
        <color theme="1"/>
        <rFont val="Palatino Linotype"/>
        <family val="1"/>
      </rPr>
      <t>×</t>
    </r>
    <r>
      <rPr>
        <i/>
        <sz val="9.9"/>
        <color theme="1"/>
        <rFont val="Palatino Linotype"/>
        <family val="1"/>
      </rPr>
      <t>N</t>
    </r>
    <r>
      <rPr>
        <i/>
        <vertAlign val="subscript"/>
        <sz val="9.9"/>
        <color theme="1"/>
        <rFont val="Palatino Linotype"/>
        <family val="1"/>
      </rPr>
      <t>WS</t>
    </r>
    <r>
      <rPr>
        <i/>
        <sz val="9.9"/>
        <color theme="1"/>
        <rFont val="Palatino Linotype"/>
        <family val="1"/>
      </rPr>
      <t>)/N</t>
    </r>
  </si>
  <si>
    <r>
      <t xml:space="preserve">Drying Energy Consumption </t>
    </r>
    <r>
      <rPr>
        <b/>
        <i/>
        <sz val="11"/>
        <color theme="1"/>
        <rFont val="Palatino Linotype"/>
        <family val="1"/>
      </rPr>
      <t>(E</t>
    </r>
    <r>
      <rPr>
        <b/>
        <i/>
        <vertAlign val="subscript"/>
        <sz val="11"/>
        <color theme="1"/>
        <rFont val="Palatino Linotype"/>
        <family val="1"/>
      </rPr>
      <t>D</t>
    </r>
    <r>
      <rPr>
        <b/>
        <i/>
        <sz val="11"/>
        <color theme="1"/>
        <rFont val="Palatino Linotype"/>
        <family val="1"/>
      </rPr>
      <t>)</t>
    </r>
  </si>
  <si>
    <r>
      <t xml:space="preserve"> - for soil-sensing dishwashers E</t>
    </r>
    <r>
      <rPr>
        <i/>
        <vertAlign val="subscript"/>
        <sz val="11"/>
        <color theme="1"/>
        <rFont val="Palatino Linotype"/>
        <family val="1"/>
      </rPr>
      <t>D</t>
    </r>
    <r>
      <rPr>
        <i/>
        <sz val="11"/>
        <color theme="1"/>
        <rFont val="Palatino Linotype"/>
        <family val="1"/>
      </rPr>
      <t>= (E</t>
    </r>
    <r>
      <rPr>
        <i/>
        <vertAlign val="subscript"/>
        <sz val="11"/>
        <color theme="1"/>
        <rFont val="Palatino Linotype"/>
        <family val="1"/>
      </rPr>
      <t>Dhr</t>
    </r>
    <r>
      <rPr>
        <i/>
        <sz val="11"/>
        <color theme="1"/>
        <rFont val="Palatino Linotype"/>
        <family val="1"/>
      </rPr>
      <t>+ E</t>
    </r>
    <r>
      <rPr>
        <i/>
        <vertAlign val="subscript"/>
        <sz val="11"/>
        <color theme="1"/>
        <rFont val="Palatino Linotype"/>
        <family val="1"/>
      </rPr>
      <t>Dmr</t>
    </r>
    <r>
      <rPr>
        <i/>
        <sz val="11"/>
        <color theme="1"/>
        <rFont val="Palatino Linotype"/>
        <family val="1"/>
      </rPr>
      <t>+ E</t>
    </r>
    <r>
      <rPr>
        <i/>
        <vertAlign val="subscript"/>
        <sz val="11"/>
        <color theme="1"/>
        <rFont val="Palatino Linotype"/>
        <family val="1"/>
      </rPr>
      <t>Dlr</t>
    </r>
    <r>
      <rPr>
        <i/>
        <sz val="11"/>
        <color theme="1"/>
        <rFont val="Palatino Linotype"/>
        <family val="1"/>
      </rPr>
      <t>)/3</t>
    </r>
  </si>
  <si>
    <r>
      <t xml:space="preserve">Fan-only Mode Energy Consumption </t>
    </r>
    <r>
      <rPr>
        <b/>
        <i/>
        <sz val="11"/>
        <color theme="1"/>
        <rFont val="Palatino Linotype"/>
        <family val="1"/>
      </rPr>
      <t>(E</t>
    </r>
    <r>
      <rPr>
        <b/>
        <i/>
        <vertAlign val="subscript"/>
        <sz val="11"/>
        <color theme="1"/>
        <rFont val="Palatino Linotype"/>
        <family val="1"/>
      </rPr>
      <t>F</t>
    </r>
    <r>
      <rPr>
        <b/>
        <i/>
        <sz val="11"/>
        <color theme="1"/>
        <rFont val="Palatino Linotype"/>
        <family val="1"/>
      </rPr>
      <t>)</t>
    </r>
  </si>
  <si>
    <r>
      <t xml:space="preserve"> - for soil-sensing dishwashers E</t>
    </r>
    <r>
      <rPr>
        <i/>
        <vertAlign val="subscript"/>
        <sz val="11"/>
        <color theme="1"/>
        <rFont val="Palatino Linotype"/>
        <family val="1"/>
      </rPr>
      <t>F</t>
    </r>
    <r>
      <rPr>
        <i/>
        <sz val="11"/>
        <color theme="1"/>
        <rFont val="Palatino Linotype"/>
        <family val="1"/>
      </rPr>
      <t>= (E</t>
    </r>
    <r>
      <rPr>
        <i/>
        <vertAlign val="subscript"/>
        <sz val="11"/>
        <color theme="1"/>
        <rFont val="Palatino Linotype"/>
        <family val="1"/>
      </rPr>
      <t>Fhr</t>
    </r>
    <r>
      <rPr>
        <i/>
        <sz val="11"/>
        <color theme="1"/>
        <rFont val="Palatino Linotype"/>
        <family val="1"/>
      </rPr>
      <t>+ E</t>
    </r>
    <r>
      <rPr>
        <i/>
        <vertAlign val="subscript"/>
        <sz val="11"/>
        <color theme="1"/>
        <rFont val="Palatino Linotype"/>
        <family val="1"/>
      </rPr>
      <t>Fmr</t>
    </r>
    <r>
      <rPr>
        <i/>
        <sz val="11"/>
        <color theme="1"/>
        <rFont val="Palatino Linotype"/>
        <family val="1"/>
      </rPr>
      <t>+ E</t>
    </r>
    <r>
      <rPr>
        <i/>
        <vertAlign val="subscript"/>
        <sz val="11"/>
        <color theme="1"/>
        <rFont val="Palatino Linotype"/>
        <family val="1"/>
      </rPr>
      <t>Flr</t>
    </r>
    <r>
      <rPr>
        <i/>
        <sz val="11"/>
        <color theme="1"/>
        <rFont val="Palatino Linotype"/>
        <family val="1"/>
      </rPr>
      <t>)/3</t>
    </r>
  </si>
  <si>
    <r>
      <t xml:space="preserve">Water Consumption </t>
    </r>
    <r>
      <rPr>
        <b/>
        <i/>
        <sz val="11"/>
        <color theme="1"/>
        <rFont val="Palatino Linotype"/>
        <family val="1"/>
      </rPr>
      <t>(V)</t>
    </r>
  </si>
  <si>
    <r>
      <t xml:space="preserve"> - for soil-sensing DW V = (V</t>
    </r>
    <r>
      <rPr>
        <i/>
        <vertAlign val="subscript"/>
        <sz val="11"/>
        <color theme="1"/>
        <rFont val="Palatino Linotype"/>
        <family val="1"/>
      </rPr>
      <t>hr</t>
    </r>
    <r>
      <rPr>
        <i/>
        <sz val="11"/>
        <color theme="1"/>
        <rFont val="Palatino Linotype"/>
        <family val="1"/>
      </rPr>
      <t>×F</t>
    </r>
    <r>
      <rPr>
        <i/>
        <vertAlign val="subscript"/>
        <sz val="11"/>
        <color theme="1"/>
        <rFont val="Palatino Linotype"/>
        <family val="1"/>
      </rPr>
      <t>hr</t>
    </r>
    <r>
      <rPr>
        <i/>
        <sz val="11"/>
        <color theme="1"/>
        <rFont val="Palatino Linotype"/>
        <family val="1"/>
      </rPr>
      <t>) + (V</t>
    </r>
    <r>
      <rPr>
        <i/>
        <vertAlign val="subscript"/>
        <sz val="11"/>
        <color theme="1"/>
        <rFont val="Palatino Linotype"/>
        <family val="1"/>
      </rPr>
      <t>mr</t>
    </r>
    <r>
      <rPr>
        <i/>
        <sz val="11"/>
        <color theme="1"/>
        <rFont val="Palatino Linotype"/>
        <family val="1"/>
      </rPr>
      <t>×F</t>
    </r>
    <r>
      <rPr>
        <i/>
        <vertAlign val="subscript"/>
        <sz val="11"/>
        <color theme="1"/>
        <rFont val="Palatino Linotype"/>
        <family val="1"/>
      </rPr>
      <t>mr</t>
    </r>
    <r>
      <rPr>
        <i/>
        <sz val="11"/>
        <color theme="1"/>
        <rFont val="Palatino Linotype"/>
        <family val="1"/>
      </rPr>
      <t>) + (V</t>
    </r>
    <r>
      <rPr>
        <i/>
        <vertAlign val="subscript"/>
        <sz val="11"/>
        <color theme="1"/>
        <rFont val="Palatino Linotype"/>
        <family val="1"/>
      </rPr>
      <t>lr</t>
    </r>
    <r>
      <rPr>
        <i/>
        <sz val="11"/>
        <color theme="1"/>
        <rFont val="Palatino Linotype"/>
        <family val="1"/>
      </rPr>
      <t>×F</t>
    </r>
    <r>
      <rPr>
        <i/>
        <vertAlign val="subscript"/>
        <sz val="11"/>
        <color theme="1"/>
        <rFont val="Palatino Linotype"/>
        <family val="1"/>
      </rPr>
      <t>lr</t>
    </r>
    <r>
      <rPr>
        <i/>
        <sz val="11"/>
        <color theme="1"/>
        <rFont val="Palatino Linotype"/>
        <family val="1"/>
      </rPr>
      <t>)</t>
    </r>
  </si>
  <si>
    <r>
      <t xml:space="preserve">Water Consumption for Water Softener Regeneration </t>
    </r>
    <r>
      <rPr>
        <b/>
        <i/>
        <sz val="11"/>
        <color theme="1"/>
        <rFont val="Palatino Linotype"/>
        <family val="1"/>
      </rPr>
      <t>(V</t>
    </r>
    <r>
      <rPr>
        <b/>
        <i/>
        <vertAlign val="subscript"/>
        <sz val="11"/>
        <color theme="1"/>
        <rFont val="Palatino Linotype"/>
        <family val="1"/>
      </rPr>
      <t>WS</t>
    </r>
    <r>
      <rPr>
        <b/>
        <i/>
        <sz val="11"/>
        <color theme="1"/>
        <rFont val="Palatino Linotype"/>
        <family val="1"/>
      </rPr>
      <t>)</t>
    </r>
  </si>
  <si>
    <r>
      <t>V</t>
    </r>
    <r>
      <rPr>
        <i/>
        <vertAlign val="subscript"/>
        <sz val="11"/>
        <color theme="1"/>
        <rFont val="Palatino Linotype"/>
        <family val="1"/>
      </rPr>
      <t>WS</t>
    </r>
    <r>
      <rPr>
        <i/>
        <sz val="11"/>
        <color theme="1"/>
        <rFont val="Palatino Linotype"/>
        <family val="1"/>
      </rPr>
      <t>=(V</t>
    </r>
    <r>
      <rPr>
        <i/>
        <vertAlign val="subscript"/>
        <sz val="11"/>
        <color theme="1"/>
        <rFont val="Palatino Linotype"/>
        <family val="1"/>
      </rPr>
      <t>WScycle</t>
    </r>
    <r>
      <rPr>
        <i/>
        <sz val="11"/>
        <color theme="1"/>
        <rFont val="Palatino Linotype"/>
        <family val="1"/>
      </rPr>
      <t>×N</t>
    </r>
    <r>
      <rPr>
        <i/>
        <vertAlign val="subscript"/>
        <sz val="11"/>
        <color theme="1"/>
        <rFont val="Palatino Linotype"/>
        <family val="1"/>
      </rPr>
      <t>WS</t>
    </r>
    <r>
      <rPr>
        <i/>
        <sz val="11"/>
        <color theme="1"/>
        <rFont val="Palatino Linotype"/>
        <family val="1"/>
      </rPr>
      <t>)/N</t>
    </r>
  </si>
  <si>
    <r>
      <t xml:space="preserve">Water Energy Consumption (for DW with electrically heated water) </t>
    </r>
    <r>
      <rPr>
        <b/>
        <i/>
        <sz val="11"/>
        <color theme="1"/>
        <rFont val="Palatino Linotype"/>
        <family val="1"/>
      </rPr>
      <t>(W)</t>
    </r>
  </si>
  <si>
    <t xml:space="preserve"> - for dishwashers that operate with a nominal 140°F inlet water temperature W = VxTxK, where T= 90°F</t>
  </si>
  <si>
    <t xml:space="preserve"> - for dishwashers that operate with a nominal 120°F inlet water temperature W = VxTxK, where T= 70°F</t>
  </si>
  <si>
    <r>
      <t xml:space="preserve">Water Energy Consumption (for DW with gas- or oil-heated water) </t>
    </r>
    <r>
      <rPr>
        <b/>
        <i/>
        <sz val="11"/>
        <color theme="1"/>
        <rFont val="Palatino Linotype"/>
        <family val="1"/>
      </rPr>
      <t>(W</t>
    </r>
    <r>
      <rPr>
        <b/>
        <i/>
        <vertAlign val="subscript"/>
        <sz val="11"/>
        <color theme="1"/>
        <rFont val="Palatino Linotype"/>
        <family val="1"/>
      </rPr>
      <t>g</t>
    </r>
    <r>
      <rPr>
        <b/>
        <i/>
        <sz val="11"/>
        <color theme="1"/>
        <rFont val="Palatino Linotype"/>
        <family val="1"/>
      </rPr>
      <t>)</t>
    </r>
  </si>
  <si>
    <r>
      <t xml:space="preserve"> - for dishwashers that operate with a nominal 140°F inlet water temperature W</t>
    </r>
    <r>
      <rPr>
        <i/>
        <vertAlign val="subscript"/>
        <sz val="11"/>
        <color theme="1"/>
        <rFont val="Palatino Linotype"/>
        <family val="1"/>
      </rPr>
      <t xml:space="preserve">g </t>
    </r>
    <r>
      <rPr>
        <i/>
        <sz val="11"/>
        <color theme="1"/>
        <rFont val="Palatino Linotype"/>
        <family val="1"/>
      </rPr>
      <t>= VxTxC/e, where T= 90°F</t>
    </r>
  </si>
  <si>
    <r>
      <t xml:space="preserve"> - for dishwashers that operate with a nominal 120°F inlet water temperature W</t>
    </r>
    <r>
      <rPr>
        <i/>
        <vertAlign val="subscript"/>
        <sz val="11"/>
        <color theme="1"/>
        <rFont val="Palatino Linotype"/>
        <family val="1"/>
      </rPr>
      <t>g</t>
    </r>
    <r>
      <rPr>
        <i/>
        <sz val="11"/>
        <color theme="1"/>
        <rFont val="Palatino Linotype"/>
        <family val="1"/>
      </rPr>
      <t xml:space="preserve"> = VxTxC/e, where T= 70°F</t>
    </r>
  </si>
  <si>
    <r>
      <t xml:space="preserve">Water Softener Regeneration Water Energy Consumption 
(for DW with electrically heated water) </t>
    </r>
    <r>
      <rPr>
        <b/>
        <i/>
        <sz val="11"/>
        <color theme="1"/>
        <rFont val="Palatino Linotype"/>
        <family val="1"/>
      </rPr>
      <t>(W</t>
    </r>
    <r>
      <rPr>
        <b/>
        <i/>
        <vertAlign val="subscript"/>
        <sz val="11"/>
        <color theme="1"/>
        <rFont val="Palatino Linotype"/>
        <family val="1"/>
      </rPr>
      <t>WS</t>
    </r>
    <r>
      <rPr>
        <b/>
        <i/>
        <sz val="11"/>
        <color theme="1"/>
        <rFont val="Palatino Linotype"/>
        <family val="1"/>
      </rPr>
      <t>)</t>
    </r>
  </si>
  <si>
    <r>
      <t xml:space="preserve"> - for dishwashers that operate with a nominal 140°F inlet water temperature W</t>
    </r>
    <r>
      <rPr>
        <i/>
        <vertAlign val="subscript"/>
        <sz val="11"/>
        <color theme="1"/>
        <rFont val="Palatino Linotype"/>
        <family val="1"/>
      </rPr>
      <t>WS</t>
    </r>
    <r>
      <rPr>
        <i/>
        <sz val="11"/>
        <color theme="1"/>
        <rFont val="Palatino Linotype"/>
        <family val="1"/>
      </rPr>
      <t xml:space="preserve"> = V</t>
    </r>
    <r>
      <rPr>
        <i/>
        <vertAlign val="subscript"/>
        <sz val="11"/>
        <color theme="1"/>
        <rFont val="Palatino Linotype"/>
        <family val="1"/>
      </rPr>
      <t>WS</t>
    </r>
    <r>
      <rPr>
        <i/>
        <sz val="11"/>
        <color theme="1"/>
        <rFont val="Palatino Linotype"/>
        <family val="1"/>
      </rPr>
      <t>xTxK, where T= 90°F</t>
    </r>
  </si>
  <si>
    <r>
      <t xml:space="preserve"> - for dishwashers that operate with a nominal 120°F inlet water temperature W</t>
    </r>
    <r>
      <rPr>
        <i/>
        <vertAlign val="subscript"/>
        <sz val="11"/>
        <color theme="1"/>
        <rFont val="Palatino Linotype"/>
        <family val="1"/>
      </rPr>
      <t>WS</t>
    </r>
    <r>
      <rPr>
        <i/>
        <sz val="11"/>
        <color theme="1"/>
        <rFont val="Palatino Linotype"/>
        <family val="1"/>
      </rPr>
      <t xml:space="preserve"> = V</t>
    </r>
    <r>
      <rPr>
        <i/>
        <vertAlign val="subscript"/>
        <sz val="11"/>
        <color theme="1"/>
        <rFont val="Palatino Linotype"/>
        <family val="1"/>
      </rPr>
      <t>WS</t>
    </r>
    <r>
      <rPr>
        <i/>
        <sz val="11"/>
        <color theme="1"/>
        <rFont val="Palatino Linotype"/>
        <family val="1"/>
      </rPr>
      <t>xTxK, where T= 70°F</t>
    </r>
  </si>
  <si>
    <r>
      <t xml:space="preserve">Water Softener Regeneration Water Energy Consumption 
(for DW with gas- or oil-heated water) </t>
    </r>
    <r>
      <rPr>
        <b/>
        <i/>
        <sz val="11"/>
        <color theme="1"/>
        <rFont val="Palatino Linotype"/>
        <family val="1"/>
      </rPr>
      <t>(W</t>
    </r>
    <r>
      <rPr>
        <b/>
        <i/>
        <vertAlign val="subscript"/>
        <sz val="11"/>
        <color theme="1"/>
        <rFont val="Palatino Linotype"/>
        <family val="1"/>
      </rPr>
      <t>WSg</t>
    </r>
    <r>
      <rPr>
        <b/>
        <i/>
        <sz val="11"/>
        <color theme="1"/>
        <rFont val="Palatino Linotype"/>
        <family val="1"/>
      </rPr>
      <t>)</t>
    </r>
  </si>
  <si>
    <r>
      <t xml:space="preserve"> - for dishwashers that operate with a nominal 140°F inlet water temperature W</t>
    </r>
    <r>
      <rPr>
        <i/>
        <vertAlign val="subscript"/>
        <sz val="11"/>
        <color theme="1"/>
        <rFont val="Palatino Linotype"/>
        <family val="1"/>
      </rPr>
      <t xml:space="preserve">WSg </t>
    </r>
    <r>
      <rPr>
        <i/>
        <sz val="11"/>
        <color theme="1"/>
        <rFont val="Palatino Linotype"/>
        <family val="1"/>
      </rPr>
      <t>= V</t>
    </r>
    <r>
      <rPr>
        <i/>
        <vertAlign val="subscript"/>
        <sz val="11"/>
        <color theme="1"/>
        <rFont val="Palatino Linotype"/>
        <family val="1"/>
      </rPr>
      <t>WS</t>
    </r>
    <r>
      <rPr>
        <i/>
        <sz val="11"/>
        <color theme="1"/>
        <rFont val="Palatino Linotype"/>
        <family val="1"/>
      </rPr>
      <t>xTxC/e, where T= 90°F</t>
    </r>
  </si>
  <si>
    <r>
      <t xml:space="preserve"> - for dishwashers that operate with a nominal 120°F inlet water temperature W</t>
    </r>
    <r>
      <rPr>
        <i/>
        <vertAlign val="subscript"/>
        <sz val="11"/>
        <color theme="1"/>
        <rFont val="Palatino Linotype"/>
        <family val="1"/>
      </rPr>
      <t>WSg</t>
    </r>
    <r>
      <rPr>
        <i/>
        <sz val="11"/>
        <color theme="1"/>
        <rFont val="Palatino Linotype"/>
        <family val="1"/>
      </rPr>
      <t xml:space="preserve"> = V</t>
    </r>
    <r>
      <rPr>
        <i/>
        <vertAlign val="subscript"/>
        <sz val="11"/>
        <color theme="1"/>
        <rFont val="Palatino Linotype"/>
        <family val="1"/>
      </rPr>
      <t>WS</t>
    </r>
    <r>
      <rPr>
        <i/>
        <sz val="11"/>
        <color theme="1"/>
        <rFont val="Palatino Linotype"/>
        <family val="1"/>
      </rPr>
      <t>xTxC/e, where T= 70°F</t>
    </r>
  </si>
  <si>
    <r>
      <t xml:space="preserve">Average Cycle Duration </t>
    </r>
    <r>
      <rPr>
        <b/>
        <i/>
        <sz val="11"/>
        <color theme="1"/>
        <rFont val="Palatino Linotype"/>
        <family val="1"/>
      </rPr>
      <t>(L)</t>
    </r>
  </si>
  <si>
    <r>
      <t xml:space="preserve"> - for non-soil-sensing dishwashers with a truncated normal cycle, L = (L</t>
    </r>
    <r>
      <rPr>
        <i/>
        <vertAlign val="subscript"/>
        <sz val="11"/>
        <color theme="1"/>
        <rFont val="Palatino Linotype"/>
        <family val="1"/>
      </rPr>
      <t>truncated</t>
    </r>
    <r>
      <rPr>
        <i/>
        <sz val="11"/>
        <color theme="1"/>
        <rFont val="Palatino Linotype"/>
        <family val="1"/>
      </rPr>
      <t xml:space="preserve"> + L</t>
    </r>
    <r>
      <rPr>
        <i/>
        <vertAlign val="subscript"/>
        <sz val="11"/>
        <color theme="1"/>
        <rFont val="Palatino Linotype"/>
        <family val="1"/>
      </rPr>
      <t>non-truncated</t>
    </r>
    <r>
      <rPr>
        <i/>
        <sz val="11"/>
        <color theme="1"/>
        <rFont val="Palatino Linotype"/>
        <family val="1"/>
      </rPr>
      <t>)/2</t>
    </r>
  </si>
  <si>
    <r>
      <t>L = (L</t>
    </r>
    <r>
      <rPr>
        <i/>
        <vertAlign val="subscript"/>
        <sz val="11"/>
        <color theme="1"/>
        <rFont val="Palatino Linotype"/>
        <family val="1"/>
      </rPr>
      <t xml:space="preserve">hr, truncated </t>
    </r>
    <r>
      <rPr>
        <i/>
        <sz val="11"/>
        <color theme="1"/>
        <rFont val="Palatino Linotype"/>
        <family val="1"/>
      </rPr>
      <t>+ L</t>
    </r>
    <r>
      <rPr>
        <i/>
        <vertAlign val="subscript"/>
        <sz val="11"/>
        <color theme="1"/>
        <rFont val="Palatino Linotype"/>
        <family val="1"/>
      </rPr>
      <t xml:space="preserve">hr, non-truncated </t>
    </r>
    <r>
      <rPr>
        <i/>
        <sz val="11"/>
        <color theme="1"/>
        <rFont val="Palatino Linotype"/>
        <family val="1"/>
      </rPr>
      <t>+ L</t>
    </r>
    <r>
      <rPr>
        <i/>
        <vertAlign val="subscript"/>
        <sz val="11"/>
        <color theme="1"/>
        <rFont val="Palatino Linotype"/>
        <family val="1"/>
      </rPr>
      <t xml:space="preserve">mr, truncated </t>
    </r>
    <r>
      <rPr>
        <i/>
        <sz val="11"/>
        <color theme="1"/>
        <rFont val="Palatino Linotype"/>
        <family val="1"/>
      </rPr>
      <t>+ L</t>
    </r>
    <r>
      <rPr>
        <i/>
        <vertAlign val="subscript"/>
        <sz val="11"/>
        <color theme="1"/>
        <rFont val="Palatino Linotype"/>
        <family val="1"/>
      </rPr>
      <t xml:space="preserve">mr, non-truncated </t>
    </r>
    <r>
      <rPr>
        <i/>
        <sz val="11"/>
        <color theme="1"/>
        <rFont val="Palatino Linotype"/>
        <family val="1"/>
      </rPr>
      <t>+ L</t>
    </r>
    <r>
      <rPr>
        <i/>
        <vertAlign val="subscript"/>
        <sz val="11"/>
        <color theme="1"/>
        <rFont val="Palatino Linotype"/>
        <family val="1"/>
      </rPr>
      <t xml:space="preserve">lr, truncated </t>
    </r>
    <r>
      <rPr>
        <i/>
        <sz val="11"/>
        <color theme="1"/>
        <rFont val="Palatino Linotype"/>
        <family val="1"/>
      </rPr>
      <t>+ L</t>
    </r>
    <r>
      <rPr>
        <i/>
        <vertAlign val="subscript"/>
        <sz val="11"/>
        <color theme="1"/>
        <rFont val="Palatino Linotype"/>
        <family val="1"/>
      </rPr>
      <t>lr, non-truncated</t>
    </r>
    <r>
      <rPr>
        <i/>
        <sz val="11"/>
        <color theme="1"/>
        <rFont val="Palatino Linotype"/>
        <family val="1"/>
      </rPr>
      <t>)/6</t>
    </r>
  </si>
  <si>
    <r>
      <t xml:space="preserve"> - for non-soil-sensing dishwashers without a truncated normal cycle, L = L</t>
    </r>
    <r>
      <rPr>
        <i/>
        <vertAlign val="subscript"/>
        <sz val="11"/>
        <color theme="1"/>
        <rFont val="Palatino Linotype"/>
        <family val="1"/>
      </rPr>
      <t>non-truncated</t>
    </r>
  </si>
  <si>
    <r>
      <t>L = (L</t>
    </r>
    <r>
      <rPr>
        <i/>
        <vertAlign val="subscript"/>
        <sz val="11"/>
        <color theme="1"/>
        <rFont val="Palatino Linotype"/>
        <family val="1"/>
      </rPr>
      <t xml:space="preserve">hr, non-truncated </t>
    </r>
    <r>
      <rPr>
        <i/>
        <sz val="11"/>
        <color theme="1"/>
        <rFont val="Palatino Linotype"/>
        <family val="1"/>
      </rPr>
      <t>+ L</t>
    </r>
    <r>
      <rPr>
        <i/>
        <vertAlign val="subscript"/>
        <sz val="11"/>
        <color theme="1"/>
        <rFont val="Palatino Linotype"/>
        <family val="1"/>
      </rPr>
      <t>mr, non-truncated</t>
    </r>
    <r>
      <rPr>
        <i/>
        <sz val="11"/>
        <color theme="1"/>
        <rFont val="Palatino Linotype"/>
        <family val="1"/>
      </rPr>
      <t xml:space="preserve"> + L</t>
    </r>
    <r>
      <rPr>
        <i/>
        <vertAlign val="subscript"/>
        <sz val="11"/>
        <color theme="1"/>
        <rFont val="Palatino Linotype"/>
        <family val="1"/>
      </rPr>
      <t>lr, non-truncated</t>
    </r>
    <r>
      <rPr>
        <i/>
        <sz val="11"/>
        <color theme="1"/>
        <rFont val="Palatino Linotype"/>
        <family val="1"/>
      </rPr>
      <t>)/3</t>
    </r>
  </si>
  <si>
    <r>
      <t xml:space="preserve">Annual Combined Low-power Mode Hours </t>
    </r>
    <r>
      <rPr>
        <b/>
        <i/>
        <sz val="11"/>
        <color theme="1"/>
        <rFont val="Palatino Linotype"/>
        <family val="1"/>
      </rPr>
      <t>(S</t>
    </r>
    <r>
      <rPr>
        <b/>
        <i/>
        <vertAlign val="subscript"/>
        <sz val="11"/>
        <color theme="1"/>
        <rFont val="Palatino Linotype"/>
        <family val="1"/>
      </rPr>
      <t>LP</t>
    </r>
    <r>
      <rPr>
        <b/>
        <i/>
        <sz val="11"/>
        <color theme="1"/>
        <rFont val="Palatino Linotype"/>
        <family val="1"/>
      </rPr>
      <t>)</t>
    </r>
  </si>
  <si>
    <r>
      <t>S</t>
    </r>
    <r>
      <rPr>
        <i/>
        <vertAlign val="subscript"/>
        <sz val="11"/>
        <color theme="1"/>
        <rFont val="Palatino Linotype"/>
        <family val="1"/>
      </rPr>
      <t>LP</t>
    </r>
    <r>
      <rPr>
        <i/>
        <sz val="11"/>
        <color theme="1"/>
        <rFont val="Palatino Linotype"/>
        <family val="1"/>
      </rPr>
      <t xml:space="preserve"> = [H-(N×(L+L</t>
    </r>
    <r>
      <rPr>
        <i/>
        <vertAlign val="subscript"/>
        <sz val="11"/>
        <color theme="1"/>
        <rFont val="Palatino Linotype"/>
        <family val="1"/>
      </rPr>
      <t>F</t>
    </r>
    <r>
      <rPr>
        <i/>
        <sz val="11"/>
        <color theme="1"/>
        <rFont val="Palatino Linotype"/>
        <family val="1"/>
      </rPr>
      <t>))]</t>
    </r>
  </si>
  <si>
    <r>
      <t>- for all other dishwashers, S</t>
    </r>
    <r>
      <rPr>
        <i/>
        <vertAlign val="subscript"/>
        <sz val="11"/>
        <color theme="1"/>
        <rFont val="Palatino Linotype"/>
        <family val="1"/>
      </rPr>
      <t>LP</t>
    </r>
    <r>
      <rPr>
        <i/>
        <sz val="11"/>
        <color theme="1"/>
        <rFont val="Palatino Linotype"/>
        <family val="1"/>
      </rPr>
      <t xml:space="preserve"> = 8,465 hours</t>
    </r>
  </si>
  <si>
    <r>
      <t xml:space="preserve">Annual Combined Low-power Mode Energy Consumption </t>
    </r>
    <r>
      <rPr>
        <b/>
        <i/>
        <sz val="11"/>
        <color theme="1"/>
        <rFont val="Palatino Linotype"/>
        <family val="1"/>
      </rPr>
      <t>(E</t>
    </r>
    <r>
      <rPr>
        <b/>
        <i/>
        <vertAlign val="subscript"/>
        <sz val="11"/>
        <color theme="1"/>
        <rFont val="Palatino Linotype"/>
        <family val="1"/>
      </rPr>
      <t>TLP</t>
    </r>
    <r>
      <rPr>
        <b/>
        <i/>
        <sz val="11"/>
        <color theme="1"/>
        <rFont val="Palatino Linotype"/>
        <family val="1"/>
      </rPr>
      <t>)</t>
    </r>
  </si>
  <si>
    <r>
      <t>E</t>
    </r>
    <r>
      <rPr>
        <i/>
        <vertAlign val="subscript"/>
        <sz val="11"/>
        <color theme="1"/>
        <rFont val="Palatino Linotype"/>
        <family val="1"/>
      </rPr>
      <t>TLP</t>
    </r>
    <r>
      <rPr>
        <i/>
        <sz val="11"/>
        <color theme="1"/>
        <rFont val="Palatino Linotype"/>
        <family val="1"/>
      </rPr>
      <t xml:space="preserve"> = [(P</t>
    </r>
    <r>
      <rPr>
        <i/>
        <vertAlign val="subscript"/>
        <sz val="11"/>
        <color theme="1"/>
        <rFont val="Palatino Linotype"/>
        <family val="1"/>
      </rPr>
      <t>IA</t>
    </r>
    <r>
      <rPr>
        <sz val="11"/>
        <color theme="1"/>
        <rFont val="Palatino Linotype"/>
        <family val="1"/>
      </rPr>
      <t>×</t>
    </r>
    <r>
      <rPr>
        <i/>
        <sz val="9.9"/>
        <color theme="1"/>
        <rFont val="Palatino Linotype"/>
        <family val="1"/>
      </rPr>
      <t>S</t>
    </r>
    <r>
      <rPr>
        <i/>
        <vertAlign val="subscript"/>
        <sz val="9.9"/>
        <color theme="1"/>
        <rFont val="Palatino Linotype"/>
        <family val="1"/>
      </rPr>
      <t>IA</t>
    </r>
    <r>
      <rPr>
        <i/>
        <sz val="9.9"/>
        <color theme="1"/>
        <rFont val="Palatino Linotype"/>
        <family val="1"/>
      </rPr>
      <t>)+(P</t>
    </r>
    <r>
      <rPr>
        <i/>
        <vertAlign val="subscript"/>
        <sz val="9.9"/>
        <color theme="1"/>
        <rFont val="Palatino Linotype"/>
        <family val="1"/>
      </rPr>
      <t>OM</t>
    </r>
    <r>
      <rPr>
        <i/>
        <sz val="9.9"/>
        <color theme="1"/>
        <rFont val="Palatino Linotype"/>
        <family val="1"/>
      </rPr>
      <t>×S</t>
    </r>
    <r>
      <rPr>
        <i/>
        <vertAlign val="subscript"/>
        <sz val="9.9"/>
        <color theme="1"/>
        <rFont val="Palatino Linotype"/>
        <family val="1"/>
      </rPr>
      <t>OM</t>
    </r>
    <r>
      <rPr>
        <i/>
        <sz val="9.9"/>
        <color theme="1"/>
        <rFont val="Palatino Linotype"/>
        <family val="1"/>
      </rPr>
      <t>)]×K</t>
    </r>
  </si>
  <si>
    <r>
      <t>S</t>
    </r>
    <r>
      <rPr>
        <i/>
        <vertAlign val="subscript"/>
        <sz val="11"/>
        <color theme="1"/>
        <rFont val="Palatino Linotype"/>
        <family val="1"/>
      </rPr>
      <t>IA</t>
    </r>
    <r>
      <rPr>
        <i/>
        <sz val="11"/>
        <color theme="1"/>
        <rFont val="Palatino Linotype"/>
        <family val="1"/>
      </rPr>
      <t xml:space="preserve"> = annual hours in inactive mode</t>
    </r>
  </si>
  <si>
    <r>
      <t>S</t>
    </r>
    <r>
      <rPr>
        <i/>
        <vertAlign val="subscript"/>
        <sz val="11"/>
        <color theme="1"/>
        <rFont val="Palatino Linotype"/>
        <family val="1"/>
      </rPr>
      <t>OM</t>
    </r>
    <r>
      <rPr>
        <i/>
        <sz val="11"/>
        <color theme="1"/>
        <rFont val="Palatino Linotype"/>
        <family val="1"/>
      </rPr>
      <t xml:space="preserve"> = annual hours in off mode</t>
    </r>
  </si>
  <si>
    <r>
      <t>S</t>
    </r>
    <r>
      <rPr>
        <vertAlign val="subscript"/>
        <sz val="11"/>
        <color theme="1"/>
        <rFont val="Palatino Linotype"/>
        <family val="1"/>
      </rPr>
      <t>IA</t>
    </r>
  </si>
  <si>
    <r>
      <t>S</t>
    </r>
    <r>
      <rPr>
        <vertAlign val="subscript"/>
        <sz val="11"/>
        <color theme="1"/>
        <rFont val="Palatino Linotype"/>
        <family val="1"/>
      </rPr>
      <t>OM</t>
    </r>
  </si>
  <si>
    <r>
      <t xml:space="preserve">Estimated Annual Energy Use </t>
    </r>
    <r>
      <rPr>
        <b/>
        <i/>
        <sz val="11"/>
        <color theme="1"/>
        <rFont val="Palatino Linotype"/>
        <family val="1"/>
      </rPr>
      <t>(EAEU)</t>
    </r>
  </si>
  <si>
    <r>
      <t xml:space="preserve"> - for dishwashers having a truncated normal cycle EAEU = (M+M</t>
    </r>
    <r>
      <rPr>
        <i/>
        <vertAlign val="subscript"/>
        <sz val="11"/>
        <color theme="1"/>
        <rFont val="Palatino Linotype"/>
        <family val="1"/>
      </rPr>
      <t>WS</t>
    </r>
    <r>
      <rPr>
        <i/>
        <sz val="11"/>
        <color theme="1"/>
        <rFont val="Palatino Linotype"/>
        <family val="1"/>
      </rPr>
      <t>+E</t>
    </r>
    <r>
      <rPr>
        <i/>
        <vertAlign val="subscript"/>
        <sz val="11"/>
        <color theme="1"/>
        <rFont val="Palatino Linotype"/>
        <family val="1"/>
      </rPr>
      <t>F</t>
    </r>
    <r>
      <rPr>
        <i/>
        <sz val="11"/>
        <color theme="1"/>
        <rFont val="Palatino Linotype"/>
        <family val="1"/>
      </rPr>
      <t>−(E</t>
    </r>
    <r>
      <rPr>
        <i/>
        <vertAlign val="subscript"/>
        <sz val="11"/>
        <color theme="1"/>
        <rFont val="Palatino Linotype"/>
        <family val="1"/>
      </rPr>
      <t>D</t>
    </r>
    <r>
      <rPr>
        <i/>
        <sz val="11"/>
        <color theme="1"/>
        <rFont val="Palatino Linotype"/>
        <family val="1"/>
      </rPr>
      <t>/2)+W+W</t>
    </r>
    <r>
      <rPr>
        <i/>
        <vertAlign val="subscript"/>
        <sz val="11"/>
        <color theme="1"/>
        <rFont val="Palatino Linotype"/>
        <family val="1"/>
      </rPr>
      <t>S</t>
    </r>
    <r>
      <rPr>
        <i/>
        <sz val="11"/>
        <color theme="1"/>
        <rFont val="Palatino Linotype"/>
        <family val="1"/>
      </rPr>
      <t>)×N+(E</t>
    </r>
    <r>
      <rPr>
        <i/>
        <vertAlign val="subscript"/>
        <sz val="11"/>
        <color theme="1"/>
        <rFont val="Palatino Linotype"/>
        <family val="1"/>
      </rPr>
      <t>TLP</t>
    </r>
    <r>
      <rPr>
        <i/>
        <sz val="11"/>
        <color theme="1"/>
        <rFont val="Palatino Linotype"/>
        <family val="1"/>
      </rPr>
      <t>)</t>
    </r>
  </si>
  <si>
    <r>
      <t xml:space="preserve"> - for dishwashers not having a truncated normal cycle EAEU = (M+M</t>
    </r>
    <r>
      <rPr>
        <i/>
        <vertAlign val="subscript"/>
        <sz val="11"/>
        <color theme="1"/>
        <rFont val="Palatino Linotype"/>
        <family val="1"/>
      </rPr>
      <t>WS</t>
    </r>
    <r>
      <rPr>
        <i/>
        <sz val="11"/>
        <color theme="1"/>
        <rFont val="Palatino Linotype"/>
        <family val="1"/>
      </rPr>
      <t>+E</t>
    </r>
    <r>
      <rPr>
        <i/>
        <vertAlign val="subscript"/>
        <sz val="11"/>
        <color theme="1"/>
        <rFont val="Palatino Linotype"/>
        <family val="1"/>
      </rPr>
      <t>F</t>
    </r>
    <r>
      <rPr>
        <i/>
        <sz val="11"/>
        <color theme="1"/>
        <rFont val="Palatino Linotype"/>
        <family val="1"/>
      </rPr>
      <t>+W+W</t>
    </r>
    <r>
      <rPr>
        <i/>
        <vertAlign val="subscript"/>
        <sz val="11"/>
        <color theme="1"/>
        <rFont val="Palatino Linotype"/>
        <family val="1"/>
      </rPr>
      <t>S</t>
    </r>
    <r>
      <rPr>
        <i/>
        <sz val="11"/>
        <color theme="1"/>
        <rFont val="Palatino Linotype"/>
        <family val="1"/>
      </rPr>
      <t>)×N+E</t>
    </r>
    <r>
      <rPr>
        <i/>
        <vertAlign val="subscript"/>
        <sz val="11"/>
        <color theme="1"/>
        <rFont val="Palatino Linotype"/>
        <family val="1"/>
      </rPr>
      <t>TLP</t>
    </r>
  </si>
  <si>
    <r>
      <t xml:space="preserve"> - for dishwashers having a truncated normal cycle EAOC = (D</t>
    </r>
    <r>
      <rPr>
        <i/>
        <vertAlign val="subscript"/>
        <sz val="11"/>
        <color theme="1"/>
        <rFont val="Palatino Linotype"/>
        <family val="1"/>
      </rPr>
      <t>e</t>
    </r>
    <r>
      <rPr>
        <i/>
        <sz val="11"/>
        <color theme="1"/>
        <rFont val="Palatino Linotype"/>
        <family val="1"/>
      </rPr>
      <t>×E</t>
    </r>
    <r>
      <rPr>
        <i/>
        <vertAlign val="subscript"/>
        <sz val="11"/>
        <color theme="1"/>
        <rFont val="Palatino Linotype"/>
        <family val="1"/>
      </rPr>
      <t>TLP</t>
    </r>
    <r>
      <rPr>
        <i/>
        <sz val="11"/>
        <color theme="1"/>
        <rFont val="Palatino Linotype"/>
        <family val="1"/>
      </rPr>
      <t>) + (D</t>
    </r>
    <r>
      <rPr>
        <i/>
        <vertAlign val="subscript"/>
        <sz val="11"/>
        <color theme="1"/>
        <rFont val="Palatino Linotype"/>
        <family val="1"/>
      </rPr>
      <t>e</t>
    </r>
    <r>
      <rPr>
        <i/>
        <sz val="11"/>
        <color theme="1"/>
        <rFont val="Palatino Linotype"/>
        <family val="1"/>
      </rPr>
      <t>×N×(M+M</t>
    </r>
    <r>
      <rPr>
        <i/>
        <vertAlign val="subscript"/>
        <sz val="11"/>
        <color theme="1"/>
        <rFont val="Palatino Linotype"/>
        <family val="1"/>
      </rPr>
      <t>WS</t>
    </r>
    <r>
      <rPr>
        <i/>
        <sz val="11"/>
        <color theme="1"/>
        <rFont val="Palatino Linotype"/>
        <family val="1"/>
      </rPr>
      <t>+E</t>
    </r>
    <r>
      <rPr>
        <i/>
        <vertAlign val="subscript"/>
        <sz val="11"/>
        <color theme="1"/>
        <rFont val="Palatino Linotype"/>
        <family val="1"/>
      </rPr>
      <t>F</t>
    </r>
    <r>
      <rPr>
        <i/>
        <sz val="11"/>
        <color theme="1"/>
        <rFont val="Palatino Linotype"/>
        <family val="1"/>
      </rPr>
      <t>−(E</t>
    </r>
    <r>
      <rPr>
        <i/>
        <vertAlign val="subscript"/>
        <sz val="11"/>
        <color theme="1"/>
        <rFont val="Palatino Linotype"/>
        <family val="1"/>
      </rPr>
      <t>D</t>
    </r>
    <r>
      <rPr>
        <i/>
        <sz val="11"/>
        <color theme="1"/>
        <rFont val="Palatino Linotype"/>
        <family val="1"/>
      </rPr>
      <t>/2)))+ (D</t>
    </r>
    <r>
      <rPr>
        <i/>
        <vertAlign val="subscript"/>
        <sz val="11"/>
        <color theme="1"/>
        <rFont val="Palatino Linotype"/>
        <family val="1"/>
      </rPr>
      <t>e</t>
    </r>
    <r>
      <rPr>
        <i/>
        <sz val="11"/>
        <color theme="1"/>
        <rFont val="Palatino Linotype"/>
        <family val="1"/>
      </rPr>
      <t>×N×(W+W</t>
    </r>
    <r>
      <rPr>
        <i/>
        <vertAlign val="subscript"/>
        <sz val="11"/>
        <color theme="1"/>
        <rFont val="Palatino Linotype"/>
        <family val="1"/>
      </rPr>
      <t>WS</t>
    </r>
    <r>
      <rPr>
        <i/>
        <sz val="11"/>
        <color theme="1"/>
        <rFont val="Palatino Linotype"/>
        <family val="1"/>
      </rPr>
      <t>))</t>
    </r>
  </si>
  <si>
    <r>
      <t xml:space="preserve"> - for dishwashers having a truncated normal cycle EAOC = (D</t>
    </r>
    <r>
      <rPr>
        <i/>
        <vertAlign val="subscript"/>
        <sz val="11"/>
        <color theme="1"/>
        <rFont val="Palatino Linotype"/>
        <family val="1"/>
      </rPr>
      <t>e</t>
    </r>
    <r>
      <rPr>
        <i/>
        <sz val="11"/>
        <color theme="1"/>
        <rFont val="Palatino Linotype"/>
        <family val="1"/>
      </rPr>
      <t>×S) + (D</t>
    </r>
    <r>
      <rPr>
        <i/>
        <vertAlign val="subscript"/>
        <sz val="11"/>
        <color theme="1"/>
        <rFont val="Palatino Linotype"/>
        <family val="1"/>
      </rPr>
      <t>e</t>
    </r>
    <r>
      <rPr>
        <i/>
        <sz val="11"/>
        <color theme="1"/>
        <rFont val="Palatino Linotype"/>
        <family val="1"/>
      </rPr>
      <t>×N×(M−(E</t>
    </r>
    <r>
      <rPr>
        <i/>
        <vertAlign val="subscript"/>
        <sz val="11"/>
        <color theme="1"/>
        <rFont val="Palatino Linotype"/>
        <family val="1"/>
      </rPr>
      <t>D</t>
    </r>
    <r>
      <rPr>
        <i/>
        <sz val="11"/>
        <color theme="1"/>
        <rFont val="Palatino Linotype"/>
        <family val="1"/>
      </rPr>
      <t>/2)))+ (D</t>
    </r>
    <r>
      <rPr>
        <i/>
        <vertAlign val="subscript"/>
        <sz val="11"/>
        <color theme="1"/>
        <rFont val="Palatino Linotype"/>
        <family val="1"/>
      </rPr>
      <t>e</t>
    </r>
    <r>
      <rPr>
        <i/>
        <sz val="11"/>
        <color theme="1"/>
        <rFont val="Palatino Linotype"/>
        <family val="1"/>
      </rPr>
      <t>×N×W)</t>
    </r>
  </si>
  <si>
    <r>
      <t xml:space="preserve"> - for dishwashers not having a truncated normal cycle EAOC = (D</t>
    </r>
    <r>
      <rPr>
        <i/>
        <vertAlign val="subscript"/>
        <sz val="11"/>
        <color theme="1"/>
        <rFont val="Palatino Linotype"/>
        <family val="1"/>
      </rPr>
      <t>e</t>
    </r>
    <r>
      <rPr>
        <i/>
        <sz val="11"/>
        <color theme="1"/>
        <rFont val="Palatino Linotype"/>
        <family val="1"/>
      </rPr>
      <t>×E</t>
    </r>
    <r>
      <rPr>
        <i/>
        <vertAlign val="subscript"/>
        <sz val="11"/>
        <color theme="1"/>
        <rFont val="Palatino Linotype"/>
        <family val="1"/>
      </rPr>
      <t>TLP</t>
    </r>
    <r>
      <rPr>
        <i/>
        <sz val="11"/>
        <color theme="1"/>
        <rFont val="Palatino Linotype"/>
        <family val="1"/>
      </rPr>
      <t>) + (D</t>
    </r>
    <r>
      <rPr>
        <i/>
        <vertAlign val="subscript"/>
        <sz val="11"/>
        <color theme="1"/>
        <rFont val="Palatino Linotype"/>
        <family val="1"/>
      </rPr>
      <t>e</t>
    </r>
    <r>
      <rPr>
        <i/>
        <sz val="11"/>
        <color theme="1"/>
        <rFont val="Palatino Linotype"/>
        <family val="1"/>
      </rPr>
      <t>×N×(M+M</t>
    </r>
    <r>
      <rPr>
        <i/>
        <vertAlign val="subscript"/>
        <sz val="11"/>
        <color theme="1"/>
        <rFont val="Palatino Linotype"/>
        <family val="1"/>
      </rPr>
      <t>WS</t>
    </r>
    <r>
      <rPr>
        <i/>
        <sz val="11"/>
        <color theme="1"/>
        <rFont val="Palatino Linotype"/>
        <family val="1"/>
      </rPr>
      <t>+E</t>
    </r>
    <r>
      <rPr>
        <i/>
        <vertAlign val="subscript"/>
        <sz val="11"/>
        <color theme="1"/>
        <rFont val="Palatino Linotype"/>
        <family val="1"/>
      </rPr>
      <t>F</t>
    </r>
    <r>
      <rPr>
        <i/>
        <sz val="11"/>
        <color theme="1"/>
        <rFont val="Palatino Linotype"/>
        <family val="1"/>
      </rPr>
      <t>))+ (D</t>
    </r>
    <r>
      <rPr>
        <i/>
        <vertAlign val="subscript"/>
        <sz val="11"/>
        <color theme="1"/>
        <rFont val="Palatino Linotype"/>
        <family val="1"/>
      </rPr>
      <t>e</t>
    </r>
    <r>
      <rPr>
        <i/>
        <sz val="11"/>
        <color theme="1"/>
        <rFont val="Palatino Linotype"/>
        <family val="1"/>
      </rPr>
      <t>×N×(W+W</t>
    </r>
    <r>
      <rPr>
        <i/>
        <vertAlign val="subscript"/>
        <sz val="11"/>
        <color theme="1"/>
        <rFont val="Palatino Linotype"/>
        <family val="1"/>
      </rPr>
      <t>WS</t>
    </r>
    <r>
      <rPr>
        <i/>
        <sz val="11"/>
        <color theme="1"/>
        <rFont val="Palatino Linotype"/>
        <family val="1"/>
      </rPr>
      <t>))</t>
    </r>
  </si>
  <si>
    <r>
      <t>D</t>
    </r>
    <r>
      <rPr>
        <vertAlign val="subscript"/>
        <sz val="11"/>
        <color theme="1"/>
        <rFont val="Palatino Linotype"/>
        <family val="1"/>
      </rPr>
      <t>e</t>
    </r>
  </si>
  <si>
    <r>
      <t xml:space="preserve"> - for dishwashers having a truncated normal cycle EAOC</t>
    </r>
    <r>
      <rPr>
        <i/>
        <vertAlign val="subscript"/>
        <sz val="11"/>
        <color theme="1"/>
        <rFont val="Palatino Linotype"/>
        <family val="1"/>
      </rPr>
      <t>g</t>
    </r>
    <r>
      <rPr>
        <i/>
        <sz val="11"/>
        <color theme="1"/>
        <rFont val="Palatino Linotype"/>
        <family val="1"/>
      </rPr>
      <t xml:space="preserve"> = (D</t>
    </r>
    <r>
      <rPr>
        <i/>
        <vertAlign val="subscript"/>
        <sz val="11"/>
        <color theme="1"/>
        <rFont val="Palatino Linotype"/>
        <family val="1"/>
      </rPr>
      <t>e</t>
    </r>
    <r>
      <rPr>
        <i/>
        <sz val="11"/>
        <color theme="1"/>
        <rFont val="Palatino Linotype"/>
        <family val="1"/>
      </rPr>
      <t>×E</t>
    </r>
    <r>
      <rPr>
        <i/>
        <vertAlign val="subscript"/>
        <sz val="11"/>
        <color theme="1"/>
        <rFont val="Palatino Linotype"/>
        <family val="1"/>
      </rPr>
      <t>TLP</t>
    </r>
    <r>
      <rPr>
        <i/>
        <sz val="11"/>
        <color theme="1"/>
        <rFont val="Palatino Linotype"/>
        <family val="1"/>
      </rPr>
      <t>) + (D</t>
    </r>
    <r>
      <rPr>
        <i/>
        <vertAlign val="subscript"/>
        <sz val="11"/>
        <color theme="1"/>
        <rFont val="Palatino Linotype"/>
        <family val="1"/>
      </rPr>
      <t>e</t>
    </r>
    <r>
      <rPr>
        <i/>
        <sz val="11"/>
        <color theme="1"/>
        <rFont val="Palatino Linotype"/>
        <family val="1"/>
      </rPr>
      <t>×N×(M+M</t>
    </r>
    <r>
      <rPr>
        <i/>
        <vertAlign val="subscript"/>
        <sz val="11"/>
        <color theme="1"/>
        <rFont val="Palatino Linotype"/>
        <family val="1"/>
      </rPr>
      <t>WS</t>
    </r>
    <r>
      <rPr>
        <i/>
        <sz val="11"/>
        <color theme="1"/>
        <rFont val="Palatino Linotype"/>
        <family val="1"/>
      </rPr>
      <t>+E</t>
    </r>
    <r>
      <rPr>
        <i/>
        <vertAlign val="subscript"/>
        <sz val="11"/>
        <color theme="1"/>
        <rFont val="Palatino Linotype"/>
        <family val="1"/>
      </rPr>
      <t>F</t>
    </r>
    <r>
      <rPr>
        <i/>
        <sz val="11"/>
        <color theme="1"/>
        <rFont val="Palatino Linotype"/>
        <family val="1"/>
      </rPr>
      <t>−(E</t>
    </r>
    <r>
      <rPr>
        <i/>
        <vertAlign val="subscript"/>
        <sz val="11"/>
        <color theme="1"/>
        <rFont val="Palatino Linotype"/>
        <family val="1"/>
      </rPr>
      <t>D</t>
    </r>
    <r>
      <rPr>
        <i/>
        <sz val="11"/>
        <color theme="1"/>
        <rFont val="Palatino Linotype"/>
        <family val="1"/>
      </rPr>
      <t>/2)))+ (D</t>
    </r>
    <r>
      <rPr>
        <i/>
        <vertAlign val="subscript"/>
        <sz val="11"/>
        <color theme="1"/>
        <rFont val="Palatino Linotype"/>
        <family val="1"/>
      </rPr>
      <t>g</t>
    </r>
    <r>
      <rPr>
        <i/>
        <sz val="11"/>
        <color theme="1"/>
        <rFont val="Palatino Linotype"/>
        <family val="1"/>
      </rPr>
      <t>×N×(W</t>
    </r>
    <r>
      <rPr>
        <i/>
        <vertAlign val="subscript"/>
        <sz val="11"/>
        <color theme="1"/>
        <rFont val="Palatino Linotype"/>
        <family val="1"/>
      </rPr>
      <t>g</t>
    </r>
    <r>
      <rPr>
        <i/>
        <sz val="11"/>
        <color theme="1"/>
        <rFont val="Palatino Linotype"/>
        <family val="1"/>
      </rPr>
      <t>+W</t>
    </r>
    <r>
      <rPr>
        <i/>
        <vertAlign val="subscript"/>
        <sz val="11"/>
        <color theme="1"/>
        <rFont val="Palatino Linotype"/>
        <family val="1"/>
      </rPr>
      <t>WSg</t>
    </r>
    <r>
      <rPr>
        <i/>
        <sz val="11"/>
        <color theme="1"/>
        <rFont val="Palatino Linotype"/>
        <family val="1"/>
      </rPr>
      <t>))</t>
    </r>
  </si>
  <si>
    <r>
      <t xml:space="preserve"> - for dishwashers not having a truncated normal cycle EAOC</t>
    </r>
    <r>
      <rPr>
        <i/>
        <vertAlign val="subscript"/>
        <sz val="11"/>
        <color theme="1"/>
        <rFont val="Palatino Linotype"/>
        <family val="1"/>
      </rPr>
      <t>g</t>
    </r>
    <r>
      <rPr>
        <i/>
        <sz val="11"/>
        <color theme="1"/>
        <rFont val="Palatino Linotype"/>
        <family val="1"/>
      </rPr>
      <t xml:space="preserve"> = (D</t>
    </r>
    <r>
      <rPr>
        <i/>
        <vertAlign val="subscript"/>
        <sz val="11"/>
        <color theme="1"/>
        <rFont val="Palatino Linotype"/>
        <family val="1"/>
      </rPr>
      <t>e</t>
    </r>
    <r>
      <rPr>
        <i/>
        <sz val="11"/>
        <color theme="1"/>
        <rFont val="Palatino Linotype"/>
        <family val="1"/>
      </rPr>
      <t>×E</t>
    </r>
    <r>
      <rPr>
        <i/>
        <vertAlign val="subscript"/>
        <sz val="11"/>
        <color theme="1"/>
        <rFont val="Palatino Linotype"/>
        <family val="1"/>
      </rPr>
      <t>TLP</t>
    </r>
    <r>
      <rPr>
        <i/>
        <sz val="11"/>
        <color theme="1"/>
        <rFont val="Palatino Linotype"/>
        <family val="1"/>
      </rPr>
      <t>) + (D</t>
    </r>
    <r>
      <rPr>
        <i/>
        <vertAlign val="subscript"/>
        <sz val="11"/>
        <color theme="1"/>
        <rFont val="Palatino Linotype"/>
        <family val="1"/>
      </rPr>
      <t>e</t>
    </r>
    <r>
      <rPr>
        <i/>
        <sz val="11"/>
        <color theme="1"/>
        <rFont val="Palatino Linotype"/>
        <family val="1"/>
      </rPr>
      <t>×N×(M+M</t>
    </r>
    <r>
      <rPr>
        <i/>
        <vertAlign val="subscript"/>
        <sz val="11"/>
        <color theme="1"/>
        <rFont val="Palatino Linotype"/>
        <family val="1"/>
      </rPr>
      <t>WS</t>
    </r>
    <r>
      <rPr>
        <i/>
        <sz val="11"/>
        <color theme="1"/>
        <rFont val="Palatino Linotype"/>
        <family val="1"/>
      </rPr>
      <t>+E</t>
    </r>
    <r>
      <rPr>
        <i/>
        <vertAlign val="subscript"/>
        <sz val="11"/>
        <color theme="1"/>
        <rFont val="Palatino Linotype"/>
        <family val="1"/>
      </rPr>
      <t>F</t>
    </r>
    <r>
      <rPr>
        <i/>
        <sz val="11"/>
        <color theme="1"/>
        <rFont val="Palatino Linotype"/>
        <family val="1"/>
      </rPr>
      <t>))+ (D</t>
    </r>
    <r>
      <rPr>
        <i/>
        <vertAlign val="subscript"/>
        <sz val="11"/>
        <color theme="1"/>
        <rFont val="Palatino Linotype"/>
        <family val="1"/>
      </rPr>
      <t>g</t>
    </r>
    <r>
      <rPr>
        <i/>
        <sz val="11"/>
        <color theme="1"/>
        <rFont val="Palatino Linotype"/>
        <family val="1"/>
      </rPr>
      <t>×N×(W</t>
    </r>
    <r>
      <rPr>
        <i/>
        <vertAlign val="subscript"/>
        <sz val="11"/>
        <color theme="1"/>
        <rFont val="Palatino Linotype"/>
        <family val="1"/>
      </rPr>
      <t>g</t>
    </r>
    <r>
      <rPr>
        <i/>
        <sz val="11"/>
        <color theme="1"/>
        <rFont val="Palatino Linotype"/>
        <family val="1"/>
      </rPr>
      <t>+W</t>
    </r>
    <r>
      <rPr>
        <i/>
        <vertAlign val="subscript"/>
        <sz val="11"/>
        <color theme="1"/>
        <rFont val="Palatino Linotype"/>
        <family val="1"/>
      </rPr>
      <t>WSg</t>
    </r>
    <r>
      <rPr>
        <i/>
        <sz val="11"/>
        <color theme="1"/>
        <rFont val="Palatino Linotype"/>
        <family val="1"/>
      </rPr>
      <t>))</t>
    </r>
  </si>
  <si>
    <r>
      <t>where W</t>
    </r>
    <r>
      <rPr>
        <i/>
        <vertAlign val="subscript"/>
        <sz val="11"/>
        <color theme="1"/>
        <rFont val="Palatino Linotype"/>
        <family val="1"/>
      </rPr>
      <t>g</t>
    </r>
    <r>
      <rPr>
        <i/>
        <sz val="11"/>
        <color theme="1"/>
        <rFont val="Palatino Linotype"/>
        <family val="1"/>
      </rPr>
      <t>=0 for dishwashers using cold water (50 °F)</t>
    </r>
  </si>
  <si>
    <r>
      <t>D</t>
    </r>
    <r>
      <rPr>
        <vertAlign val="subscript"/>
        <sz val="11"/>
        <color theme="1"/>
        <rFont val="Palatino Linotype"/>
        <family val="1"/>
      </rPr>
      <t>g</t>
    </r>
  </si>
  <si>
    <r>
      <t xml:space="preserve">Pre-wash fill volume* </t>
    </r>
    <r>
      <rPr>
        <i/>
        <sz val="11"/>
        <color theme="1"/>
        <rFont val="Palatino Linotype"/>
        <family val="1"/>
      </rPr>
      <t>(V</t>
    </r>
    <r>
      <rPr>
        <i/>
        <vertAlign val="subscript"/>
        <sz val="11"/>
        <color theme="1"/>
        <rFont val="Palatino Linotype"/>
        <family val="1"/>
      </rPr>
      <t>pw</t>
    </r>
    <r>
      <rPr>
        <i/>
        <sz val="11"/>
        <color theme="1"/>
        <rFont val="Palatino Linotype"/>
        <family val="1"/>
      </rPr>
      <t>)</t>
    </r>
  </si>
  <si>
    <r>
      <t xml:space="preserve">Main wash fill volume </t>
    </r>
    <r>
      <rPr>
        <i/>
        <sz val="11"/>
        <color theme="1"/>
        <rFont val="Palatino Linotype"/>
        <family val="1"/>
      </rPr>
      <t>(V</t>
    </r>
    <r>
      <rPr>
        <i/>
        <vertAlign val="subscript"/>
        <sz val="11"/>
        <color theme="1"/>
        <rFont val="Palatino Linotype"/>
        <family val="1"/>
      </rPr>
      <t>mw</t>
    </r>
    <r>
      <rPr>
        <i/>
        <sz val="11"/>
        <color theme="1"/>
        <rFont val="Palatino Linotype"/>
        <family val="1"/>
      </rPr>
      <t>)</t>
    </r>
  </si>
  <si>
    <t>Tabs</t>
  </si>
  <si>
    <t>Tabs with input cells</t>
  </si>
  <si>
    <t>Cells</t>
  </si>
  <si>
    <t>Auto-populated cell</t>
  </si>
  <si>
    <t>Provided data</t>
  </si>
  <si>
    <t>Step 7</t>
  </si>
  <si>
    <r>
      <t xml:space="preserve">Amount of pre-wash detergent used </t>
    </r>
    <r>
      <rPr>
        <i/>
        <sz val="11"/>
        <color theme="1"/>
        <rFont val="Palatino Linotype"/>
        <family val="1"/>
      </rPr>
      <t>(D</t>
    </r>
    <r>
      <rPr>
        <i/>
        <vertAlign val="subscript"/>
        <sz val="11"/>
        <color theme="1"/>
        <rFont val="Palatino Linotype"/>
        <family val="1"/>
      </rPr>
      <t>pw</t>
    </r>
    <r>
      <rPr>
        <i/>
        <sz val="11"/>
        <color theme="1"/>
        <rFont val="Palatino Linotype"/>
        <family val="1"/>
      </rPr>
      <t>)</t>
    </r>
    <r>
      <rPr>
        <sz val="11"/>
        <color theme="1"/>
        <rFont val="Palatino Linotype"/>
        <family val="1"/>
      </rPr>
      <t xml:space="preserve"> (g)*</t>
    </r>
  </si>
  <si>
    <r>
      <t xml:space="preserve">Amount of main wash detergent used </t>
    </r>
    <r>
      <rPr>
        <i/>
        <sz val="11"/>
        <color theme="1"/>
        <rFont val="Palatino Linotype"/>
        <family val="1"/>
      </rPr>
      <t>(D</t>
    </r>
    <r>
      <rPr>
        <i/>
        <vertAlign val="subscript"/>
        <sz val="11"/>
        <color theme="1"/>
        <rFont val="Palatino Linotype"/>
        <family val="1"/>
      </rPr>
      <t>mw</t>
    </r>
    <r>
      <rPr>
        <i/>
        <sz val="11"/>
        <color theme="1"/>
        <rFont val="Palatino Linotype"/>
        <family val="1"/>
      </rPr>
      <t>)</t>
    </r>
    <r>
      <rPr>
        <sz val="11"/>
        <color theme="1"/>
        <rFont val="Palatino Linotype"/>
        <family val="1"/>
      </rPr>
      <t xml:space="preserve"> (g)</t>
    </r>
  </si>
  <si>
    <t>v2.0</t>
  </si>
  <si>
    <t>v3.0</t>
  </si>
  <si>
    <t>10 CFR 430 Subpart B Appendix C1:  Uniform Test Method for Measuring the Energy Consumption of Dishwashers</t>
  </si>
  <si>
    <t>v3.1</t>
  </si>
  <si>
    <t>v3.2</t>
  </si>
  <si>
    <t>v3.3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</si>
</sst>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6" x14ac:knownFonts="1">
    <font>
      <sz val="11"/>
      <color theme="1"/>
      <name val="Calibri"/>
      <family val="2"/>
      <scheme val="minor"/>
    </font>
    <font>
      <sz val="11"/>
      <color theme="1"/>
      <name val="Calibri"/>
      <family val="2"/>
      <scheme val="minor"/>
    </font>
    <font>
      <sz val="11"/>
      <color theme="0"/>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b/>
      <sz val="10"/>
      <color theme="1"/>
      <name val="Palatino Linotype"/>
      <family val="1"/>
    </font>
    <font>
      <b/>
      <sz val="14"/>
      <name val="Palatino Linotype"/>
      <family val="1"/>
    </font>
    <font>
      <b/>
      <sz val="11"/>
      <name val="Palatino Linotype"/>
      <family val="1"/>
    </font>
    <font>
      <b/>
      <sz val="14"/>
      <color theme="1"/>
      <name val="Palatino Linotype"/>
      <family val="1"/>
    </font>
    <font>
      <b/>
      <sz val="12"/>
      <name val="Palatino Linotype"/>
      <family val="1"/>
    </font>
    <font>
      <u/>
      <sz val="11"/>
      <color theme="10"/>
      <name val="Palatino Linotype"/>
      <family val="1"/>
    </font>
    <font>
      <sz val="11"/>
      <color theme="0"/>
      <name val="Palatino Linotype"/>
      <family val="2"/>
    </font>
    <font>
      <i/>
      <sz val="11"/>
      <color theme="1"/>
      <name val="Palatino Linotype"/>
      <family val="1"/>
    </font>
    <font>
      <sz val="11"/>
      <color rgb="FF000000"/>
      <name val="Palatino Linotype"/>
      <family val="2"/>
    </font>
    <font>
      <vertAlign val="superscript"/>
      <sz val="11"/>
      <color theme="1"/>
      <name val="Palatino Linotype"/>
      <family val="1"/>
    </font>
    <font>
      <vertAlign val="subscript"/>
      <sz val="11"/>
      <color theme="1"/>
      <name val="Palatino Linotype"/>
      <family val="1"/>
    </font>
    <font>
      <i/>
      <vertAlign val="subscript"/>
      <sz val="11"/>
      <color theme="1"/>
      <name val="Palatino Linotype"/>
      <family val="1"/>
    </font>
    <font>
      <b/>
      <i/>
      <sz val="11"/>
      <color theme="1"/>
      <name val="Palatino Linotype"/>
      <family val="1"/>
    </font>
    <font>
      <b/>
      <i/>
      <vertAlign val="subscript"/>
      <sz val="11"/>
      <color theme="1"/>
      <name val="Palatino Linotype"/>
      <family val="1"/>
    </font>
    <font>
      <i/>
      <sz val="9.9"/>
      <color theme="1"/>
      <name val="Palatino Linotype"/>
      <family val="1"/>
    </font>
    <font>
      <i/>
      <vertAlign val="subscript"/>
      <sz val="9.9"/>
      <color theme="1"/>
      <name val="Palatino Linotype"/>
      <family val="1"/>
    </font>
    <font>
      <sz val="10"/>
      <color theme="1"/>
      <name val="Palatino Linotype"/>
      <family val="1"/>
    </font>
    <font>
      <b/>
      <sz val="11"/>
      <color theme="0"/>
      <name val="Palatino Linotype"/>
      <family val="1"/>
    </font>
    <font>
      <i/>
      <sz val="11"/>
      <color rgb="FFFF0000"/>
      <name val="Palatino Linotype"/>
      <family val="1"/>
    </font>
  </fonts>
  <fills count="2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0" tint="-0.249977111117893"/>
        <bgColor indexed="64"/>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FFFF00"/>
        <bgColor indexed="64"/>
      </patternFill>
    </fill>
    <fill>
      <patternFill patternType="solid">
        <fgColor rgb="FF0066CC"/>
        <bgColor indexed="64"/>
      </patternFill>
    </fill>
    <fill>
      <patternFill patternType="solid">
        <fgColor rgb="FF99CCFF"/>
        <bgColor indexed="64"/>
      </patternFill>
    </fill>
    <fill>
      <patternFill patternType="solid">
        <fgColor rgb="FF800000"/>
        <bgColor indexed="64"/>
      </patternFill>
    </fill>
    <fill>
      <patternFill patternType="lightUp">
        <fgColor auto="1"/>
        <bgColor rgb="FFD8D8D8"/>
      </patternFill>
    </fill>
    <fill>
      <patternFill patternType="solid">
        <fgColor rgb="FFCCFFCC"/>
        <bgColor indexed="64"/>
      </patternFill>
    </fill>
    <fill>
      <patternFill patternType="solid">
        <fgColor rgb="FFFFFFCC"/>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auto="1"/>
      </top>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medium">
        <color indexed="64"/>
      </right>
      <top/>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medium">
        <color indexed="64"/>
      </left>
      <right style="thin">
        <color indexed="64"/>
      </right>
      <top style="medium">
        <color indexed="64"/>
      </top>
      <bottom style="thin">
        <color theme="0" tint="-0.249977111117893"/>
      </bottom>
      <diagonal/>
    </border>
    <border>
      <left style="thin">
        <color indexed="64"/>
      </left>
      <right style="medium">
        <color indexed="64"/>
      </right>
      <top style="medium">
        <color indexed="64"/>
      </top>
      <bottom style="thin">
        <color theme="0" tint="-0.249977111117893"/>
      </bottom>
      <diagonal/>
    </border>
    <border>
      <left style="medium">
        <color indexed="64"/>
      </left>
      <right/>
      <top/>
      <bottom style="thin">
        <color theme="0" tint="-0.249977111117893"/>
      </bottom>
      <diagonal/>
    </border>
    <border>
      <left style="medium">
        <color indexed="64"/>
      </left>
      <right/>
      <top style="thin">
        <color theme="0" tint="-0.249977111117893"/>
      </top>
      <bottom style="medium">
        <color indexed="64"/>
      </bottom>
      <diagonal/>
    </border>
    <border>
      <left style="medium">
        <color indexed="64"/>
      </left>
      <right/>
      <top style="thin">
        <color theme="0" tint="-0.249977111117893"/>
      </top>
      <bottom style="thin">
        <color theme="0" tint="-0.249977111117893"/>
      </bottom>
      <diagonal/>
    </border>
    <border>
      <left/>
      <right style="medium">
        <color indexed="64"/>
      </right>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
      <left style="medium">
        <color indexed="64"/>
      </left>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thin">
        <color indexed="64"/>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right style="thin">
        <color indexed="64"/>
      </right>
      <top style="thin">
        <color theme="0" tint="-0.249977111117893"/>
      </top>
      <bottom style="thin">
        <color theme="0" tint="-0.249977111117893"/>
      </bottom>
      <diagonal/>
    </border>
    <border>
      <left/>
      <right style="thin">
        <color indexed="64"/>
      </right>
      <top style="thin">
        <color theme="0" tint="-0.249977111117893"/>
      </top>
      <bottom style="thin">
        <color indexed="64"/>
      </bottom>
      <diagonal/>
    </border>
    <border>
      <left style="medium">
        <color indexed="64"/>
      </left>
      <right style="thin">
        <color rgb="FF000000"/>
      </right>
      <top/>
      <bottom/>
      <diagonal/>
    </border>
    <border>
      <left style="thin">
        <color rgb="FF000000"/>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theme="0" tint="-0.249977111117893"/>
      </bottom>
      <diagonal/>
    </border>
    <border>
      <left style="medium">
        <color indexed="64"/>
      </left>
      <right/>
      <top style="thin">
        <color indexed="64"/>
      </top>
      <bottom style="thin">
        <color theme="0" tint="-0.249977111117893"/>
      </bottom>
      <diagonal/>
    </border>
    <border>
      <left style="thin">
        <color theme="0" tint="-0.249977111117893"/>
      </left>
      <right/>
      <top style="medium">
        <color indexed="64"/>
      </top>
      <bottom/>
      <diagonal/>
    </border>
    <border>
      <left style="thin">
        <color theme="0" tint="-0.249977111117893"/>
      </left>
      <right/>
      <top/>
      <bottom/>
      <diagonal/>
    </border>
    <border>
      <left style="medium">
        <color indexed="64"/>
      </left>
      <right style="thin">
        <color theme="0" tint="-0.249977111117893"/>
      </right>
      <top style="medium">
        <color indexed="64"/>
      </top>
      <bottom style="thin">
        <color theme="0" tint="-0.249977111117893"/>
      </bottom>
      <diagonal/>
    </border>
    <border>
      <left style="thin">
        <color theme="0" tint="-0.249977111117893"/>
      </left>
      <right/>
      <top/>
      <bottom style="medium">
        <color indexed="64"/>
      </bottom>
      <diagonal/>
    </border>
    <border>
      <left/>
      <right style="medium">
        <color indexed="64"/>
      </right>
      <top style="thin">
        <color indexed="64"/>
      </top>
      <bottom style="thin">
        <color indexed="64"/>
      </bottom>
      <diagonal/>
    </border>
    <border>
      <left style="thin">
        <color theme="0" tint="-0.249977111117893"/>
      </left>
      <right/>
      <top style="medium">
        <color indexed="64"/>
      </top>
      <bottom style="thin">
        <color theme="0" tint="-0.249977111117893"/>
      </bottom>
      <diagonal/>
    </border>
    <border>
      <left/>
      <right/>
      <top style="medium">
        <color indexed="64"/>
      </top>
      <bottom style="thin">
        <color theme="0" tint="-0.249977111117893"/>
      </bottom>
      <diagonal/>
    </border>
    <border>
      <left/>
      <right style="medium">
        <color indexed="64"/>
      </right>
      <top style="medium">
        <color indexed="64"/>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medium">
        <color indexed="64"/>
      </left>
      <right/>
      <top style="medium">
        <color indexed="64"/>
      </top>
      <bottom style="thin">
        <color theme="0" tint="-0.249977111117893"/>
      </bottom>
      <diagonal/>
    </border>
    <border>
      <left/>
      <right/>
      <top style="thin">
        <color indexed="64"/>
      </top>
      <bottom style="thin">
        <color indexed="64"/>
      </bottom>
      <diagonal/>
    </border>
    <border>
      <left style="thin">
        <color auto="1"/>
      </left>
      <right style="medium">
        <color indexed="64"/>
      </right>
      <top/>
      <bottom style="medium">
        <color indexed="64"/>
      </bottom>
      <diagonal/>
    </border>
    <border>
      <left style="medium">
        <color indexed="64"/>
      </left>
      <right/>
      <top/>
      <bottom style="thin">
        <color theme="0" tint="-0.14996795556505021"/>
      </bottom>
      <diagonal/>
    </border>
    <border>
      <left style="thin">
        <color indexed="64"/>
      </left>
      <right style="medium">
        <color indexed="64"/>
      </right>
      <top/>
      <bottom style="thin">
        <color theme="0" tint="-0.249977111117893"/>
      </bottom>
      <diagonal/>
    </border>
    <border>
      <left style="thin">
        <color auto="1"/>
      </left>
      <right style="medium">
        <color indexed="64"/>
      </right>
      <top style="medium">
        <color indexed="64"/>
      </top>
      <bottom/>
      <diagonal/>
    </border>
    <border>
      <left style="thin">
        <color indexed="64"/>
      </left>
      <right/>
      <top style="thin">
        <color theme="0" tint="-0.249977111117893"/>
      </top>
      <bottom/>
      <diagonal/>
    </border>
    <border>
      <left style="thin">
        <color indexed="64"/>
      </left>
      <right/>
      <top style="thin">
        <color indexed="64"/>
      </top>
      <bottom style="thin">
        <color theme="0" tint="-0.249977111117893"/>
      </bottom>
      <diagonal/>
    </border>
    <border>
      <left style="thin">
        <color indexed="64"/>
      </left>
      <right/>
      <top/>
      <bottom style="thin">
        <color theme="0" tint="-0.249977111117893"/>
      </bottom>
      <diagonal/>
    </border>
    <border>
      <left/>
      <right/>
      <top/>
      <bottom style="thin">
        <color theme="0" tint="-0.249977111117893"/>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style="thin">
        <color theme="0" tint="-0.249977111117893"/>
      </left>
      <right style="medium">
        <color indexed="64"/>
      </right>
      <top style="thin">
        <color theme="0" tint="-0.249977111117893"/>
      </top>
      <bottom/>
      <diagonal/>
    </border>
    <border>
      <left style="medium">
        <color indexed="64"/>
      </left>
      <right style="medium">
        <color indexed="64"/>
      </right>
      <top style="thin">
        <color indexed="64"/>
      </top>
      <bottom style="thin">
        <color indexed="64"/>
      </bottom>
      <diagonal/>
    </border>
    <border>
      <left/>
      <right style="medium">
        <color indexed="64"/>
      </right>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theme="0" tint="-0.249977111117893"/>
      </left>
      <right/>
      <top/>
      <bottom style="thin">
        <color theme="0" tint="-0.249977111117893"/>
      </bottom>
      <diagonal/>
    </border>
    <border>
      <left style="medium">
        <color indexed="64"/>
      </left>
      <right style="thin">
        <color theme="0" tint="-0.249977111117893"/>
      </right>
      <top style="thin">
        <color theme="0" tint="-0.249977111117893"/>
      </top>
      <bottom/>
      <diagonal/>
    </border>
  </borders>
  <cellStyleXfs count="20">
    <xf numFmtId="0" fontId="0" fillId="0" borderId="0"/>
    <xf numFmtId="0" fontId="1" fillId="4" borderId="0" applyNumberFormat="0" applyBorder="0" applyAlignment="0" applyProtection="0"/>
    <xf numFmtId="0" fontId="1" fillId="5" borderId="0" applyNumberFormat="0" applyBorder="0" applyAlignment="0" applyProtection="0"/>
    <xf numFmtId="0" fontId="2" fillId="6" borderId="0" applyNumberFormat="0" applyBorder="0" applyAlignment="0" applyProtection="0"/>
    <xf numFmtId="0" fontId="3" fillId="0" borderId="0"/>
    <xf numFmtId="0" fontId="4" fillId="8" borderId="0" applyNumberFormat="0" applyBorder="0" applyProtection="0">
      <alignment horizontal="left" vertical="center"/>
    </xf>
    <xf numFmtId="0" fontId="8" fillId="9" borderId="1">
      <alignment horizontal="center" vertical="center"/>
    </xf>
    <xf numFmtId="0" fontId="9" fillId="10" borderId="1" applyNumberFormat="0" applyAlignment="0" applyProtection="0"/>
    <xf numFmtId="0" fontId="5" fillId="0" borderId="1">
      <alignment horizontal="center"/>
    </xf>
    <xf numFmtId="0" fontId="10" fillId="11" borderId="0" applyNumberFormat="0" applyAlignment="0" applyProtection="0"/>
    <xf numFmtId="0" fontId="5" fillId="0" borderId="1">
      <alignment horizontal="center" vertical="center"/>
    </xf>
    <xf numFmtId="0" fontId="11" fillId="12" borderId="1" applyNumberFormat="0" applyProtection="0">
      <alignment horizontal="center" vertical="center"/>
    </xf>
    <xf numFmtId="0" fontId="12" fillId="13" borderId="1" applyNumberFormat="0" applyProtection="0">
      <alignment horizontal="center" vertical="center"/>
    </xf>
    <xf numFmtId="0" fontId="13" fillId="14" borderId="0"/>
    <xf numFmtId="0" fontId="7" fillId="0" borderId="0"/>
    <xf numFmtId="0" fontId="7" fillId="0" borderId="27">
      <alignment horizontal="center" vertical="center" wrapText="1"/>
    </xf>
    <xf numFmtId="0" fontId="9" fillId="12" borderId="1" applyNumberFormat="0" applyProtection="0">
      <alignment horizontal="center" vertical="center"/>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xf numFmtId="0" fontId="3" fillId="0" borderId="0"/>
  </cellStyleXfs>
  <cellXfs count="575">
    <xf numFmtId="0" fontId="0" fillId="0" borderId="0" xfId="0"/>
    <xf numFmtId="14" fontId="3" fillId="0" borderId="0" xfId="4" applyNumberFormat="1"/>
    <xf numFmtId="0" fontId="3" fillId="0" borderId="0" xfId="4"/>
    <xf numFmtId="0" fontId="5" fillId="0" borderId="0" xfId="4" applyFont="1"/>
    <xf numFmtId="0" fontId="5" fillId="0" borderId="0" xfId="4" applyFont="1" applyAlignment="1">
      <alignment horizontal="center"/>
    </xf>
    <xf numFmtId="0" fontId="3" fillId="0" borderId="0" xfId="4" applyNumberFormat="1"/>
    <xf numFmtId="0" fontId="3" fillId="0" borderId="0" xfId="4" applyBorder="1"/>
    <xf numFmtId="0" fontId="4" fillId="8" borderId="2" xfId="5" applyBorder="1">
      <alignment horizontal="left" vertical="center"/>
    </xf>
    <xf numFmtId="0" fontId="4" fillId="8" borderId="4" xfId="5" applyBorder="1">
      <alignment horizontal="left" vertical="center"/>
    </xf>
    <xf numFmtId="0" fontId="5" fillId="0" borderId="0" xfId="4" applyFont="1" applyAlignment="1">
      <alignment horizontal="left"/>
    </xf>
    <xf numFmtId="0" fontId="5" fillId="3" borderId="30" xfId="0" applyFont="1" applyFill="1" applyBorder="1"/>
    <xf numFmtId="0" fontId="5" fillId="3" borderId="31" xfId="0" applyFont="1" applyFill="1" applyBorder="1" applyAlignment="1">
      <alignment horizontal="left" wrapText="1"/>
    </xf>
    <xf numFmtId="0" fontId="5" fillId="3" borderId="40" xfId="0" applyFont="1" applyFill="1" applyBorder="1" applyAlignment="1">
      <alignment horizontal="left" wrapText="1"/>
    </xf>
    <xf numFmtId="0" fontId="5" fillId="3" borderId="35" xfId="0" applyFont="1" applyFill="1" applyBorder="1"/>
    <xf numFmtId="0" fontId="5" fillId="3" borderId="33" xfId="0" applyFont="1" applyFill="1" applyBorder="1"/>
    <xf numFmtId="0" fontId="5" fillId="3" borderId="38" xfId="0" applyFont="1" applyFill="1" applyBorder="1"/>
    <xf numFmtId="0" fontId="5" fillId="3" borderId="34" xfId="0" applyFont="1" applyFill="1" applyBorder="1"/>
    <xf numFmtId="0" fontId="3" fillId="0" borderId="0" xfId="4" applyProtection="1"/>
    <xf numFmtId="0" fontId="15" fillId="0" borderId="0" xfId="17" applyAlignment="1" applyProtection="1">
      <protection locked="0"/>
    </xf>
    <xf numFmtId="0" fontId="5" fillId="14" borderId="0" xfId="4" applyFont="1" applyFill="1"/>
    <xf numFmtId="0" fontId="3" fillId="14" borderId="0" xfId="4" applyFill="1"/>
    <xf numFmtId="0" fontId="5" fillId="0" borderId="42" xfId="0" applyFont="1" applyBorder="1"/>
    <xf numFmtId="0" fontId="5" fillId="0" borderId="44" xfId="0" applyFont="1" applyBorder="1"/>
    <xf numFmtId="0" fontId="5" fillId="0" borderId="46" xfId="0" applyFont="1" applyBorder="1"/>
    <xf numFmtId="0" fontId="5" fillId="0" borderId="59" xfId="0" applyFont="1" applyBorder="1"/>
    <xf numFmtId="0" fontId="14" fillId="0" borderId="59" xfId="0" applyFont="1" applyFill="1" applyBorder="1"/>
    <xf numFmtId="0" fontId="14" fillId="0" borderId="61" xfId="0" applyFont="1" applyFill="1" applyBorder="1"/>
    <xf numFmtId="0" fontId="14" fillId="0" borderId="61" xfId="0" applyFont="1" applyBorder="1" applyAlignment="1">
      <alignment vertical="center"/>
    </xf>
    <xf numFmtId="0" fontId="14" fillId="0" borderId="60" xfId="0" applyFont="1" applyBorder="1" applyAlignment="1">
      <alignment vertical="center"/>
    </xf>
    <xf numFmtId="0" fontId="14" fillId="0" borderId="60" xfId="0" applyFont="1" applyFill="1" applyBorder="1"/>
    <xf numFmtId="0" fontId="5" fillId="0" borderId="59" xfId="0" applyFont="1" applyBorder="1" applyAlignment="1">
      <alignment vertical="center"/>
    </xf>
    <xf numFmtId="0" fontId="5" fillId="0" borderId="61" xfId="0" applyFont="1" applyFill="1" applyBorder="1" applyAlignment="1">
      <alignment vertical="center"/>
    </xf>
    <xf numFmtId="0" fontId="5" fillId="0" borderId="61" xfId="0" applyFont="1" applyBorder="1" applyAlignment="1">
      <alignment vertical="center"/>
    </xf>
    <xf numFmtId="0" fontId="5" fillId="0" borderId="62" xfId="0" applyFont="1" applyBorder="1"/>
    <xf numFmtId="0" fontId="5" fillId="0" borderId="64" xfId="0" applyFont="1" applyBorder="1"/>
    <xf numFmtId="0" fontId="7" fillId="0" borderId="15" xfId="4" applyFont="1" applyFill="1" applyBorder="1" applyAlignment="1">
      <alignment horizontal="center" vertical="center"/>
    </xf>
    <xf numFmtId="0" fontId="7" fillId="0" borderId="15" xfId="4" applyFont="1" applyBorder="1" applyAlignment="1">
      <alignment horizontal="center" vertical="center"/>
    </xf>
    <xf numFmtId="0" fontId="7" fillId="0" borderId="38" xfId="4" applyFont="1" applyFill="1" applyBorder="1" applyAlignment="1">
      <alignment horizontal="center" vertical="center"/>
    </xf>
    <xf numFmtId="0" fontId="7" fillId="0" borderId="40" xfId="4" applyFont="1" applyFill="1" applyBorder="1" applyAlignment="1">
      <alignment horizontal="center" vertical="center"/>
    </xf>
    <xf numFmtId="0" fontId="3" fillId="14" borderId="0" xfId="4" applyFill="1" applyProtection="1"/>
    <xf numFmtId="0" fontId="7" fillId="0" borderId="19" xfId="0" applyFont="1" applyBorder="1" applyAlignment="1"/>
    <xf numFmtId="0" fontId="5" fillId="3" borderId="61" xfId="0" applyFont="1" applyFill="1" applyBorder="1"/>
    <xf numFmtId="0" fontId="5" fillId="3" borderId="60" xfId="0" applyFont="1" applyFill="1" applyBorder="1"/>
    <xf numFmtId="0" fontId="3" fillId="0" borderId="61" xfId="4" applyNumberFormat="1" applyBorder="1" applyAlignment="1">
      <alignment horizontal="left"/>
    </xf>
    <xf numFmtId="0" fontId="5" fillId="0" borderId="61" xfId="4" applyFont="1" applyBorder="1" applyAlignment="1">
      <alignment horizontal="left"/>
    </xf>
    <xf numFmtId="0" fontId="5" fillId="0" borderId="60" xfId="4" applyFont="1" applyBorder="1" applyAlignment="1">
      <alignment horizontal="left"/>
    </xf>
    <xf numFmtId="0" fontId="3" fillId="14" borderId="0" xfId="4" applyNumberFormat="1" applyFill="1"/>
    <xf numFmtId="14" fontId="3" fillId="14" borderId="0" xfId="4" applyNumberFormat="1" applyFill="1"/>
    <xf numFmtId="0" fontId="14" fillId="16" borderId="40" xfId="16" applyFont="1" applyFill="1" applyBorder="1" applyAlignment="1" applyProtection="1">
      <alignment horizontal="center" vertical="center"/>
      <protection locked="0"/>
    </xf>
    <xf numFmtId="0" fontId="14" fillId="16" borderId="35" xfId="16" applyFont="1" applyFill="1" applyBorder="1" applyAlignment="1" applyProtection="1">
      <alignment horizontal="center" vertical="center"/>
      <protection locked="0"/>
    </xf>
    <xf numFmtId="0" fontId="14" fillId="16" borderId="33" xfId="16" applyFont="1" applyFill="1" applyBorder="1" applyAlignment="1" applyProtection="1">
      <alignment horizontal="center" vertical="center"/>
      <protection locked="0"/>
    </xf>
    <xf numFmtId="14" fontId="23" fillId="17" borderId="1" xfId="16" applyNumberFormat="1" applyFont="1" applyFill="1" applyBorder="1" applyProtection="1">
      <alignment horizontal="center" vertical="center"/>
    </xf>
    <xf numFmtId="0" fontId="9" fillId="16" borderId="35" xfId="16" applyFill="1" applyBorder="1" applyAlignment="1" applyProtection="1">
      <alignment horizontal="left" vertical="center"/>
      <protection locked="0"/>
    </xf>
    <xf numFmtId="0" fontId="7" fillId="0" borderId="36" xfId="4" applyFont="1" applyBorder="1" applyAlignment="1">
      <alignment horizontal="center" vertical="center"/>
    </xf>
    <xf numFmtId="0" fontId="7" fillId="0" borderId="31" xfId="4" applyFont="1" applyBorder="1" applyAlignment="1">
      <alignment horizontal="center" vertical="center"/>
    </xf>
    <xf numFmtId="0" fontId="24" fillId="3" borderId="22" xfId="0" applyFont="1" applyFill="1" applyBorder="1"/>
    <xf numFmtId="0" fontId="5" fillId="0" borderId="83" xfId="0" applyFont="1" applyBorder="1"/>
    <xf numFmtId="0" fontId="5" fillId="0" borderId="91" xfId="4" applyFont="1" applyBorder="1" applyAlignment="1">
      <alignment horizontal="left"/>
    </xf>
    <xf numFmtId="0" fontId="5" fillId="0" borderId="83" xfId="0" applyFont="1" applyBorder="1" applyAlignment="1">
      <alignment horizontal="left"/>
    </xf>
    <xf numFmtId="0" fontId="5" fillId="0" borderId="44" xfId="0" applyFont="1" applyBorder="1" applyAlignment="1">
      <alignment horizontal="left"/>
    </xf>
    <xf numFmtId="0" fontId="5" fillId="0" borderId="46" xfId="0" applyFont="1" applyBorder="1" applyAlignment="1">
      <alignment horizontal="left"/>
    </xf>
    <xf numFmtId="0" fontId="15" fillId="0" borderId="95" xfId="17" applyBorder="1" applyAlignment="1" applyProtection="1">
      <protection locked="0"/>
    </xf>
    <xf numFmtId="0" fontId="15" fillId="0" borderId="49" xfId="17" applyBorder="1" applyAlignment="1" applyProtection="1">
      <protection locked="0"/>
    </xf>
    <xf numFmtId="0" fontId="15" fillId="0" borderId="51" xfId="17" applyBorder="1" applyAlignment="1" applyProtection="1">
      <protection locked="0"/>
    </xf>
    <xf numFmtId="0" fontId="19" fillId="8" borderId="29" xfId="5" applyFont="1" applyBorder="1" applyAlignment="1" applyProtection="1">
      <alignment horizontal="left" vertical="center"/>
    </xf>
    <xf numFmtId="0" fontId="14" fillId="0" borderId="0" xfId="4" applyFont="1" applyProtection="1"/>
    <xf numFmtId="0" fontId="14" fillId="14" borderId="0" xfId="4" applyFont="1" applyFill="1" applyProtection="1"/>
    <xf numFmtId="0" fontId="5" fillId="0" borderId="42" xfId="4" applyFont="1" applyBorder="1" applyProtection="1"/>
    <xf numFmtId="0" fontId="6" fillId="0" borderId="43" xfId="4" applyFont="1" applyBorder="1" applyAlignment="1" applyProtection="1">
      <alignment horizontal="left"/>
    </xf>
    <xf numFmtId="0" fontId="5" fillId="0" borderId="0" xfId="4" applyFont="1" applyProtection="1"/>
    <xf numFmtId="0" fontId="5" fillId="14" borderId="0" xfId="4" applyFont="1" applyFill="1" applyProtection="1"/>
    <xf numFmtId="0" fontId="3" fillId="0" borderId="44" xfId="4" applyNumberFormat="1" applyBorder="1" applyProtection="1"/>
    <xf numFmtId="0" fontId="5" fillId="0" borderId="44" xfId="4" applyFont="1" applyBorder="1" applyProtection="1"/>
    <xf numFmtId="0" fontId="5" fillId="0" borderId="45" xfId="4" applyNumberFormat="1" applyFont="1" applyBorder="1" applyAlignment="1" applyProtection="1">
      <alignment horizontal="left"/>
    </xf>
    <xf numFmtId="0" fontId="14" fillId="0" borderId="0" xfId="4" applyFont="1" applyBorder="1" applyProtection="1"/>
    <xf numFmtId="0" fontId="7" fillId="0" borderId="52" xfId="4" applyFont="1" applyBorder="1" applyAlignment="1" applyProtection="1">
      <alignment horizontal="left"/>
    </xf>
    <xf numFmtId="0" fontId="7" fillId="0" borderId="53" xfId="4" applyFont="1" applyBorder="1" applyProtection="1"/>
    <xf numFmtId="0" fontId="5" fillId="0" borderId="57" xfId="4" applyFont="1" applyBorder="1" applyProtection="1"/>
    <xf numFmtId="0" fontId="5" fillId="0" borderId="58" xfId="4" applyFont="1" applyBorder="1" applyProtection="1"/>
    <xf numFmtId="0" fontId="5" fillId="0" borderId="48" xfId="4" applyFont="1" applyBorder="1" applyProtection="1"/>
    <xf numFmtId="0" fontId="5" fillId="0" borderId="49" xfId="4" applyFont="1" applyBorder="1" applyProtection="1"/>
    <xf numFmtId="0" fontId="14" fillId="0" borderId="48" xfId="4" applyFont="1" applyBorder="1" applyProtection="1"/>
    <xf numFmtId="0" fontId="14" fillId="0" borderId="49" xfId="4" applyFont="1" applyBorder="1" applyProtection="1"/>
    <xf numFmtId="0" fontId="14" fillId="0" borderId="50" xfId="4" applyFont="1" applyBorder="1" applyProtection="1"/>
    <xf numFmtId="0" fontId="14" fillId="0" borderId="51" xfId="4" applyFont="1" applyBorder="1" applyProtection="1"/>
    <xf numFmtId="0" fontId="14" fillId="0" borderId="0" xfId="19" applyFont="1" applyAlignment="1" applyProtection="1">
      <alignment vertical="center"/>
    </xf>
    <xf numFmtId="0" fontId="14" fillId="14" borderId="0" xfId="19" applyFont="1" applyFill="1" applyAlignment="1" applyProtection="1">
      <alignment vertical="center"/>
    </xf>
    <xf numFmtId="0" fontId="5" fillId="0" borderId="0" xfId="0" applyFont="1" applyBorder="1" applyAlignment="1" applyProtection="1">
      <alignment vertical="center"/>
    </xf>
    <xf numFmtId="0" fontId="21" fillId="8" borderId="28" xfId="5" applyFont="1" applyBorder="1" applyAlignment="1" applyProtection="1">
      <alignment horizontal="left" vertical="center"/>
    </xf>
    <xf numFmtId="0" fontId="19" fillId="3" borderId="19" xfId="5" applyFont="1" applyFill="1" applyBorder="1" applyAlignment="1" applyProtection="1">
      <alignment horizontal="left" vertical="center"/>
    </xf>
    <xf numFmtId="0" fontId="19" fillId="3" borderId="96" xfId="5" applyFont="1" applyFill="1" applyBorder="1" applyAlignment="1" applyProtection="1">
      <alignment horizontal="left" vertical="center"/>
    </xf>
    <xf numFmtId="0" fontId="18" fillId="3" borderId="22" xfId="5" applyFont="1" applyFill="1" applyBorder="1" applyAlignment="1" applyProtection="1">
      <alignment horizontal="center" vertical="center"/>
    </xf>
    <xf numFmtId="0" fontId="18" fillId="3" borderId="54" xfId="5" applyFont="1" applyFill="1" applyBorder="1" applyAlignment="1" applyProtection="1">
      <alignment horizontal="center" vertical="center"/>
    </xf>
    <xf numFmtId="0" fontId="19" fillId="3" borderId="24" xfId="5" applyFont="1" applyFill="1" applyBorder="1" applyAlignment="1" applyProtection="1">
      <alignment horizontal="left" vertical="center"/>
    </xf>
    <xf numFmtId="0" fontId="19" fillId="3" borderId="93" xfId="5" applyFont="1" applyFill="1" applyBorder="1" applyAlignment="1" applyProtection="1">
      <alignment horizontal="left" vertical="center"/>
    </xf>
    <xf numFmtId="0" fontId="14" fillId="0" borderId="94" xfId="19" applyFont="1" applyFill="1" applyBorder="1" applyAlignment="1" applyProtection="1">
      <alignment vertical="center"/>
    </xf>
    <xf numFmtId="0" fontId="5" fillId="0" borderId="0" xfId="19" applyFont="1" applyAlignment="1" applyProtection="1">
      <alignment vertical="center"/>
    </xf>
    <xf numFmtId="0" fontId="14" fillId="0" borderId="55" xfId="19" applyFont="1" applyFill="1" applyBorder="1" applyAlignment="1" applyProtection="1">
      <alignment vertical="center"/>
    </xf>
    <xf numFmtId="0" fontId="5" fillId="14" borderId="0" xfId="19" applyFont="1" applyFill="1" applyAlignment="1" applyProtection="1">
      <alignment vertical="center"/>
    </xf>
    <xf numFmtId="0" fontId="14" fillId="0" borderId="56" xfId="19" applyFont="1" applyFill="1" applyBorder="1" applyAlignment="1" applyProtection="1">
      <alignment vertical="center"/>
    </xf>
    <xf numFmtId="0" fontId="14" fillId="0" borderId="0" xfId="19" applyFont="1" applyFill="1" applyBorder="1" applyAlignment="1" applyProtection="1">
      <alignment vertical="center"/>
    </xf>
    <xf numFmtId="0" fontId="22" fillId="0" borderId="0" xfId="17" applyFont="1" applyBorder="1" applyAlignment="1" applyProtection="1">
      <alignment vertical="center"/>
    </xf>
    <xf numFmtId="0" fontId="5" fillId="0" borderId="24" xfId="0" applyFont="1" applyBorder="1"/>
    <xf numFmtId="0" fontId="5" fillId="3" borderId="32" xfId="0" applyFont="1" applyFill="1" applyBorder="1"/>
    <xf numFmtId="0" fontId="3" fillId="0" borderId="42" xfId="4" applyNumberFormat="1" applyBorder="1" applyAlignment="1">
      <alignment horizontal="center" vertical="center" wrapText="1"/>
    </xf>
    <xf numFmtId="0" fontId="3" fillId="0" borderId="44" xfId="4" applyNumberFormat="1" applyBorder="1" applyAlignment="1">
      <alignment horizontal="center" vertical="center" wrapText="1"/>
    </xf>
    <xf numFmtId="0" fontId="3" fillId="0" borderId="103" xfId="19" applyFont="1" applyBorder="1"/>
    <xf numFmtId="0" fontId="25" fillId="0" borderId="104" xfId="19" applyFont="1" applyBorder="1" applyAlignment="1">
      <alignment horizontal="left"/>
    </xf>
    <xf numFmtId="0" fontId="3" fillId="0" borderId="105" xfId="19" applyFont="1" applyBorder="1"/>
    <xf numFmtId="0" fontId="3" fillId="0" borderId="106" xfId="19" applyNumberFormat="1" applyFont="1" applyBorder="1" applyAlignment="1">
      <alignment horizontal="left"/>
    </xf>
    <xf numFmtId="14" fontId="3" fillId="0" borderId="106" xfId="19" applyNumberFormat="1" applyFont="1" applyBorder="1" applyAlignment="1">
      <alignment horizontal="left"/>
    </xf>
    <xf numFmtId="0" fontId="3" fillId="0" borderId="105" xfId="19" applyNumberFormat="1" applyFont="1" applyBorder="1"/>
    <xf numFmtId="0" fontId="25" fillId="0" borderId="106" xfId="19" applyFont="1" applyBorder="1" applyAlignment="1">
      <alignment horizontal="left"/>
    </xf>
    <xf numFmtId="0" fontId="3" fillId="0" borderId="107" xfId="19" applyFont="1" applyBorder="1" applyAlignment="1">
      <alignment horizontal="left" vertical="center"/>
    </xf>
    <xf numFmtId="0" fontId="3" fillId="0" borderId="108" xfId="19" applyNumberFormat="1" applyFont="1" applyBorder="1" applyAlignment="1">
      <alignment horizontal="left" vertical="center" wrapText="1"/>
    </xf>
    <xf numFmtId="0" fontId="3" fillId="0" borderId="109" xfId="19" applyFont="1" applyBorder="1"/>
    <xf numFmtId="14" fontId="3" fillId="0" borderId="110" xfId="19" applyNumberFormat="1" applyFont="1" applyBorder="1" applyAlignment="1">
      <alignment horizontal="left"/>
    </xf>
    <xf numFmtId="14" fontId="3" fillId="0" borderId="43" xfId="4" applyNumberFormat="1" applyBorder="1" applyAlignment="1">
      <alignment horizontal="center" vertical="center" wrapText="1"/>
    </xf>
    <xf numFmtId="14" fontId="3" fillId="0" borderId="45" xfId="4" applyNumberFormat="1" applyBorder="1" applyAlignment="1">
      <alignment horizontal="center" vertical="center" wrapText="1"/>
    </xf>
    <xf numFmtId="14" fontId="3" fillId="0" borderId="45" xfId="4" applyNumberFormat="1" applyBorder="1" applyAlignment="1">
      <alignment horizontal="center" vertical="center"/>
    </xf>
    <xf numFmtId="14" fontId="3" fillId="0" borderId="47" xfId="4" applyNumberFormat="1" applyBorder="1" applyAlignment="1">
      <alignment horizontal="center" vertical="center"/>
    </xf>
    <xf numFmtId="0" fontId="3" fillId="0" borderId="44" xfId="4" applyNumberFormat="1" applyBorder="1" applyAlignment="1">
      <alignment horizontal="center"/>
    </xf>
    <xf numFmtId="0" fontId="3" fillId="0" borderId="46" xfId="4" applyNumberFormat="1" applyBorder="1" applyAlignment="1">
      <alignment horizontal="center"/>
    </xf>
    <xf numFmtId="0" fontId="7" fillId="0" borderId="38" xfId="4" applyFont="1" applyBorder="1" applyAlignment="1">
      <alignment horizontal="center"/>
    </xf>
    <xf numFmtId="0" fontId="7" fillId="0" borderId="40" xfId="4" applyFont="1" applyBorder="1" applyAlignment="1">
      <alignment horizontal="center"/>
    </xf>
    <xf numFmtId="0" fontId="5" fillId="0" borderId="0" xfId="0" applyFont="1"/>
    <xf numFmtId="0" fontId="5" fillId="14" borderId="0" xfId="0" applyFont="1" applyFill="1"/>
    <xf numFmtId="0" fontId="5" fillId="0" borderId="44" xfId="0" applyNumberFormat="1" applyFont="1" applyBorder="1" applyAlignment="1">
      <alignment horizontal="left"/>
    </xf>
    <xf numFmtId="0" fontId="5" fillId="0" borderId="0" xfId="0" applyFont="1" applyBorder="1"/>
    <xf numFmtId="0" fontId="5" fillId="0" borderId="14" xfId="0" applyFont="1" applyBorder="1"/>
    <xf numFmtId="0" fontId="5" fillId="0" borderId="15" xfId="0" applyFont="1" applyBorder="1"/>
    <xf numFmtId="0" fontId="5" fillId="0" borderId="16" xfId="0" applyFont="1" applyBorder="1"/>
    <xf numFmtId="0" fontId="5" fillId="0" borderId="0" xfId="0" applyFont="1" applyAlignment="1">
      <alignment horizontal="right"/>
    </xf>
    <xf numFmtId="0" fontId="5" fillId="0" borderId="0" xfId="0" applyNumberFormat="1" applyFont="1"/>
    <xf numFmtId="0" fontId="5" fillId="0" borderId="44" xfId="0" applyNumberFormat="1" applyFont="1" applyBorder="1"/>
    <xf numFmtId="0" fontId="19" fillId="0" borderId="0" xfId="0" applyFont="1"/>
    <xf numFmtId="0" fontId="14" fillId="0" borderId="0" xfId="0" applyFont="1"/>
    <xf numFmtId="0" fontId="7" fillId="0" borderId="7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74" xfId="0" applyNumberFormat="1" applyFont="1" applyBorder="1" applyAlignment="1">
      <alignment horizontal="center" vertical="center" wrapText="1"/>
    </xf>
    <xf numFmtId="0" fontId="14" fillId="0" borderId="34" xfId="0" applyFont="1" applyBorder="1"/>
    <xf numFmtId="0" fontId="14" fillId="0" borderId="1" xfId="0" applyFont="1" applyBorder="1"/>
    <xf numFmtId="0" fontId="14" fillId="0" borderId="1" xfId="0" applyFont="1" applyBorder="1" applyAlignment="1">
      <alignment horizontal="right"/>
    </xf>
    <xf numFmtId="0" fontId="14" fillId="0" borderId="35" xfId="0" applyNumberFormat="1" applyFont="1" applyBorder="1" applyAlignment="1">
      <alignment horizontal="right"/>
    </xf>
    <xf numFmtId="0" fontId="14" fillId="0" borderId="32" xfId="0" applyFont="1" applyBorder="1"/>
    <xf numFmtId="0" fontId="14" fillId="0" borderId="37" xfId="0" applyFont="1" applyBorder="1"/>
    <xf numFmtId="0" fontId="14" fillId="0" borderId="37" xfId="0" applyFont="1" applyBorder="1" applyAlignment="1">
      <alignment horizontal="right"/>
    </xf>
    <xf numFmtId="0" fontId="14" fillId="0" borderId="33" xfId="0" applyNumberFormat="1" applyFont="1" applyBorder="1" applyAlignment="1">
      <alignment horizontal="right"/>
    </xf>
    <xf numFmtId="0" fontId="5" fillId="14" borderId="0" xfId="0" applyFont="1" applyFill="1" applyAlignment="1">
      <alignment horizontal="right"/>
    </xf>
    <xf numFmtId="0" fontId="5" fillId="14" borderId="0" xfId="0" applyNumberFormat="1" applyFont="1" applyFill="1"/>
    <xf numFmtId="0" fontId="22" fillId="0" borderId="0" xfId="17" applyFont="1" applyAlignment="1" applyProtection="1">
      <protection locked="0"/>
    </xf>
    <xf numFmtId="0" fontId="19" fillId="8" borderId="2" xfId="5" applyFont="1" applyBorder="1">
      <alignment horizontal="left" vertical="center"/>
    </xf>
    <xf numFmtId="0" fontId="19" fillId="8" borderId="3" xfId="5" applyFont="1" applyBorder="1">
      <alignment horizontal="left" vertical="center"/>
    </xf>
    <xf numFmtId="0" fontId="19" fillId="8" borderId="4" xfId="5" applyFont="1" applyBorder="1">
      <alignment horizontal="left" vertical="center"/>
    </xf>
    <xf numFmtId="0" fontId="7" fillId="0" borderId="0" xfId="0" applyFont="1" applyBorder="1" applyAlignment="1"/>
    <xf numFmtId="0" fontId="24" fillId="0" borderId="22" xfId="0" applyFont="1" applyBorder="1"/>
    <xf numFmtId="0" fontId="7" fillId="0" borderId="0" xfId="0" applyFont="1" applyBorder="1" applyAlignment="1">
      <alignment horizontal="center"/>
    </xf>
    <xf numFmtId="0" fontId="7" fillId="0" borderId="23" xfId="0" applyFont="1" applyBorder="1" applyAlignment="1">
      <alignment horizontal="center"/>
    </xf>
    <xf numFmtId="0" fontId="5" fillId="0" borderId="22" xfId="0" applyFont="1" applyBorder="1"/>
    <xf numFmtId="0" fontId="7" fillId="0" borderId="25" xfId="0" applyFont="1" applyBorder="1" applyAlignment="1"/>
    <xf numFmtId="0" fontId="5" fillId="0" borderId="23" xfId="0" applyFont="1" applyBorder="1"/>
    <xf numFmtId="0" fontId="5" fillId="0" borderId="0" xfId="0" quotePrefix="1" applyFont="1" applyBorder="1"/>
    <xf numFmtId="0" fontId="5" fillId="0" borderId="19" xfId="0" applyFont="1" applyBorder="1"/>
    <xf numFmtId="0" fontId="5" fillId="0" borderId="20" xfId="0" applyFont="1" applyBorder="1"/>
    <xf numFmtId="0" fontId="5" fillId="0" borderId="20" xfId="0" applyFont="1" applyFill="1" applyBorder="1"/>
    <xf numFmtId="0" fontId="5" fillId="0" borderId="21" xfId="0" applyFont="1" applyBorder="1"/>
    <xf numFmtId="0" fontId="7" fillId="0" borderId="22" xfId="0" applyFont="1" applyBorder="1"/>
    <xf numFmtId="0" fontId="7" fillId="0" borderId="5" xfId="0" applyFont="1" applyBorder="1" applyAlignment="1"/>
    <xf numFmtId="0" fontId="7" fillId="0" borderId="6" xfId="0" applyFont="1" applyBorder="1" applyAlignment="1"/>
    <xf numFmtId="0" fontId="7" fillId="0" borderId="7" xfId="0" applyFont="1" applyBorder="1" applyAlignment="1"/>
    <xf numFmtId="0" fontId="5" fillId="0" borderId="8" xfId="0" applyFont="1" applyBorder="1" applyAlignment="1">
      <alignment horizontal="left" wrapText="1"/>
    </xf>
    <xf numFmtId="0" fontId="5" fillId="0" borderId="9" xfId="0" applyFont="1" applyBorder="1"/>
    <xf numFmtId="0" fontId="5" fillId="0" borderId="69" xfId="0" applyFont="1" applyBorder="1" applyAlignment="1">
      <alignment horizontal="left" wrapText="1"/>
    </xf>
    <xf numFmtId="0" fontId="5" fillId="0" borderId="69" xfId="0" applyFont="1" applyBorder="1"/>
    <xf numFmtId="0" fontId="5" fillId="0" borderId="71" xfId="0" applyFont="1" applyBorder="1"/>
    <xf numFmtId="0" fontId="24" fillId="0" borderId="69" xfId="0" applyFont="1" applyBorder="1"/>
    <xf numFmtId="0" fontId="5" fillId="0" borderId="100" xfId="0" applyFont="1" applyBorder="1"/>
    <xf numFmtId="0" fontId="5" fillId="0" borderId="99" xfId="0" applyFont="1" applyBorder="1"/>
    <xf numFmtId="0" fontId="5" fillId="0" borderId="69" xfId="0" applyFont="1" applyBorder="1" applyAlignment="1">
      <alignment wrapText="1"/>
    </xf>
    <xf numFmtId="0" fontId="5" fillId="0" borderId="97" xfId="0" applyFont="1" applyBorder="1" applyAlignment="1">
      <alignment wrapText="1"/>
    </xf>
    <xf numFmtId="0" fontId="5" fillId="0" borderId="70" xfId="0" applyFont="1" applyBorder="1"/>
    <xf numFmtId="0" fontId="5" fillId="0" borderId="72" xfId="0" applyFont="1" applyBorder="1"/>
    <xf numFmtId="0" fontId="5" fillId="0" borderId="25" xfId="0" applyFont="1" applyBorder="1"/>
    <xf numFmtId="0" fontId="5" fillId="0" borderId="26" xfId="0" applyFont="1" applyBorder="1"/>
    <xf numFmtId="0" fontId="7" fillId="0" borderId="20" xfId="0" applyFont="1" applyBorder="1" applyAlignment="1">
      <alignment horizontal="center"/>
    </xf>
    <xf numFmtId="0" fontId="5" fillId="0" borderId="98" xfId="0" applyFont="1" applyBorder="1" applyAlignment="1">
      <alignment horizontal="left"/>
    </xf>
    <xf numFmtId="0" fontId="5" fillId="0" borderId="98" xfId="0" applyFont="1" applyBorder="1"/>
    <xf numFmtId="0" fontId="5" fillId="0" borderId="79" xfId="0" applyFont="1" applyBorder="1"/>
    <xf numFmtId="0" fontId="5" fillId="0" borderId="25" xfId="0" applyFont="1" applyFill="1" applyBorder="1"/>
    <xf numFmtId="0" fontId="5" fillId="0" borderId="0" xfId="0" applyFont="1" applyFill="1" applyBorder="1"/>
    <xf numFmtId="0" fontId="7" fillId="0" borderId="0"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20" xfId="0" applyFont="1" applyBorder="1" applyAlignment="1"/>
    <xf numFmtId="0" fontId="7" fillId="0" borderId="21" xfId="0" applyFont="1" applyBorder="1" applyAlignment="1"/>
    <xf numFmtId="0" fontId="7" fillId="0" borderId="22" xfId="0" applyFont="1" applyBorder="1" applyAlignment="1">
      <alignment horizontal="center"/>
    </xf>
    <xf numFmtId="0" fontId="24" fillId="0" borderId="0" xfId="0" applyFont="1" applyBorder="1"/>
    <xf numFmtId="0" fontId="7" fillId="14" borderId="0" xfId="0" applyFont="1" applyFill="1" applyBorder="1" applyAlignment="1">
      <alignment horizontal="center"/>
    </xf>
    <xf numFmtId="0" fontId="7" fillId="0" borderId="6" xfId="0" applyFont="1" applyBorder="1" applyAlignment="1">
      <alignment horizontal="center" vertical="center"/>
    </xf>
    <xf numFmtId="0" fontId="5" fillId="0" borderId="6" xfId="0" applyFont="1" applyBorder="1"/>
    <xf numFmtId="0" fontId="24" fillId="0" borderId="7" xfId="0" applyFont="1" applyBorder="1"/>
    <xf numFmtId="0" fontId="7" fillId="0" borderId="5" xfId="0" applyFont="1" applyBorder="1" applyAlignment="1">
      <alignment wrapText="1"/>
    </xf>
    <xf numFmtId="0" fontId="7" fillId="0" borderId="7" xfId="0" applyFont="1" applyBorder="1" applyAlignment="1">
      <alignment horizontal="center"/>
    </xf>
    <xf numFmtId="0" fontId="5" fillId="0" borderId="8" xfId="0" applyFont="1" applyBorder="1"/>
    <xf numFmtId="0" fontId="7" fillId="0" borderId="0" xfId="0" applyFont="1" applyBorder="1" applyAlignment="1">
      <alignment wrapText="1"/>
    </xf>
    <xf numFmtId="0" fontId="7" fillId="0" borderId="0" xfId="0" applyFont="1" applyBorder="1"/>
    <xf numFmtId="0" fontId="24" fillId="0" borderId="8" xfId="0" applyFont="1" applyBorder="1"/>
    <xf numFmtId="0" fontId="24" fillId="0" borderId="23" xfId="0" applyFont="1" applyBorder="1"/>
    <xf numFmtId="0" fontId="24" fillId="0" borderId="10" xfId="0" applyFont="1" applyBorder="1"/>
    <xf numFmtId="0" fontId="24" fillId="0" borderId="11" xfId="0" applyFont="1" applyBorder="1"/>
    <xf numFmtId="0" fontId="5" fillId="0" borderId="11" xfId="0" applyFont="1" applyBorder="1"/>
    <xf numFmtId="0" fontId="5" fillId="0" borderId="12" xfId="0" applyFont="1" applyBorder="1"/>
    <xf numFmtId="0" fontId="5" fillId="0" borderId="11" xfId="0" applyFont="1" applyBorder="1" applyAlignment="1">
      <alignment horizontal="right"/>
    </xf>
    <xf numFmtId="0" fontId="7" fillId="0" borderId="11" xfId="0" applyFont="1" applyBorder="1"/>
    <xf numFmtId="0" fontId="5" fillId="0" borderId="7" xfId="0" applyFont="1" applyBorder="1"/>
    <xf numFmtId="0" fontId="7" fillId="0" borderId="22" xfId="0" applyFont="1" applyBorder="1" applyAlignment="1"/>
    <xf numFmtId="0" fontId="5" fillId="0" borderId="0" xfId="0" applyFont="1" applyBorder="1" applyAlignment="1">
      <alignment horizontal="right"/>
    </xf>
    <xf numFmtId="0" fontId="5" fillId="0" borderId="10" xfId="0" applyFont="1" applyBorder="1"/>
    <xf numFmtId="0" fontId="7" fillId="0" borderId="6" xfId="0" applyFont="1" applyBorder="1"/>
    <xf numFmtId="0" fontId="7" fillId="0" borderId="5" xfId="0" applyFont="1" applyBorder="1"/>
    <xf numFmtId="0" fontId="24" fillId="0" borderId="9" xfId="0" applyFont="1" applyBorder="1"/>
    <xf numFmtId="0" fontId="24" fillId="0" borderId="12" xfId="0" applyFont="1" applyBorder="1"/>
    <xf numFmtId="0" fontId="24" fillId="0" borderId="8" xfId="0" quotePrefix="1" applyFont="1" applyBorder="1"/>
    <xf numFmtId="0" fontId="33" fillId="3" borderId="0" xfId="0" applyFont="1" applyFill="1"/>
    <xf numFmtId="0" fontId="33" fillId="14" borderId="0" xfId="0" applyFont="1" applyFill="1"/>
    <xf numFmtId="0" fontId="19" fillId="8" borderId="28" xfId="5" applyFont="1" applyBorder="1">
      <alignment horizontal="left" vertical="center"/>
    </xf>
    <xf numFmtId="0" fontId="19" fillId="8" borderId="29" xfId="5" applyFont="1" applyFill="1" applyBorder="1" applyAlignment="1">
      <alignment horizontal="left" vertical="center"/>
    </xf>
    <xf numFmtId="0" fontId="33" fillId="3" borderId="0" xfId="0" applyFont="1" applyFill="1" applyProtection="1"/>
    <xf numFmtId="0" fontId="33" fillId="3" borderId="0" xfId="0" applyFont="1" applyFill="1" applyBorder="1" applyAlignment="1">
      <alignment horizontal="center" wrapText="1"/>
    </xf>
    <xf numFmtId="0" fontId="33" fillId="3" borderId="0" xfId="0" applyFont="1" applyFill="1" applyAlignment="1">
      <alignment horizontal="left"/>
    </xf>
    <xf numFmtId="0" fontId="33" fillId="3" borderId="0" xfId="0" applyFont="1" applyFill="1" applyBorder="1"/>
    <xf numFmtId="0" fontId="19" fillId="8" borderId="3" xfId="5" quotePrefix="1" applyFont="1" applyBorder="1">
      <alignment horizontal="left" vertical="center"/>
    </xf>
    <xf numFmtId="0" fontId="19" fillId="8" borderId="4" xfId="5" applyFont="1" applyFill="1" applyBorder="1" applyAlignment="1">
      <alignment horizontal="left" vertical="center"/>
    </xf>
    <xf numFmtId="0" fontId="33" fillId="3" borderId="23" xfId="0" applyFont="1" applyFill="1" applyBorder="1"/>
    <xf numFmtId="0" fontId="33" fillId="16" borderId="1" xfId="0" applyFont="1" applyFill="1" applyBorder="1" applyAlignment="1" applyProtection="1">
      <alignment horizontal="center" wrapText="1"/>
      <protection locked="0"/>
    </xf>
    <xf numFmtId="0" fontId="33" fillId="3" borderId="63" xfId="0" applyFont="1" applyFill="1" applyBorder="1" applyAlignment="1">
      <alignment horizontal="center" vertical="center" wrapText="1"/>
    </xf>
    <xf numFmtId="0" fontId="33" fillId="16" borderId="1" xfId="0" applyFont="1" applyFill="1" applyBorder="1" applyAlignment="1" applyProtection="1">
      <alignment horizontal="center"/>
      <protection locked="0"/>
    </xf>
    <xf numFmtId="0" fontId="33" fillId="3" borderId="63" xfId="0" applyFont="1" applyFill="1" applyBorder="1" applyAlignment="1">
      <alignment horizontal="center" vertical="center"/>
    </xf>
    <xf numFmtId="0" fontId="33" fillId="16" borderId="37" xfId="0" applyFont="1" applyFill="1" applyBorder="1" applyAlignment="1" applyProtection="1">
      <alignment horizontal="center"/>
      <protection locked="0"/>
    </xf>
    <xf numFmtId="0" fontId="33" fillId="3" borderId="64" xfId="0" applyFont="1" applyFill="1" applyBorder="1" applyAlignment="1">
      <alignment horizontal="center" vertical="center"/>
    </xf>
    <xf numFmtId="0" fontId="19" fillId="8" borderId="19" xfId="5" applyFont="1" applyBorder="1">
      <alignment horizontal="left" vertical="center"/>
    </xf>
    <xf numFmtId="0" fontId="19" fillId="8" borderId="20" xfId="5" quotePrefix="1" applyFont="1" applyBorder="1">
      <alignment horizontal="left" vertical="center"/>
    </xf>
    <xf numFmtId="0" fontId="19" fillId="8" borderId="21" xfId="5" applyFont="1" applyFill="1" applyBorder="1" applyAlignment="1">
      <alignment horizontal="left" vertical="center"/>
    </xf>
    <xf numFmtId="0" fontId="17" fillId="14" borderId="0" xfId="0" applyFont="1" applyFill="1"/>
    <xf numFmtId="0" fontId="5" fillId="0" borderId="0" xfId="0" applyFont="1" applyFill="1"/>
    <xf numFmtId="0" fontId="19" fillId="8" borderId="20" xfId="5" applyFont="1" applyBorder="1">
      <alignment horizontal="left" vertical="center"/>
    </xf>
    <xf numFmtId="0" fontId="19" fillId="8" borderId="21" xfId="5" applyFont="1" applyBorder="1">
      <alignment horizontal="left" vertical="center"/>
    </xf>
    <xf numFmtId="0" fontId="19" fillId="0" borderId="0" xfId="5" applyFont="1" applyFill="1" applyBorder="1" applyAlignment="1">
      <alignment vertical="center"/>
    </xf>
    <xf numFmtId="0" fontId="6" fillId="0" borderId="0" xfId="0" applyFont="1" applyFill="1" applyBorder="1" applyAlignment="1"/>
    <xf numFmtId="0" fontId="5" fillId="0" borderId="0" xfId="0" applyNumberFormat="1" applyFont="1" applyFill="1" applyBorder="1" applyAlignment="1"/>
    <xf numFmtId="14" fontId="5" fillId="0" borderId="0" xfId="0" applyNumberFormat="1" applyFont="1" applyFill="1" applyBorder="1" applyAlignment="1"/>
    <xf numFmtId="0" fontId="20" fillId="0" borderId="0" xfId="0" applyFont="1"/>
    <xf numFmtId="0" fontId="14" fillId="0" borderId="0" xfId="0" quotePrefix="1" applyFont="1"/>
    <xf numFmtId="0" fontId="5" fillId="0" borderId="0" xfId="0" applyFont="1" applyAlignment="1"/>
    <xf numFmtId="0" fontId="5" fillId="14" borderId="0" xfId="0" applyFont="1" applyFill="1" applyAlignment="1"/>
    <xf numFmtId="0" fontId="5" fillId="0" borderId="24" xfId="0" applyFont="1" applyBorder="1" applyAlignment="1"/>
    <xf numFmtId="0" fontId="5" fillId="0" borderId="25" xfId="0" applyFont="1" applyBorder="1" applyAlignment="1"/>
    <xf numFmtId="0" fontId="5" fillId="0" borderId="25" xfId="1" applyFont="1" applyFill="1" applyBorder="1"/>
    <xf numFmtId="0" fontId="5" fillId="0" borderId="26" xfId="1" applyFont="1" applyFill="1" applyBorder="1"/>
    <xf numFmtId="0" fontId="19" fillId="0" borderId="19" xfId="5" applyFont="1" applyFill="1" applyBorder="1">
      <alignment horizontal="left" vertical="center"/>
    </xf>
    <xf numFmtId="0" fontId="19" fillId="0" borderId="20" xfId="5" quotePrefix="1" applyFont="1" applyFill="1" applyBorder="1">
      <alignment horizontal="left" vertical="center"/>
    </xf>
    <xf numFmtId="0" fontId="19" fillId="0" borderId="21" xfId="5" applyFont="1" applyFill="1" applyBorder="1" applyAlignment="1">
      <alignment horizontal="left" vertical="center"/>
    </xf>
    <xf numFmtId="0" fontId="24" fillId="0" borderId="22" xfId="0" applyFont="1" applyBorder="1" applyAlignment="1"/>
    <xf numFmtId="0" fontId="24" fillId="0" borderId="0" xfId="0" applyFont="1" applyBorder="1" applyAlignment="1"/>
    <xf numFmtId="0" fontId="5" fillId="0" borderId="0" xfId="0" applyFont="1" applyBorder="1" applyAlignment="1"/>
    <xf numFmtId="0" fontId="5" fillId="0" borderId="22" xfId="0" applyFont="1" applyBorder="1" applyAlignment="1"/>
    <xf numFmtId="0" fontId="7" fillId="0" borderId="1" xfId="0" applyFont="1" applyBorder="1" applyAlignment="1">
      <alignment horizontal="center" vertical="center"/>
    </xf>
    <xf numFmtId="0" fontId="7" fillId="0" borderId="17" xfId="0" applyFont="1" applyBorder="1" applyAlignment="1">
      <alignment horizontal="center" vertical="center"/>
    </xf>
    <xf numFmtId="0" fontId="5" fillId="16" borderId="1" xfId="1" applyFont="1" applyFill="1" applyBorder="1" applyAlignment="1" applyProtection="1">
      <alignment horizontal="center" vertical="center"/>
      <protection locked="0"/>
    </xf>
    <xf numFmtId="0" fontId="5" fillId="0" borderId="0" xfId="0" applyFont="1" applyProtection="1"/>
    <xf numFmtId="0" fontId="5" fillId="0" borderId="61" xfId="0" applyFont="1" applyBorder="1" applyAlignment="1">
      <alignment wrapText="1"/>
    </xf>
    <xf numFmtId="0" fontId="5" fillId="0" borderId="61" xfId="0" applyFont="1" applyFill="1" applyBorder="1" applyAlignment="1">
      <alignment wrapText="1"/>
    </xf>
    <xf numFmtId="0" fontId="24" fillId="0" borderId="22" xfId="0" applyFont="1" applyBorder="1" applyAlignment="1">
      <alignment wrapText="1"/>
    </xf>
    <xf numFmtId="0" fontId="24" fillId="0" borderId="24" xfId="0" applyFont="1" applyBorder="1" applyAlignment="1">
      <alignment wrapText="1"/>
    </xf>
    <xf numFmtId="0" fontId="5" fillId="0" borderId="113" xfId="4" applyNumberFormat="1" applyFont="1" applyBorder="1" applyAlignment="1" applyProtection="1">
      <alignment horizontal="left"/>
    </xf>
    <xf numFmtId="14" fontId="5" fillId="0" borderId="45" xfId="4" applyNumberFormat="1" applyFont="1" applyBorder="1" applyAlignment="1" applyProtection="1">
      <alignment horizontal="left"/>
    </xf>
    <xf numFmtId="0" fontId="5" fillId="0" borderId="44" xfId="0" applyFont="1" applyBorder="1" applyAlignment="1">
      <alignment horizontal="left" vertical="center"/>
    </xf>
    <xf numFmtId="0" fontId="5" fillId="0" borderId="61" xfId="4" applyFont="1" applyBorder="1" applyAlignment="1">
      <alignment horizontal="left" vertical="center"/>
    </xf>
    <xf numFmtId="0" fontId="5" fillId="0" borderId="44" xfId="0" applyFont="1" applyBorder="1" applyAlignment="1">
      <alignment vertical="center"/>
    </xf>
    <xf numFmtId="0" fontId="5" fillId="0" borderId="46" xfId="4" applyFont="1" applyBorder="1" applyAlignment="1" applyProtection="1">
      <alignment vertical="center"/>
    </xf>
    <xf numFmtId="0" fontId="5" fillId="0" borderId="47" xfId="4" applyNumberFormat="1" applyFont="1" applyBorder="1" applyAlignment="1" applyProtection="1">
      <alignment horizontal="left" vertical="center" wrapText="1"/>
    </xf>
    <xf numFmtId="164" fontId="5" fillId="16" borderId="23" xfId="1" applyNumberFormat="1" applyFont="1" applyFill="1" applyBorder="1" applyAlignment="1" applyProtection="1">
      <alignment horizontal="center" vertical="center"/>
    </xf>
    <xf numFmtId="0" fontId="8" fillId="17" borderId="23" xfId="3" applyFont="1" applyFill="1" applyBorder="1" applyAlignment="1" applyProtection="1">
      <alignment horizontal="center" vertical="center"/>
    </xf>
    <xf numFmtId="0" fontId="14" fillId="0" borderId="23" xfId="19" applyFont="1" applyFill="1" applyBorder="1" applyAlignment="1" applyProtection="1">
      <alignment horizontal="center" vertical="center"/>
    </xf>
    <xf numFmtId="0" fontId="20" fillId="18" borderId="26" xfId="0" applyFont="1" applyFill="1" applyBorder="1" applyAlignment="1" applyProtection="1">
      <alignment horizontal="center" vertical="center"/>
    </xf>
    <xf numFmtId="0" fontId="7" fillId="7" borderId="117" xfId="0" applyFont="1" applyFill="1" applyBorder="1" applyAlignment="1">
      <alignment horizontal="center" vertical="center"/>
    </xf>
    <xf numFmtId="0" fontId="8" fillId="15" borderId="115" xfId="19" applyFont="1" applyFill="1" applyBorder="1" applyAlignment="1" applyProtection="1">
      <alignment horizontal="center" vertical="center"/>
    </xf>
    <xf numFmtId="14" fontId="14" fillId="16" borderId="35" xfId="16" applyNumberFormat="1" applyFont="1" applyFill="1" applyBorder="1" applyAlignment="1" applyProtection="1">
      <alignment horizontal="center" vertical="center"/>
      <protection locked="0"/>
    </xf>
    <xf numFmtId="0" fontId="9" fillId="16" borderId="34" xfId="16" applyFill="1" applyBorder="1" applyAlignment="1" applyProtection="1">
      <alignment horizontal="left" vertical="top"/>
      <protection locked="0"/>
    </xf>
    <xf numFmtId="0" fontId="9" fillId="16" borderId="1" xfId="16" applyFill="1" applyBorder="1" applyAlignment="1" applyProtection="1">
      <alignment horizontal="left" vertical="top"/>
      <protection locked="0"/>
    </xf>
    <xf numFmtId="0" fontId="9" fillId="16" borderId="35" xfId="16" applyFill="1" applyBorder="1" applyAlignment="1" applyProtection="1">
      <alignment horizontal="left" vertical="top"/>
      <protection locked="0"/>
    </xf>
    <xf numFmtId="0" fontId="9" fillId="16" borderId="32" xfId="16" applyFill="1" applyBorder="1" applyAlignment="1" applyProtection="1">
      <alignment horizontal="left" vertical="top"/>
      <protection locked="0"/>
    </xf>
    <xf numFmtId="0" fontId="9" fillId="16" borderId="37" xfId="16" applyFill="1" applyBorder="1" applyAlignment="1" applyProtection="1">
      <alignment horizontal="left" vertical="top"/>
      <protection locked="0"/>
    </xf>
    <xf numFmtId="0" fontId="9" fillId="16" borderId="33" xfId="16" applyFill="1" applyBorder="1" applyAlignment="1" applyProtection="1">
      <alignment horizontal="left" vertical="top"/>
      <protection locked="0"/>
    </xf>
    <xf numFmtId="0" fontId="5" fillId="0" borderId="61" xfId="4" applyNumberFormat="1" applyFont="1" applyBorder="1" applyAlignment="1">
      <alignment horizontal="left"/>
    </xf>
    <xf numFmtId="0" fontId="7" fillId="0" borderId="0" xfId="0" applyFont="1"/>
    <xf numFmtId="0" fontId="7" fillId="3" borderId="20"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34" xfId="0" applyFont="1" applyFill="1" applyBorder="1"/>
    <xf numFmtId="0" fontId="5" fillId="3" borderId="23" xfId="0" applyFont="1" applyFill="1" applyBorder="1"/>
    <xf numFmtId="0" fontId="5" fillId="3" borderId="22" xfId="0" applyFont="1" applyFill="1" applyBorder="1"/>
    <xf numFmtId="0" fontId="5" fillId="3" borderId="0" xfId="0" applyFont="1" applyFill="1" applyBorder="1"/>
    <xf numFmtId="0" fontId="5" fillId="0" borderId="22" xfId="0" applyFont="1" applyFill="1" applyBorder="1"/>
    <xf numFmtId="0" fontId="7" fillId="3" borderId="61" xfId="0" applyFont="1" applyFill="1" applyBorder="1" applyAlignment="1">
      <alignment horizontal="center" vertical="center"/>
    </xf>
    <xf numFmtId="0" fontId="5" fillId="3" borderId="20" xfId="0" applyFont="1" applyFill="1" applyBorder="1"/>
    <xf numFmtId="0" fontId="5" fillId="3" borderId="21" xfId="0" applyFont="1" applyFill="1" applyBorder="1"/>
    <xf numFmtId="0" fontId="5" fillId="3" borderId="61" xfId="0" applyFont="1" applyFill="1" applyBorder="1" applyAlignment="1">
      <alignment horizontal="left" vertical="center"/>
    </xf>
    <xf numFmtId="0" fontId="5" fillId="3" borderId="25" xfId="0" applyFont="1" applyFill="1" applyBorder="1"/>
    <xf numFmtId="0" fontId="5" fillId="3" borderId="26" xfId="0" applyFont="1" applyFill="1" applyBorder="1"/>
    <xf numFmtId="0" fontId="7" fillId="3" borderId="61" xfId="0" applyFont="1" applyFill="1" applyBorder="1" applyAlignment="1">
      <alignment horizontal="left" vertical="center"/>
    </xf>
    <xf numFmtId="14" fontId="9" fillId="16" borderId="1" xfId="16" applyNumberFormat="1" applyFill="1" applyBorder="1" applyProtection="1">
      <alignment horizontal="center" vertical="center"/>
      <protection locked="0"/>
    </xf>
    <xf numFmtId="14" fontId="9" fillId="16" borderId="37" xfId="16" applyNumberFormat="1" applyFill="1" applyBorder="1" applyProtection="1">
      <alignment horizontal="center" vertical="center"/>
      <protection locked="0"/>
    </xf>
    <xf numFmtId="0" fontId="14" fillId="16" borderId="40" xfId="16" applyFont="1" applyFill="1" applyBorder="1" applyProtection="1">
      <alignment horizontal="center" vertical="center"/>
      <protection locked="0"/>
    </xf>
    <xf numFmtId="0" fontId="7" fillId="0" borderId="30" xfId="15" applyFont="1" applyBorder="1">
      <alignment horizontal="center" vertical="center" wrapText="1"/>
    </xf>
    <xf numFmtId="0" fontId="7" fillId="0" borderId="36" xfId="15" applyFont="1" applyBorder="1">
      <alignment horizontal="center" vertical="center" wrapText="1"/>
    </xf>
    <xf numFmtId="0" fontId="7" fillId="0" borderId="31" xfId="15" applyFont="1" applyBorder="1">
      <alignment horizontal="center" vertical="center" wrapText="1"/>
    </xf>
    <xf numFmtId="0" fontId="14" fillId="16" borderId="93" xfId="16" applyFont="1" applyFill="1" applyBorder="1" applyProtection="1">
      <alignment horizontal="center" vertical="center"/>
      <protection locked="0"/>
    </xf>
    <xf numFmtId="165" fontId="34" fillId="17" borderId="1" xfId="12" quotePrefix="1" applyNumberFormat="1" applyFont="1" applyFill="1" applyBorder="1" applyAlignment="1"/>
    <xf numFmtId="1" fontId="34" fillId="17" borderId="37" xfId="12" quotePrefix="1" applyNumberFormat="1" applyFont="1" applyFill="1" applyBorder="1" applyAlignment="1"/>
    <xf numFmtId="0" fontId="19" fillId="8" borderId="2" xfId="5" applyFont="1" applyBorder="1" applyAlignment="1">
      <alignment horizontal="left" vertical="center"/>
    </xf>
    <xf numFmtId="0" fontId="19" fillId="8" borderId="4" xfId="5" applyFont="1" applyBorder="1" applyAlignment="1">
      <alignment horizontal="left" vertical="center"/>
    </xf>
    <xf numFmtId="14" fontId="14" fillId="16" borderId="35" xfId="16" applyNumberFormat="1" applyFont="1" applyFill="1" applyBorder="1" applyProtection="1">
      <alignment horizontal="center" vertical="center"/>
      <protection locked="0"/>
    </xf>
    <xf numFmtId="0" fontId="35" fillId="0" borderId="0" xfId="0" applyFont="1"/>
    <xf numFmtId="14" fontId="14" fillId="16" borderId="33" xfId="16" applyNumberFormat="1" applyFont="1" applyFill="1" applyBorder="1" applyProtection="1">
      <alignment horizontal="center" vertical="center"/>
      <protection locked="0"/>
    </xf>
    <xf numFmtId="14" fontId="8" fillId="17" borderId="15" xfId="16" applyNumberFormat="1" applyFont="1" applyFill="1" applyBorder="1" applyProtection="1">
      <alignment horizontal="center" vertical="center"/>
    </xf>
    <xf numFmtId="0" fontId="8" fillId="17" borderId="40" xfId="16" applyFont="1" applyFill="1" applyBorder="1" applyAlignment="1" applyProtection="1">
      <alignment horizontal="left" vertical="center"/>
    </xf>
    <xf numFmtId="14" fontId="8" fillId="17" borderId="1" xfId="16" applyNumberFormat="1" applyFont="1" applyFill="1" applyBorder="1" applyProtection="1">
      <alignment horizontal="center" vertical="center"/>
    </xf>
    <xf numFmtId="0" fontId="8" fillId="17" borderId="35" xfId="16" applyFont="1" applyFill="1" applyBorder="1" applyAlignment="1" applyProtection="1">
      <alignment horizontal="left" vertical="center"/>
    </xf>
    <xf numFmtId="14" fontId="8" fillId="17" borderId="37" xfId="16" applyNumberFormat="1" applyFont="1" applyFill="1" applyBorder="1" applyProtection="1">
      <alignment horizontal="center" vertical="center"/>
    </xf>
    <xf numFmtId="0" fontId="8" fillId="17" borderId="33" xfId="16" applyFont="1" applyFill="1" applyBorder="1" applyAlignment="1" applyProtection="1">
      <alignment horizontal="left" vertical="center"/>
    </xf>
    <xf numFmtId="0" fontId="5" fillId="16" borderId="40" xfId="1" applyFont="1" applyFill="1" applyBorder="1" applyAlignment="1" applyProtection="1">
      <protection locked="0"/>
    </xf>
    <xf numFmtId="0" fontId="5" fillId="16" borderId="35" xfId="1" applyFont="1" applyFill="1" applyBorder="1" applyAlignment="1" applyProtection="1">
      <protection locked="0"/>
    </xf>
    <xf numFmtId="0" fontId="5" fillId="16" borderId="1" xfId="1" applyNumberFormat="1" applyFont="1" applyFill="1" applyBorder="1" applyAlignment="1" applyProtection="1">
      <protection locked="0"/>
    </xf>
    <xf numFmtId="0" fontId="5" fillId="16" borderId="1" xfId="1" applyNumberFormat="1" applyFont="1" applyFill="1" applyBorder="1" applyProtection="1">
      <protection locked="0"/>
    </xf>
    <xf numFmtId="0" fontId="7" fillId="0" borderId="0" xfId="0" applyNumberFormat="1" applyFont="1" applyBorder="1" applyAlignment="1"/>
    <xf numFmtId="0" fontId="5" fillId="0" borderId="0" xfId="0" applyNumberFormat="1" applyFont="1" applyBorder="1"/>
    <xf numFmtId="0" fontId="7" fillId="0" borderId="6" xfId="0" applyNumberFormat="1" applyFont="1" applyBorder="1" applyAlignment="1"/>
    <xf numFmtId="0" fontId="7" fillId="0" borderId="0" xfId="0" applyNumberFormat="1" applyFont="1" applyBorder="1" applyAlignment="1">
      <alignment horizontal="center"/>
    </xf>
    <xf numFmtId="0" fontId="8" fillId="17" borderId="17" xfId="2" applyNumberFormat="1" applyFont="1" applyFill="1" applyBorder="1" applyAlignment="1">
      <alignment horizontal="center"/>
    </xf>
    <xf numFmtId="0" fontId="5" fillId="0" borderId="0" xfId="0" applyNumberFormat="1" applyFont="1" applyFill="1" applyBorder="1"/>
    <xf numFmtId="0" fontId="5" fillId="0" borderId="25" xfId="0" applyNumberFormat="1" applyFont="1" applyBorder="1"/>
    <xf numFmtId="0" fontId="7" fillId="0" borderId="20" xfId="0" applyNumberFormat="1" applyFont="1" applyBorder="1" applyAlignment="1">
      <alignment horizontal="center"/>
    </xf>
    <xf numFmtId="0" fontId="8" fillId="17" borderId="1" xfId="3" applyNumberFormat="1" applyFont="1" applyFill="1" applyBorder="1"/>
    <xf numFmtId="0" fontId="24" fillId="0" borderId="0" xfId="0" applyNumberFormat="1" applyFont="1" applyBorder="1"/>
    <xf numFmtId="0" fontId="8" fillId="17" borderId="1" xfId="2" applyNumberFormat="1" applyFont="1" applyFill="1" applyBorder="1" applyAlignment="1">
      <alignment horizontal="center"/>
    </xf>
    <xf numFmtId="0" fontId="7" fillId="0" borderId="6" xfId="0" applyNumberFormat="1" applyFont="1" applyBorder="1" applyAlignment="1">
      <alignment horizontal="center" vertical="center"/>
    </xf>
    <xf numFmtId="0" fontId="8" fillId="17" borderId="1" xfId="2" applyNumberFormat="1" applyFont="1" applyFill="1" applyBorder="1"/>
    <xf numFmtId="0" fontId="5" fillId="0" borderId="11" xfId="0" applyNumberFormat="1" applyFont="1" applyBorder="1"/>
    <xf numFmtId="0" fontId="8" fillId="17" borderId="14" xfId="3" applyNumberFormat="1" applyFont="1" applyFill="1" applyBorder="1"/>
    <xf numFmtId="0" fontId="24" fillId="0" borderId="11" xfId="0" applyNumberFormat="1" applyFont="1" applyBorder="1"/>
    <xf numFmtId="0" fontId="14" fillId="3" borderId="1" xfId="2" applyNumberFormat="1" applyFont="1" applyFill="1" applyBorder="1" applyAlignment="1">
      <alignment horizontal="center"/>
    </xf>
    <xf numFmtId="0" fontId="14" fillId="3" borderId="1" xfId="2" applyNumberFormat="1" applyFont="1" applyFill="1" applyBorder="1"/>
    <xf numFmtId="0" fontId="5" fillId="0" borderId="80" xfId="4" applyFont="1" applyBorder="1" applyAlignment="1">
      <alignment horizontal="left" vertical="center"/>
    </xf>
    <xf numFmtId="0" fontId="5" fillId="0" borderId="79" xfId="4" applyFont="1" applyBorder="1" applyAlignment="1">
      <alignment horizontal="left" vertical="center"/>
    </xf>
    <xf numFmtId="0" fontId="7" fillId="0" borderId="28" xfId="4" applyFont="1" applyBorder="1" applyAlignment="1">
      <alignment horizontal="center" vertical="center"/>
    </xf>
    <xf numFmtId="0" fontId="7" fillId="0" borderId="75" xfId="4" applyFont="1" applyBorder="1" applyAlignment="1">
      <alignment horizontal="center" vertical="center"/>
    </xf>
    <xf numFmtId="0" fontId="3" fillId="0" borderId="119" xfId="4" applyNumberFormat="1" applyBorder="1" applyAlignment="1">
      <alignment horizontal="center"/>
    </xf>
    <xf numFmtId="14" fontId="3" fillId="0" borderId="113" xfId="4" applyNumberFormat="1" applyBorder="1" applyAlignment="1">
      <alignment horizontal="center" vertical="center"/>
    </xf>
    <xf numFmtId="14" fontId="8" fillId="0" borderId="0" xfId="16" applyNumberFormat="1" applyFont="1" applyFill="1" applyBorder="1" applyProtection="1">
      <alignment horizontal="center" vertical="center"/>
    </xf>
    <xf numFmtId="0" fontId="8" fillId="0" borderId="0" xfId="16" applyFont="1" applyFill="1" applyBorder="1" applyAlignment="1" applyProtection="1">
      <alignment horizontal="left" vertical="center"/>
    </xf>
    <xf numFmtId="0" fontId="9" fillId="16" borderId="33" xfId="16" applyFill="1" applyBorder="1" applyAlignment="1" applyProtection="1">
      <alignment horizontal="left" vertical="center"/>
      <protection locked="0"/>
    </xf>
    <xf numFmtId="0" fontId="14" fillId="19" borderId="19" xfId="5" applyFont="1" applyFill="1" applyBorder="1" applyAlignment="1" applyProtection="1">
      <alignment horizontal="left" vertical="center" wrapText="1"/>
    </xf>
    <xf numFmtId="0" fontId="14" fillId="19" borderId="21" xfId="5" applyFont="1" applyFill="1" applyBorder="1" applyAlignment="1" applyProtection="1">
      <alignment horizontal="left" vertical="center" wrapText="1"/>
    </xf>
    <xf numFmtId="0" fontId="14" fillId="19" borderId="22" xfId="5" applyFont="1" applyFill="1" applyBorder="1" applyAlignment="1" applyProtection="1">
      <alignment horizontal="left" vertical="center" wrapText="1"/>
    </xf>
    <xf numFmtId="0" fontId="14" fillId="19" borderId="23" xfId="5" applyFont="1" applyFill="1" applyBorder="1" applyAlignment="1" applyProtection="1">
      <alignment horizontal="left" vertical="center" wrapText="1"/>
    </xf>
    <xf numFmtId="0" fontId="14" fillId="19" borderId="24" xfId="5" applyFont="1" applyFill="1" applyBorder="1" applyAlignment="1" applyProtection="1">
      <alignment horizontal="left" vertical="center" wrapText="1"/>
    </xf>
    <xf numFmtId="0" fontId="14" fillId="19" borderId="26" xfId="5" applyFont="1" applyFill="1" applyBorder="1" applyAlignment="1" applyProtection="1">
      <alignment horizontal="left" vertical="center" wrapText="1"/>
    </xf>
    <xf numFmtId="0" fontId="4" fillId="8" borderId="2" xfId="5" applyBorder="1" applyAlignment="1" applyProtection="1">
      <alignment horizontal="left" vertical="center"/>
    </xf>
    <xf numFmtId="0" fontId="4" fillId="8" borderId="4" xfId="5" applyBorder="1" applyAlignment="1" applyProtection="1">
      <alignment horizontal="left" vertical="center"/>
    </xf>
    <xf numFmtId="0" fontId="7" fillId="7" borderId="2" xfId="0" applyFont="1" applyFill="1" applyBorder="1" applyAlignment="1">
      <alignment horizontal="center"/>
    </xf>
    <xf numFmtId="0" fontId="7" fillId="7" borderId="4" xfId="0" applyFont="1" applyFill="1" applyBorder="1" applyAlignment="1">
      <alignment horizontal="center"/>
    </xf>
    <xf numFmtId="0" fontId="7" fillId="7" borderId="114" xfId="0" applyFont="1" applyFill="1" applyBorder="1" applyAlignment="1">
      <alignment horizontal="center" vertical="center"/>
    </xf>
    <xf numFmtId="0" fontId="7" fillId="7" borderId="116" xfId="0" applyFont="1" applyFill="1" applyBorder="1" applyAlignment="1">
      <alignment horizontal="center" vertical="center"/>
    </xf>
    <xf numFmtId="0" fontId="15" fillId="3" borderId="24" xfId="17" applyFill="1" applyBorder="1" applyAlignment="1" applyProtection="1">
      <alignment horizontal="left" vertical="center"/>
      <protection locked="0"/>
    </xf>
    <xf numFmtId="0" fontId="15" fillId="3" borderId="26" xfId="17" applyFill="1" applyBorder="1" applyAlignment="1" applyProtection="1">
      <alignment horizontal="left" vertical="center"/>
      <protection locked="0"/>
    </xf>
    <xf numFmtId="0" fontId="6" fillId="0" borderId="81" xfId="4" applyFont="1" applyBorder="1" applyAlignment="1">
      <alignment horizontal="left"/>
    </xf>
    <xf numFmtId="0" fontId="6" fillId="0" borderId="20" xfId="4" applyFont="1" applyBorder="1" applyAlignment="1">
      <alignment horizontal="left"/>
    </xf>
    <xf numFmtId="0" fontId="6" fillId="0" borderId="21" xfId="4" applyFont="1" applyBorder="1" applyAlignment="1">
      <alignment horizontal="left"/>
    </xf>
    <xf numFmtId="0" fontId="5" fillId="0" borderId="89" xfId="4" applyNumberFormat="1" applyFont="1" applyBorder="1" applyAlignment="1">
      <alignment horizontal="left"/>
    </xf>
    <xf numFmtId="0" fontId="5" fillId="0" borderId="90" xfId="4" applyNumberFormat="1" applyFont="1" applyBorder="1" applyAlignment="1">
      <alignment horizontal="left"/>
    </xf>
    <xf numFmtId="0" fontId="5" fillId="0" borderId="63" xfId="4" applyNumberFormat="1" applyFont="1" applyBorder="1" applyAlignment="1">
      <alignment horizontal="left"/>
    </xf>
    <xf numFmtId="14" fontId="5" fillId="0" borderId="89" xfId="4" applyNumberFormat="1" applyFont="1" applyBorder="1" applyAlignment="1">
      <alignment horizontal="left"/>
    </xf>
    <xf numFmtId="14" fontId="5" fillId="0" borderId="90" xfId="4" applyNumberFormat="1" applyFont="1" applyBorder="1" applyAlignment="1">
      <alignment horizontal="left"/>
    </xf>
    <xf numFmtId="14" fontId="5" fillId="0" borderId="63" xfId="4" applyNumberFormat="1" applyFont="1" applyBorder="1" applyAlignment="1">
      <alignment horizontal="left"/>
    </xf>
    <xf numFmtId="0" fontId="19" fillId="8" borderId="2" xfId="5" applyFont="1" applyBorder="1" applyAlignment="1">
      <alignment horizontal="left" vertical="center"/>
    </xf>
    <xf numFmtId="0" fontId="19" fillId="8" borderId="3" xfId="5" applyFont="1" applyBorder="1" applyAlignment="1">
      <alignment horizontal="left" vertical="center"/>
    </xf>
    <xf numFmtId="0" fontId="19" fillId="8" borderId="4" xfId="5" applyFont="1" applyBorder="1" applyAlignment="1">
      <alignment horizontal="left" vertical="center"/>
    </xf>
    <xf numFmtId="0" fontId="5" fillId="0" borderId="89" xfId="4" applyNumberFormat="1" applyFont="1" applyBorder="1" applyAlignment="1">
      <alignment horizontal="left" vertical="center" wrapText="1"/>
    </xf>
    <xf numFmtId="0" fontId="5" fillId="0" borderId="90" xfId="4" applyNumberFormat="1" applyFont="1" applyBorder="1" applyAlignment="1">
      <alignment horizontal="left" vertical="center" wrapText="1"/>
    </xf>
    <xf numFmtId="0" fontId="5" fillId="0" borderId="63" xfId="4" applyNumberFormat="1" applyFont="1" applyBorder="1" applyAlignment="1">
      <alignment horizontal="left" vertical="center" wrapText="1"/>
    </xf>
    <xf numFmtId="0" fontId="5" fillId="0" borderId="77" xfId="4" applyFont="1" applyBorder="1" applyAlignment="1">
      <alignment horizontal="left" vertical="center"/>
    </xf>
    <xf numFmtId="0" fontId="5" fillId="0" borderId="78" xfId="4" applyFont="1" applyBorder="1" applyAlignment="1">
      <alignment horizontal="left" vertical="center"/>
    </xf>
    <xf numFmtId="0" fontId="5" fillId="0" borderId="0" xfId="4" applyFont="1" applyFill="1" applyBorder="1" applyAlignment="1">
      <alignment horizontal="left" vertical="center"/>
    </xf>
    <xf numFmtId="0" fontId="5" fillId="0" borderId="80" xfId="4" applyFont="1" applyBorder="1" applyAlignment="1">
      <alignment horizontal="left" vertical="center"/>
    </xf>
    <xf numFmtId="0" fontId="5" fillId="0" borderId="79" xfId="4" applyFont="1" applyBorder="1" applyAlignment="1">
      <alignment horizontal="left" vertical="center"/>
    </xf>
    <xf numFmtId="0" fontId="19" fillId="20" borderId="19" xfId="5" applyFont="1" applyFill="1" applyBorder="1" applyAlignment="1" applyProtection="1">
      <alignment horizontal="left" vertical="top" wrapText="1"/>
    </xf>
    <xf numFmtId="0" fontId="19" fillId="20" borderId="20" xfId="5" applyFont="1" applyFill="1" applyBorder="1" applyAlignment="1" applyProtection="1">
      <alignment horizontal="left" vertical="top" wrapText="1"/>
    </xf>
    <xf numFmtId="0" fontId="19" fillId="20" borderId="21" xfId="5" applyFont="1" applyFill="1" applyBorder="1" applyAlignment="1" applyProtection="1">
      <alignment horizontal="left" vertical="top" wrapText="1"/>
    </xf>
    <xf numFmtId="0" fontId="19" fillId="20" borderId="22" xfId="5" applyFont="1" applyFill="1" applyBorder="1" applyAlignment="1" applyProtection="1">
      <alignment horizontal="left" vertical="top" wrapText="1"/>
    </xf>
    <xf numFmtId="0" fontId="19" fillId="20" borderId="0" xfId="5" applyFont="1" applyFill="1" applyBorder="1" applyAlignment="1" applyProtection="1">
      <alignment horizontal="left" vertical="top" wrapText="1"/>
    </xf>
    <xf numFmtId="0" fontId="19" fillId="20" borderId="23" xfId="5" applyFont="1" applyFill="1" applyBorder="1" applyAlignment="1" applyProtection="1">
      <alignment horizontal="left" vertical="top" wrapText="1"/>
    </xf>
    <xf numFmtId="0" fontId="19" fillId="20" borderId="24" xfId="5" applyFont="1" applyFill="1" applyBorder="1" applyAlignment="1" applyProtection="1">
      <alignment horizontal="left" vertical="top" wrapText="1"/>
    </xf>
    <xf numFmtId="0" fontId="19" fillId="20" borderId="25" xfId="5" applyFont="1" applyFill="1" applyBorder="1" applyAlignment="1" applyProtection="1">
      <alignment horizontal="left" vertical="top" wrapText="1"/>
    </xf>
    <xf numFmtId="0" fontId="19" fillId="20" borderId="26" xfId="5" applyFont="1" applyFill="1" applyBorder="1" applyAlignment="1" applyProtection="1">
      <alignment horizontal="left" vertical="top" wrapText="1"/>
    </xf>
    <xf numFmtId="14" fontId="5" fillId="0" borderId="84" xfId="4" applyNumberFormat="1" applyFont="1" applyBorder="1" applyAlignment="1">
      <alignment horizontal="left"/>
    </xf>
    <xf numFmtId="14" fontId="5" fillId="0" borderId="25" xfId="4" applyNumberFormat="1" applyFont="1" applyBorder="1" applyAlignment="1">
      <alignment horizontal="left"/>
    </xf>
    <xf numFmtId="14" fontId="5" fillId="0" borderId="26" xfId="4" applyNumberFormat="1" applyFont="1" applyBorder="1" applyAlignment="1">
      <alignment horizontal="left"/>
    </xf>
    <xf numFmtId="0" fontId="4" fillId="8" borderId="2" xfId="5" applyBorder="1" applyAlignment="1">
      <alignment horizontal="left" vertical="center"/>
    </xf>
    <xf numFmtId="0" fontId="4" fillId="8" borderId="3" xfId="5" applyBorder="1" applyAlignment="1">
      <alignment horizontal="left" vertical="center"/>
    </xf>
    <xf numFmtId="0" fontId="4" fillId="8" borderId="4" xfId="5" applyBorder="1" applyAlignment="1">
      <alignment horizontal="left" vertical="center"/>
    </xf>
    <xf numFmtId="0" fontId="7" fillId="16" borderId="19" xfId="4" applyFont="1" applyFill="1" applyBorder="1" applyAlignment="1" applyProtection="1">
      <alignment horizontal="left" vertical="top" wrapText="1"/>
      <protection locked="0"/>
    </xf>
    <xf numFmtId="0" fontId="7" fillId="16" borderId="20" xfId="4" applyFont="1" applyFill="1" applyBorder="1" applyAlignment="1" applyProtection="1">
      <alignment horizontal="left" vertical="top" wrapText="1"/>
      <protection locked="0"/>
    </xf>
    <xf numFmtId="0" fontId="7" fillId="16" borderId="21" xfId="4" applyFont="1" applyFill="1" applyBorder="1" applyAlignment="1" applyProtection="1">
      <alignment horizontal="left" vertical="top" wrapText="1"/>
      <protection locked="0"/>
    </xf>
    <xf numFmtId="0" fontId="7" fillId="16" borderId="22" xfId="4" applyFont="1" applyFill="1" applyBorder="1" applyAlignment="1" applyProtection="1">
      <alignment horizontal="left" vertical="top" wrapText="1"/>
      <protection locked="0"/>
    </xf>
    <xf numFmtId="0" fontId="7" fillId="16" borderId="0" xfId="4" applyFont="1" applyFill="1" applyBorder="1" applyAlignment="1" applyProtection="1">
      <alignment horizontal="left" vertical="top" wrapText="1"/>
      <protection locked="0"/>
    </xf>
    <xf numFmtId="0" fontId="7" fillId="16" borderId="23" xfId="4" applyFont="1" applyFill="1" applyBorder="1" applyAlignment="1" applyProtection="1">
      <alignment horizontal="left" vertical="top" wrapText="1"/>
      <protection locked="0"/>
    </xf>
    <xf numFmtId="0" fontId="7" fillId="16" borderId="24" xfId="4" applyFont="1" applyFill="1" applyBorder="1" applyAlignment="1" applyProtection="1">
      <alignment horizontal="left" vertical="top" wrapText="1"/>
      <protection locked="0"/>
    </xf>
    <xf numFmtId="0" fontId="7" fillId="16" borderId="25" xfId="4" applyFont="1" applyFill="1" applyBorder="1" applyAlignment="1" applyProtection="1">
      <alignment horizontal="left" vertical="top" wrapText="1"/>
      <protection locked="0"/>
    </xf>
    <xf numFmtId="0" fontId="7" fillId="16" borderId="26" xfId="4" applyFont="1" applyFill="1" applyBorder="1" applyAlignment="1" applyProtection="1">
      <alignment horizontal="left" vertical="top" wrapText="1"/>
      <protection locked="0"/>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5" fillId="16" borderId="17" xfId="1" applyFont="1" applyFill="1" applyBorder="1" applyAlignment="1" applyProtection="1">
      <alignment horizontal="center" vertical="center"/>
      <protection locked="0"/>
    </xf>
    <xf numFmtId="0" fontId="5" fillId="16" borderId="18" xfId="1" applyFont="1" applyFill="1" applyBorder="1" applyAlignment="1" applyProtection="1">
      <alignment horizontal="center" vertical="center"/>
      <protection locked="0"/>
    </xf>
    <xf numFmtId="0" fontId="5" fillId="16" borderId="85" xfId="1" applyFont="1" applyFill="1" applyBorder="1" applyAlignment="1" applyProtection="1">
      <alignment horizontal="center" vertical="center"/>
      <protection locked="0"/>
    </xf>
    <xf numFmtId="0" fontId="7" fillId="0" borderId="85" xfId="0" applyFont="1" applyBorder="1" applyAlignment="1">
      <alignment horizontal="center" vertical="center"/>
    </xf>
    <xf numFmtId="0" fontId="7" fillId="0" borderId="92" xfId="0" applyFont="1" applyBorder="1" applyAlignment="1">
      <alignment horizontal="center" vertical="center"/>
    </xf>
    <xf numFmtId="0" fontId="5" fillId="16" borderId="41" xfId="1" applyFont="1" applyFill="1" applyBorder="1" applyAlignment="1" applyProtection="1">
      <alignment horizontal="left" vertical="top" wrapText="1"/>
      <protection locked="0"/>
    </xf>
    <xf numFmtId="0" fontId="5" fillId="16" borderId="6" xfId="1" applyFont="1" applyFill="1" applyBorder="1" applyAlignment="1" applyProtection="1">
      <alignment horizontal="left" vertical="top" wrapText="1"/>
      <protection locked="0"/>
    </xf>
    <xf numFmtId="0" fontId="5" fillId="16" borderId="39" xfId="1" applyFont="1" applyFill="1" applyBorder="1" applyAlignment="1" applyProtection="1">
      <alignment horizontal="left" vertical="top" wrapText="1"/>
      <protection locked="0"/>
    </xf>
    <xf numFmtId="0" fontId="5" fillId="16" borderId="22" xfId="1" applyFont="1" applyFill="1" applyBorder="1" applyAlignment="1" applyProtection="1">
      <alignment horizontal="left" vertical="top" wrapText="1"/>
      <protection locked="0"/>
    </xf>
    <xf numFmtId="0" fontId="5" fillId="16" borderId="0" xfId="1" applyFont="1" applyFill="1" applyBorder="1" applyAlignment="1" applyProtection="1">
      <alignment horizontal="left" vertical="top" wrapText="1"/>
      <protection locked="0"/>
    </xf>
    <xf numFmtId="0" fontId="5" fillId="16" borderId="23" xfId="1" applyFont="1" applyFill="1" applyBorder="1" applyAlignment="1" applyProtection="1">
      <alignment horizontal="left" vertical="top" wrapText="1"/>
      <protection locked="0"/>
    </xf>
    <xf numFmtId="0" fontId="5" fillId="16" borderId="65" xfId="1" applyFont="1" applyFill="1" applyBorder="1" applyAlignment="1" applyProtection="1">
      <alignment horizontal="left" vertical="top" wrapText="1"/>
      <protection locked="0"/>
    </xf>
    <xf numFmtId="0" fontId="5" fillId="16" borderId="11" xfId="1" applyFont="1" applyFill="1" applyBorder="1" applyAlignment="1" applyProtection="1">
      <alignment horizontal="left" vertical="top" wrapText="1"/>
      <protection locked="0"/>
    </xf>
    <xf numFmtId="0" fontId="5" fillId="16" borderId="115" xfId="1" applyFont="1" applyFill="1" applyBorder="1" applyAlignment="1" applyProtection="1">
      <alignment horizontal="left" vertical="top" wrapText="1"/>
      <protection locked="0"/>
    </xf>
    <xf numFmtId="0" fontId="5" fillId="16" borderId="92" xfId="1" applyFont="1" applyFill="1" applyBorder="1" applyAlignment="1" applyProtection="1">
      <alignment horizontal="center" vertical="center"/>
      <protection locked="0"/>
    </xf>
    <xf numFmtId="0" fontId="5" fillId="16" borderId="1" xfId="0" applyFont="1" applyFill="1" applyBorder="1" applyAlignment="1" applyProtection="1">
      <alignment horizontal="center"/>
      <protection locked="0"/>
    </xf>
    <xf numFmtId="0" fontId="5" fillId="16" borderId="35" xfId="0" applyFont="1" applyFill="1" applyBorder="1" applyAlignment="1" applyProtection="1">
      <alignment horizontal="center"/>
      <protection locked="0"/>
    </xf>
    <xf numFmtId="0" fontId="19" fillId="0" borderId="20" xfId="5" applyFont="1" applyFill="1" applyBorder="1" applyAlignment="1">
      <alignment horizontal="center" vertical="center"/>
    </xf>
    <xf numFmtId="0" fontId="19" fillId="0" borderId="21" xfId="5" applyFont="1" applyFill="1" applyBorder="1" applyAlignment="1">
      <alignment horizontal="center" vertical="center"/>
    </xf>
    <xf numFmtId="0" fontId="19" fillId="0" borderId="0" xfId="5" applyFont="1" applyFill="1" applyBorder="1" applyAlignment="1">
      <alignment horizontal="center" vertical="center"/>
    </xf>
    <xf numFmtId="0" fontId="19" fillId="0" borderId="23" xfId="5" applyFont="1" applyFill="1" applyBorder="1" applyAlignment="1">
      <alignment horizontal="center" vertical="center"/>
    </xf>
    <xf numFmtId="0" fontId="7" fillId="0" borderId="1" xfId="0" applyFont="1" applyFill="1" applyBorder="1" applyAlignment="1">
      <alignment horizontal="left"/>
    </xf>
    <xf numFmtId="0" fontId="7" fillId="0" borderId="35" xfId="0" applyFont="1" applyFill="1" applyBorder="1" applyAlignment="1">
      <alignment horizontal="left"/>
    </xf>
    <xf numFmtId="0" fontId="5" fillId="0" borderId="89" xfId="0" applyNumberFormat="1" applyFont="1" applyBorder="1" applyAlignment="1">
      <alignment horizontal="left" vertical="center"/>
    </xf>
    <xf numFmtId="0" fontId="5" fillId="0" borderId="90" xfId="0" applyNumberFormat="1" applyFont="1" applyBorder="1" applyAlignment="1">
      <alignment horizontal="left" vertical="center"/>
    </xf>
    <xf numFmtId="0" fontId="5" fillId="0" borderId="63" xfId="0" applyNumberFormat="1" applyFont="1" applyBorder="1" applyAlignment="1">
      <alignment horizontal="left" vertical="center"/>
    </xf>
    <xf numFmtId="14" fontId="5" fillId="0" borderId="111" xfId="0" applyNumberFormat="1" applyFont="1" applyBorder="1" applyAlignment="1">
      <alignment horizontal="left"/>
    </xf>
    <xf numFmtId="14" fontId="5" fillId="0" borderId="112" xfId="0" applyNumberFormat="1" applyFont="1" applyBorder="1" applyAlignment="1">
      <alignment horizontal="left"/>
    </xf>
    <xf numFmtId="14" fontId="5" fillId="0" borderId="64" xfId="0" applyNumberFormat="1" applyFont="1" applyBorder="1" applyAlignment="1">
      <alignment horizontal="left"/>
    </xf>
    <xf numFmtId="0" fontId="6" fillId="0" borderId="86" xfId="0" applyFont="1" applyBorder="1" applyAlignment="1">
      <alignment horizontal="left"/>
    </xf>
    <xf numFmtId="0" fontId="6" fillId="0" borderId="87" xfId="0" applyFont="1" applyBorder="1" applyAlignment="1">
      <alignment horizontal="left"/>
    </xf>
    <xf numFmtId="0" fontId="6" fillId="0" borderId="88" xfId="0" applyFont="1" applyBorder="1" applyAlignment="1">
      <alignment horizontal="left"/>
    </xf>
    <xf numFmtId="0" fontId="5" fillId="0" borderId="89" xfId="0" applyNumberFormat="1" applyFont="1" applyBorder="1" applyAlignment="1">
      <alignment horizontal="left"/>
    </xf>
    <xf numFmtId="0" fontId="5" fillId="0" borderId="90" xfId="0" applyNumberFormat="1" applyFont="1" applyBorder="1" applyAlignment="1">
      <alignment horizontal="left"/>
    </xf>
    <xf numFmtId="0" fontId="5" fillId="0" borderId="63" xfId="0" applyNumberFormat="1" applyFont="1" applyBorder="1" applyAlignment="1">
      <alignment horizontal="left"/>
    </xf>
    <xf numFmtId="14" fontId="5" fillId="0" borderId="89" xfId="0" applyNumberFormat="1" applyFont="1" applyBorder="1" applyAlignment="1">
      <alignment horizontal="left"/>
    </xf>
    <xf numFmtId="14" fontId="5" fillId="0" borderId="90" xfId="0" applyNumberFormat="1" applyFont="1" applyBorder="1" applyAlignment="1">
      <alignment horizontal="left"/>
    </xf>
    <xf numFmtId="14" fontId="5" fillId="0" borderId="63" xfId="0" applyNumberFormat="1" applyFont="1" applyBorder="1" applyAlignment="1">
      <alignment horizontal="left"/>
    </xf>
    <xf numFmtId="0" fontId="5" fillId="16" borderId="19" xfId="1" applyFont="1" applyFill="1" applyBorder="1" applyAlignment="1" applyProtection="1">
      <alignment horizontal="center"/>
      <protection locked="0"/>
    </xf>
    <xf numFmtId="0" fontId="5" fillId="16" borderId="20" xfId="1" applyFont="1" applyFill="1" applyBorder="1" applyAlignment="1" applyProtection="1">
      <alignment horizontal="center"/>
      <protection locked="0"/>
    </xf>
    <xf numFmtId="0" fontId="5" fillId="16" borderId="21" xfId="1" applyFont="1" applyFill="1" applyBorder="1" applyAlignment="1" applyProtection="1">
      <alignment horizontal="center"/>
      <protection locked="0"/>
    </xf>
    <xf numFmtId="0" fontId="5" fillId="16" borderId="22" xfId="1" applyFont="1" applyFill="1" applyBorder="1" applyAlignment="1" applyProtection="1">
      <alignment horizontal="center"/>
      <protection locked="0"/>
    </xf>
    <xf numFmtId="0" fontId="5" fillId="16" borderId="0" xfId="1" applyFont="1" applyFill="1" applyBorder="1" applyAlignment="1" applyProtection="1">
      <alignment horizontal="center"/>
      <protection locked="0"/>
    </xf>
    <xf numFmtId="0" fontId="5" fillId="16" borderId="23" xfId="1" applyFont="1" applyFill="1" applyBorder="1" applyAlignment="1" applyProtection="1">
      <alignment horizontal="center"/>
      <protection locked="0"/>
    </xf>
    <xf numFmtId="0" fontId="5" fillId="16" borderId="24" xfId="1" applyFont="1" applyFill="1" applyBorder="1" applyAlignment="1" applyProtection="1">
      <alignment horizontal="center"/>
      <protection locked="0"/>
    </xf>
    <xf numFmtId="0" fontId="5" fillId="16" borderId="25" xfId="1" applyFont="1" applyFill="1" applyBorder="1" applyAlignment="1" applyProtection="1">
      <alignment horizontal="center"/>
      <protection locked="0"/>
    </xf>
    <xf numFmtId="0" fontId="5" fillId="16" borderId="26" xfId="1" applyFont="1" applyFill="1" applyBorder="1" applyAlignment="1" applyProtection="1">
      <alignment horizontal="center"/>
      <protection locked="0"/>
    </xf>
    <xf numFmtId="0" fontId="17" fillId="16" borderId="19" xfId="0" applyFont="1" applyFill="1" applyBorder="1" applyAlignment="1" applyProtection="1">
      <alignment horizontal="center" vertical="center" wrapText="1"/>
      <protection locked="0"/>
    </xf>
    <xf numFmtId="0" fontId="17" fillId="16" borderId="20" xfId="0" applyFont="1" applyFill="1" applyBorder="1" applyAlignment="1" applyProtection="1">
      <alignment horizontal="center" vertical="center"/>
      <protection locked="0"/>
    </xf>
    <xf numFmtId="0" fontId="17" fillId="16" borderId="21" xfId="0" applyFont="1" applyFill="1" applyBorder="1" applyAlignment="1" applyProtection="1">
      <alignment horizontal="center" vertical="center"/>
      <protection locked="0"/>
    </xf>
    <xf numFmtId="0" fontId="17" fillId="16" borderId="22" xfId="0" applyFont="1" applyFill="1" applyBorder="1" applyAlignment="1" applyProtection="1">
      <alignment horizontal="center" vertical="center"/>
      <protection locked="0"/>
    </xf>
    <xf numFmtId="0" fontId="17" fillId="16" borderId="0" xfId="0" applyFont="1" applyFill="1" applyBorder="1" applyAlignment="1" applyProtection="1">
      <alignment horizontal="center" vertical="center"/>
      <protection locked="0"/>
    </xf>
    <xf numFmtId="0" fontId="17" fillId="16" borderId="23" xfId="0" applyFont="1" applyFill="1" applyBorder="1" applyAlignment="1" applyProtection="1">
      <alignment horizontal="center" vertical="center"/>
      <protection locked="0"/>
    </xf>
    <xf numFmtId="0" fontId="17" fillId="16" borderId="24" xfId="0" applyFont="1" applyFill="1" applyBorder="1" applyAlignment="1" applyProtection="1">
      <alignment horizontal="center" vertical="center"/>
      <protection locked="0"/>
    </xf>
    <xf numFmtId="0" fontId="17" fillId="16" borderId="25" xfId="0" applyFont="1" applyFill="1" applyBorder="1" applyAlignment="1" applyProtection="1">
      <alignment horizontal="center" vertical="center"/>
      <protection locked="0"/>
    </xf>
    <xf numFmtId="0" fontId="17" fillId="16" borderId="26" xfId="0" applyFont="1" applyFill="1" applyBorder="1" applyAlignment="1" applyProtection="1">
      <alignment horizontal="center" vertical="center"/>
      <protection locked="0"/>
    </xf>
    <xf numFmtId="0" fontId="22" fillId="3" borderId="0" xfId="17" applyFont="1" applyFill="1" applyAlignment="1" applyProtection="1">
      <alignment horizontal="left"/>
      <protection locked="0"/>
    </xf>
    <xf numFmtId="0" fontId="5" fillId="3" borderId="30"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33" fillId="16" borderId="36" xfId="0" applyFont="1" applyFill="1" applyBorder="1" applyAlignment="1" applyProtection="1">
      <alignment horizontal="left" vertical="top" wrapText="1"/>
      <protection locked="0"/>
    </xf>
    <xf numFmtId="0" fontId="33" fillId="16" borderId="31" xfId="0" applyFont="1" applyFill="1" applyBorder="1" applyAlignment="1" applyProtection="1">
      <alignment horizontal="left" vertical="top" wrapText="1"/>
      <protection locked="0"/>
    </xf>
    <xf numFmtId="0" fontId="33" fillId="16" borderId="1" xfId="0" applyFont="1" applyFill="1" applyBorder="1" applyAlignment="1" applyProtection="1">
      <alignment horizontal="left" vertical="top" wrapText="1"/>
      <protection locked="0"/>
    </xf>
    <xf numFmtId="0" fontId="33" fillId="16" borderId="35" xfId="0" applyFont="1" applyFill="1" applyBorder="1" applyAlignment="1" applyProtection="1">
      <alignment horizontal="left" vertical="top" wrapText="1"/>
      <protection locked="0"/>
    </xf>
    <xf numFmtId="0" fontId="5" fillId="3" borderId="32" xfId="0" applyFont="1" applyFill="1" applyBorder="1" applyAlignment="1">
      <alignment horizontal="center" vertical="center" wrapText="1"/>
    </xf>
    <xf numFmtId="0" fontId="33" fillId="16" borderId="37" xfId="0" applyFont="1" applyFill="1" applyBorder="1" applyAlignment="1" applyProtection="1">
      <alignment horizontal="left" vertical="top" wrapText="1"/>
      <protection locked="0"/>
    </xf>
    <xf numFmtId="0" fontId="33" fillId="16" borderId="33" xfId="0" applyFont="1" applyFill="1" applyBorder="1" applyAlignment="1" applyProtection="1">
      <alignment horizontal="left" vertical="top" wrapText="1"/>
      <protection locked="0"/>
    </xf>
    <xf numFmtId="14" fontId="5" fillId="0" borderId="84" xfId="0" applyNumberFormat="1" applyFont="1" applyBorder="1" applyAlignment="1">
      <alignment horizontal="left"/>
    </xf>
    <xf numFmtId="14" fontId="5" fillId="0" borderId="25" xfId="0" applyNumberFormat="1" applyFont="1" applyBorder="1" applyAlignment="1">
      <alignment horizontal="left"/>
    </xf>
    <xf numFmtId="14" fontId="5" fillId="0" borderId="26" xfId="0" applyNumberFormat="1" applyFont="1" applyBorder="1" applyAlignment="1">
      <alignment horizontal="left"/>
    </xf>
    <xf numFmtId="0" fontId="7" fillId="0" borderId="5" xfId="0" applyFont="1" applyBorder="1" applyAlignment="1">
      <alignment horizontal="left"/>
    </xf>
    <xf numFmtId="0" fontId="7" fillId="0" borderId="6" xfId="0" applyFont="1" applyBorder="1" applyAlignment="1">
      <alignment horizontal="left"/>
    </xf>
    <xf numFmtId="0" fontId="5" fillId="0" borderId="44" xfId="0" applyFont="1" applyBorder="1" applyAlignment="1">
      <alignment horizontal="left" vertical="center"/>
    </xf>
    <xf numFmtId="0" fontId="5" fillId="0" borderId="66" xfId="0" applyFont="1" applyBorder="1" applyAlignment="1">
      <alignment horizontal="left" vertical="center"/>
    </xf>
    <xf numFmtId="0" fontId="5" fillId="0" borderId="46" xfId="0" applyFont="1" applyBorder="1" applyAlignment="1">
      <alignment horizontal="left"/>
    </xf>
    <xf numFmtId="0" fontId="5" fillId="0" borderId="68" xfId="0" applyFont="1" applyBorder="1" applyAlignment="1">
      <alignment horizontal="left"/>
    </xf>
    <xf numFmtId="0" fontId="7" fillId="7" borderId="2" xfId="0" applyFont="1" applyFill="1" applyBorder="1" applyAlignment="1">
      <alignment horizontal="left"/>
    </xf>
    <xf numFmtId="0" fontId="7" fillId="7" borderId="3" xfId="0" applyFont="1" applyFill="1" applyBorder="1" applyAlignment="1">
      <alignment horizontal="left"/>
    </xf>
    <xf numFmtId="0" fontId="7" fillId="7" borderId="4" xfId="0" applyFont="1" applyFill="1" applyBorder="1" applyAlignment="1">
      <alignment horizontal="left"/>
    </xf>
    <xf numFmtId="0" fontId="7" fillId="0" borderId="5" xfId="0" applyFont="1" applyBorder="1" applyAlignment="1">
      <alignment horizontal="left" wrapText="1"/>
    </xf>
    <xf numFmtId="0" fontId="7" fillId="0" borderId="6" xfId="0" applyFont="1" applyBorder="1" applyAlignment="1">
      <alignment horizontal="left"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Border="1" applyAlignment="1">
      <alignment horizontal="left" vertical="top" wrapText="1"/>
    </xf>
    <xf numFmtId="0" fontId="5" fillId="0" borderId="42" xfId="0" applyFont="1" applyBorder="1" applyAlignment="1">
      <alignment horizontal="left"/>
    </xf>
    <xf numFmtId="0" fontId="5" fillId="0" borderId="67" xfId="0" applyFont="1" applyBorder="1" applyAlignment="1">
      <alignment horizontal="left"/>
    </xf>
    <xf numFmtId="0" fontId="5" fillId="0" borderId="44" xfId="0" applyNumberFormat="1" applyFont="1" applyBorder="1" applyAlignment="1">
      <alignment horizontal="left"/>
    </xf>
    <xf numFmtId="0" fontId="5" fillId="0" borderId="66" xfId="0" applyNumberFormat="1" applyFont="1" applyBorder="1" applyAlignment="1">
      <alignment horizontal="left"/>
    </xf>
    <xf numFmtId="0" fontId="5" fillId="0" borderId="44" xfId="0" applyFont="1" applyBorder="1" applyAlignment="1">
      <alignment horizontal="left"/>
    </xf>
    <xf numFmtId="0" fontId="5" fillId="0" borderId="66" xfId="0" applyFont="1" applyBorder="1" applyAlignment="1">
      <alignment horizontal="left"/>
    </xf>
    <xf numFmtId="14" fontId="6" fillId="0" borderId="84" xfId="0" applyNumberFormat="1" applyFont="1" applyBorder="1" applyAlignment="1">
      <alignment horizontal="left"/>
    </xf>
    <xf numFmtId="14" fontId="6" fillId="0" borderId="25" xfId="0" applyNumberFormat="1" applyFont="1" applyBorder="1" applyAlignment="1">
      <alignment horizontal="left"/>
    </xf>
    <xf numFmtId="14" fontId="6" fillId="0" borderId="26" xfId="0" applyNumberFormat="1" applyFont="1" applyBorder="1" applyAlignment="1">
      <alignment horizontal="left"/>
    </xf>
    <xf numFmtId="0" fontId="6" fillId="0" borderId="89" xfId="0" applyNumberFormat="1" applyFont="1" applyBorder="1" applyAlignment="1">
      <alignment horizontal="left"/>
    </xf>
    <xf numFmtId="0" fontId="6" fillId="0" borderId="90" xfId="0" applyNumberFormat="1" applyFont="1" applyBorder="1" applyAlignment="1">
      <alignment horizontal="left"/>
    </xf>
    <xf numFmtId="0" fontId="6" fillId="0" borderId="63" xfId="0" applyNumberFormat="1" applyFont="1" applyBorder="1" applyAlignment="1">
      <alignment horizontal="left"/>
    </xf>
    <xf numFmtId="14" fontId="6" fillId="0" borderId="89" xfId="0" applyNumberFormat="1" applyFont="1" applyBorder="1" applyAlignment="1">
      <alignment horizontal="left"/>
    </xf>
    <xf numFmtId="14" fontId="6" fillId="0" borderId="90" xfId="0" applyNumberFormat="1" applyFont="1" applyBorder="1" applyAlignment="1">
      <alignment horizontal="left"/>
    </xf>
    <xf numFmtId="14" fontId="6" fillId="0" borderId="63" xfId="0" applyNumberFormat="1" applyFont="1" applyBorder="1" applyAlignment="1">
      <alignment horizontal="left"/>
    </xf>
    <xf numFmtId="0" fontId="6" fillId="0" borderId="89" xfId="0" applyFont="1" applyBorder="1" applyAlignment="1">
      <alignment horizontal="left"/>
    </xf>
    <xf numFmtId="0" fontId="6" fillId="0" borderId="90" xfId="0" applyFont="1" applyBorder="1" applyAlignment="1">
      <alignment horizontal="left"/>
    </xf>
    <xf numFmtId="0" fontId="6" fillId="0" borderId="63" xfId="0" applyFont="1" applyBorder="1" applyAlignment="1">
      <alignment horizontal="left"/>
    </xf>
    <xf numFmtId="0" fontId="6" fillId="0" borderId="118" xfId="0" applyFont="1" applyBorder="1" applyAlignment="1">
      <alignment horizontal="left"/>
    </xf>
    <xf numFmtId="0" fontId="6" fillId="0" borderId="100" xfId="0" applyFont="1" applyBorder="1" applyAlignment="1">
      <alignment horizontal="left"/>
    </xf>
    <xf numFmtId="0" fontId="6" fillId="0" borderId="62" xfId="0" applyFont="1" applyBorder="1" applyAlignment="1">
      <alignment horizontal="left"/>
    </xf>
    <xf numFmtId="0" fontId="6" fillId="0" borderId="89" xfId="0" applyFont="1" applyBorder="1" applyAlignment="1">
      <alignment horizontal="left" vertical="center" wrapText="1"/>
    </xf>
    <xf numFmtId="0" fontId="6" fillId="0" borderId="90" xfId="0" applyFont="1" applyBorder="1" applyAlignment="1">
      <alignment horizontal="left" vertical="center" wrapText="1"/>
    </xf>
    <xf numFmtId="0" fontId="6" fillId="0" borderId="63" xfId="0" applyFont="1" applyBorder="1" applyAlignment="1">
      <alignment horizontal="left" vertical="center" wrapText="1"/>
    </xf>
    <xf numFmtId="0" fontId="5" fillId="16" borderId="19" xfId="1" applyFont="1" applyFill="1" applyBorder="1" applyAlignment="1" applyProtection="1">
      <alignment horizontal="left" vertical="top" wrapText="1"/>
      <protection locked="0"/>
    </xf>
    <xf numFmtId="0" fontId="5" fillId="16" borderId="20" xfId="1" applyFont="1" applyFill="1" applyBorder="1" applyAlignment="1" applyProtection="1">
      <alignment horizontal="left" vertical="top" wrapText="1"/>
      <protection locked="0"/>
    </xf>
    <xf numFmtId="0" fontId="5" fillId="16" borderId="21" xfId="1" applyFont="1" applyFill="1" applyBorder="1" applyAlignment="1" applyProtection="1">
      <alignment horizontal="left" vertical="top" wrapText="1"/>
      <protection locked="0"/>
    </xf>
    <xf numFmtId="0" fontId="5" fillId="16" borderId="24" xfId="1" applyFont="1" applyFill="1" applyBorder="1" applyAlignment="1" applyProtection="1">
      <alignment horizontal="left" vertical="top" wrapText="1"/>
      <protection locked="0"/>
    </xf>
    <xf numFmtId="0" fontId="5" fillId="16" borderId="25" xfId="1" applyFont="1" applyFill="1" applyBorder="1" applyAlignment="1" applyProtection="1">
      <alignment horizontal="left" vertical="top" wrapText="1"/>
      <protection locked="0"/>
    </xf>
    <xf numFmtId="0" fontId="5" fillId="16" borderId="26" xfId="1" applyFont="1" applyFill="1" applyBorder="1" applyAlignment="1" applyProtection="1">
      <alignment horizontal="left" vertical="top" wrapText="1"/>
      <protection locked="0"/>
    </xf>
    <xf numFmtId="0" fontId="3" fillId="0" borderId="77" xfId="4" applyBorder="1" applyAlignment="1">
      <alignment horizontal="left" vertical="center"/>
    </xf>
    <xf numFmtId="0" fontId="3" fillId="0" borderId="78" xfId="4" applyBorder="1" applyAlignment="1">
      <alignment horizontal="left" vertical="center"/>
    </xf>
    <xf numFmtId="0" fontId="14" fillId="20" borderId="22" xfId="5" applyFont="1" applyFill="1" applyBorder="1" applyAlignment="1" applyProtection="1">
      <alignment horizontal="left" vertical="center" wrapText="1"/>
    </xf>
    <xf numFmtId="0" fontId="14" fillId="20" borderId="0" xfId="5" applyFont="1" applyFill="1" applyBorder="1" applyAlignment="1" applyProtection="1">
      <alignment horizontal="left" vertical="center" wrapText="1"/>
    </xf>
    <xf numFmtId="0" fontId="14" fillId="20" borderId="23" xfId="5" applyFont="1" applyFill="1" applyBorder="1" applyAlignment="1" applyProtection="1">
      <alignment horizontal="left" vertical="center" wrapText="1"/>
    </xf>
    <xf numFmtId="0" fontId="7" fillId="0" borderId="28" xfId="4" applyFont="1" applyBorder="1" applyAlignment="1">
      <alignment horizontal="center" vertical="center"/>
    </xf>
    <xf numFmtId="0" fontId="7" fillId="0" borderId="75" xfId="4" applyFont="1" applyBorder="1" applyAlignment="1">
      <alignment horizontal="center" vertical="center"/>
    </xf>
    <xf numFmtId="0" fontId="3" fillId="0" borderId="76" xfId="4" applyBorder="1" applyAlignment="1">
      <alignment horizontal="left" vertical="center"/>
    </xf>
    <xf numFmtId="0" fontId="3" fillId="0" borderId="18" xfId="4" applyBorder="1" applyAlignment="1">
      <alignment horizontal="left" vertical="center"/>
    </xf>
    <xf numFmtId="0" fontId="6" fillId="0" borderId="81" xfId="0" applyFont="1" applyBorder="1" applyAlignment="1">
      <alignment horizontal="left"/>
    </xf>
    <xf numFmtId="0" fontId="6" fillId="0" borderId="20" xfId="0" applyFont="1" applyBorder="1" applyAlignment="1">
      <alignment horizontal="left"/>
    </xf>
    <xf numFmtId="0" fontId="6" fillId="0" borderId="21" xfId="0" applyFont="1" applyBorder="1" applyAlignment="1">
      <alignment horizontal="left"/>
    </xf>
    <xf numFmtId="0" fontId="7" fillId="2" borderId="2" xfId="0" applyFont="1" applyFill="1" applyBorder="1" applyAlignment="1">
      <alignment horizontal="left" wrapText="1"/>
    </xf>
    <xf numFmtId="0" fontId="7" fillId="2" borderId="3" xfId="0" applyFont="1" applyFill="1" applyBorder="1" applyAlignment="1">
      <alignment horizontal="left" wrapText="1"/>
    </xf>
    <xf numFmtId="0" fontId="7" fillId="2" borderId="4" xfId="0" applyFont="1" applyFill="1" applyBorder="1" applyAlignment="1">
      <alignment horizontal="left" wrapText="1"/>
    </xf>
    <xf numFmtId="0" fontId="5" fillId="0" borderId="76" xfId="0" applyFont="1" applyBorder="1" applyAlignment="1">
      <alignment horizontal="left" vertical="center" wrapText="1"/>
    </xf>
    <xf numFmtId="0" fontId="5" fillId="0" borderId="92" xfId="0" applyFont="1" applyBorder="1" applyAlignment="1">
      <alignment horizontal="left" vertical="center" wrapText="1"/>
    </xf>
    <xf numFmtId="0" fontId="5" fillId="0" borderId="85" xfId="0" applyFont="1" applyBorder="1" applyAlignment="1">
      <alignment horizontal="left" vertical="center" wrapText="1"/>
    </xf>
    <xf numFmtId="0" fontId="5" fillId="0" borderId="38" xfId="0" applyFont="1" applyBorder="1" applyAlignment="1">
      <alignment horizontal="left"/>
    </xf>
    <xf numFmtId="0" fontId="5" fillId="0" borderId="15" xfId="0" applyFont="1" applyBorder="1" applyAlignment="1">
      <alignment horizontal="left"/>
    </xf>
    <xf numFmtId="0" fontId="5" fillId="0" borderId="40" xfId="0" applyFont="1" applyBorder="1" applyAlignment="1">
      <alignment horizontal="left"/>
    </xf>
    <xf numFmtId="0" fontId="5" fillId="0" borderId="34" xfId="0" applyFont="1" applyBorder="1" applyAlignment="1">
      <alignment horizontal="left"/>
    </xf>
    <xf numFmtId="0" fontId="5" fillId="0" borderId="1" xfId="0" applyFont="1" applyBorder="1" applyAlignment="1">
      <alignment horizontal="left"/>
    </xf>
    <xf numFmtId="0" fontId="5" fillId="0" borderId="35" xfId="0" applyFont="1" applyBorder="1" applyAlignment="1">
      <alignment horizontal="left"/>
    </xf>
    <xf numFmtId="0" fontId="5" fillId="0" borderId="77" xfId="0" applyFont="1" applyBorder="1" applyAlignment="1">
      <alignment horizontal="left" vertical="center" wrapText="1"/>
    </xf>
    <xf numFmtId="0" fontId="5" fillId="0" borderId="101" xfId="0" applyFont="1" applyBorder="1" applyAlignment="1">
      <alignment horizontal="left" vertical="center" wrapText="1"/>
    </xf>
    <xf numFmtId="0" fontId="5" fillId="0" borderId="102" xfId="0" applyFont="1" applyBorder="1" applyAlignment="1">
      <alignment horizontal="left" vertical="center" wrapText="1"/>
    </xf>
    <xf numFmtId="0" fontId="5" fillId="0" borderId="76" xfId="0" applyFont="1" applyBorder="1" applyAlignment="1">
      <alignment horizontal="left"/>
    </xf>
    <xf numFmtId="0" fontId="5" fillId="0" borderId="92" xfId="0" applyFont="1" applyBorder="1" applyAlignment="1">
      <alignment horizontal="left"/>
    </xf>
    <xf numFmtId="0" fontId="5" fillId="0" borderId="85" xfId="0" applyFont="1" applyBorder="1" applyAlignment="1">
      <alignment horizontal="left"/>
    </xf>
    <xf numFmtId="14" fontId="6" fillId="0" borderId="82" xfId="0" applyNumberFormat="1" applyFont="1" applyBorder="1" applyAlignment="1">
      <alignment horizontal="left"/>
    </xf>
    <xf numFmtId="14" fontId="6" fillId="0" borderId="0" xfId="0" applyNumberFormat="1" applyFont="1" applyBorder="1" applyAlignment="1">
      <alignment horizontal="left"/>
    </xf>
    <xf numFmtId="14" fontId="6" fillId="0" borderId="23" xfId="0" applyNumberFormat="1" applyFont="1" applyBorder="1" applyAlignment="1">
      <alignment horizontal="left"/>
    </xf>
    <xf numFmtId="0" fontId="4" fillId="8" borderId="2" xfId="5" applyFont="1" applyBorder="1" applyAlignment="1">
      <alignment horizontal="left" vertical="center"/>
    </xf>
    <xf numFmtId="0" fontId="4" fillId="8" borderId="4" xfId="5" applyFont="1" applyBorder="1" applyAlignment="1">
      <alignment horizontal="left" vertical="center"/>
    </xf>
  </cellXfs>
  <cellStyles count="20">
    <cellStyle name="20% - Accent2" xfId="2" builtinId="34"/>
    <cellStyle name="40% - Accent1" xfId="1" builtinId="31"/>
    <cellStyle name="60% - Accent2" xfId="3" builtinId="36"/>
    <cellStyle name="Auto Populated Cells" xfId="6" xr:uid="{00000000-0005-0000-0000-000003000000}"/>
    <cellStyle name="Calculation 2" xfId="7" xr:uid="{00000000-0005-0000-0000-000004000000}"/>
    <cellStyle name="Conditional Cell" xfId="8" xr:uid="{00000000-0005-0000-0000-000005000000}"/>
    <cellStyle name="Explanatory Text 2" xfId="9" xr:uid="{00000000-0005-0000-0000-000006000000}"/>
    <cellStyle name="Explanatory Text 3" xfId="18" xr:uid="{00000000-0005-0000-0000-000007000000}"/>
    <cellStyle name="Fixed Values" xfId="10" xr:uid="{00000000-0005-0000-0000-000008000000}"/>
    <cellStyle name="Heading 4 2" xfId="5" xr:uid="{00000000-0005-0000-0000-000009000000}"/>
    <cellStyle name="Hyperlink" xfId="17" builtinId="8"/>
    <cellStyle name="Input 2" xfId="11" xr:uid="{00000000-0005-0000-0000-00000B000000}"/>
    <cellStyle name="Input 3" xfId="16" xr:uid="{00000000-0005-0000-0000-00000C000000}"/>
    <cellStyle name="Normal" xfId="0" builtinId="0"/>
    <cellStyle name="Normal 2" xfId="4" xr:uid="{00000000-0005-0000-0000-00000E000000}"/>
    <cellStyle name="Normal 4" xfId="19" xr:uid="{00000000-0005-0000-0000-00000F000000}"/>
    <cellStyle name="Output 2" xfId="12" xr:uid="{00000000-0005-0000-0000-000010000000}"/>
    <cellStyle name="Revision Needed" xfId="13" xr:uid="{00000000-0005-0000-0000-000011000000}"/>
    <cellStyle name="Tab Header" xfId="14" xr:uid="{00000000-0005-0000-0000-000012000000}"/>
    <cellStyle name="Table Header" xfId="15" xr:uid="{00000000-0005-0000-0000-000013000000}"/>
  </cellStyles>
  <dxfs count="2">
    <dxf>
      <fill>
        <patternFill patternType="lightUp"/>
      </fill>
    </dxf>
    <dxf>
      <fill>
        <patternFill patternType="lightUp"/>
      </fill>
    </dxf>
  </dxfs>
  <tableStyles count="0" defaultTableStyle="TableStyleMedium9" defaultPivotStyle="PivotStyleLight16"/>
  <colors>
    <mruColors>
      <color rgb="FF8000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cfr.gov/cgi-bin/text-idx?SID=861305cfb4ea93053529b3e3e3f685b2&amp;mc=true&amp;node=pt10.3.430&amp;rgn=div5"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51"/>
  <sheetViews>
    <sheetView showGridLines="0" tabSelected="1" zoomScale="80" zoomScaleNormal="80" workbookViewId="0">
      <selection activeCell="B11" sqref="B11:C11"/>
    </sheetView>
  </sheetViews>
  <sheetFormatPr defaultRowHeight="16.5" x14ac:dyDescent="0.3"/>
  <cols>
    <col min="1" max="1" width="4" style="65" customWidth="1"/>
    <col min="2" max="2" width="39.42578125" style="65" customWidth="1"/>
    <col min="3" max="3" width="108.5703125" style="65" customWidth="1"/>
    <col min="4" max="4" width="4.85546875" style="65" customWidth="1"/>
    <col min="5" max="5" width="4" style="65" customWidth="1"/>
    <col min="6" max="6" width="29.7109375" style="65" customWidth="1"/>
    <col min="7" max="16384" width="9.140625" style="65"/>
  </cols>
  <sheetData>
    <row r="1" spans="2:6" ht="17.25" thickBot="1" x14ac:dyDescent="0.35">
      <c r="E1" s="66"/>
    </row>
    <row r="2" spans="2:6" ht="18" thickBot="1" x14ac:dyDescent="0.35">
      <c r="B2" s="368" t="str">
        <f>'Version Control'!$B$2</f>
        <v>Title Block</v>
      </c>
      <c r="C2" s="369"/>
      <c r="E2" s="66"/>
    </row>
    <row r="3" spans="2:6" s="69" customFormat="1" x14ac:dyDescent="0.3">
      <c r="B3" s="67" t="str">
        <f>'Version Control'!$B$3</f>
        <v>Test Report Template Name:</v>
      </c>
      <c r="C3" s="68" t="str">
        <f>'Version Control'!$C$3</f>
        <v xml:space="preserve">Dishwasher  </v>
      </c>
      <c r="E3" s="70"/>
    </row>
    <row r="4" spans="2:6" s="69" customFormat="1" x14ac:dyDescent="0.3">
      <c r="B4" s="71" t="str">
        <f>'Version Control'!$B$4</f>
        <v>Version Number:</v>
      </c>
      <c r="C4" s="73" t="str">
        <f>'Version Control'!$C$4</f>
        <v>v3.3</v>
      </c>
      <c r="E4" s="70"/>
    </row>
    <row r="5" spans="2:6" s="69" customFormat="1" x14ac:dyDescent="0.3">
      <c r="B5" s="72" t="str">
        <f>'Version Control'!$B$5</f>
        <v xml:space="preserve">Latest Template Revision: </v>
      </c>
      <c r="C5" s="276">
        <f>'Version Control'!$C$5</f>
        <v>43207</v>
      </c>
      <c r="E5" s="70"/>
    </row>
    <row r="6" spans="2:6" s="69" customFormat="1" x14ac:dyDescent="0.3">
      <c r="B6" s="72" t="str">
        <f>'Version Control'!$B$6</f>
        <v>Tab Name:</v>
      </c>
      <c r="C6" s="275" t="str">
        <f ca="1">MID(CELL("filename",B1), FIND("]", CELL("filename", B1))+ 1, 255)</f>
        <v>Instructions</v>
      </c>
      <c r="E6" s="70"/>
    </row>
    <row r="7" spans="2:6" s="69" customFormat="1" ht="35.25" customHeight="1" thickBot="1" x14ac:dyDescent="0.35">
      <c r="B7" s="280" t="str">
        <f>'Version Control'!$B$7</f>
        <v>File Name:</v>
      </c>
      <c r="C7" s="281" t="str">
        <f ca="1">'Version Control'!$C$7</f>
        <v>Dishwasher - v3.3.xlsx</v>
      </c>
      <c r="E7" s="70"/>
    </row>
    <row r="8" spans="2:6" x14ac:dyDescent="0.3">
      <c r="E8" s="39"/>
      <c r="F8" s="69"/>
    </row>
    <row r="9" spans="2:6" ht="17.25" thickBot="1" x14ac:dyDescent="0.35">
      <c r="E9" s="39"/>
      <c r="F9" s="69"/>
    </row>
    <row r="10" spans="2:6" ht="18" thickBot="1" x14ac:dyDescent="0.35">
      <c r="B10" s="368" t="s">
        <v>137</v>
      </c>
      <c r="C10" s="369"/>
      <c r="E10" s="39"/>
      <c r="F10" s="69"/>
    </row>
    <row r="11" spans="2:6" ht="17.25" thickBot="1" x14ac:dyDescent="0.35">
      <c r="B11" s="374" t="s">
        <v>437</v>
      </c>
      <c r="C11" s="375"/>
      <c r="E11" s="39"/>
      <c r="F11" s="69"/>
    </row>
    <row r="12" spans="2:6" ht="17.25" thickBot="1" x14ac:dyDescent="0.35">
      <c r="E12" s="39"/>
      <c r="F12" s="69"/>
    </row>
    <row r="13" spans="2:6" ht="18" thickBot="1" x14ac:dyDescent="0.35">
      <c r="B13" s="368" t="s">
        <v>57</v>
      </c>
      <c r="C13" s="369"/>
      <c r="E13" s="39"/>
      <c r="F13" s="69"/>
    </row>
    <row r="14" spans="2:6" ht="18" thickBot="1" x14ac:dyDescent="0.4">
      <c r="B14" s="75" t="s">
        <v>138</v>
      </c>
      <c r="C14" s="76" t="s">
        <v>139</v>
      </c>
      <c r="E14" s="70"/>
      <c r="F14" s="69"/>
    </row>
    <row r="15" spans="2:6" x14ac:dyDescent="0.3">
      <c r="B15" s="77" t="s">
        <v>170</v>
      </c>
      <c r="C15" s="78" t="s">
        <v>184</v>
      </c>
      <c r="D15" s="69"/>
      <c r="E15" s="70"/>
      <c r="F15" s="69"/>
    </row>
    <row r="16" spans="2:6" x14ac:dyDescent="0.3">
      <c r="B16" s="79" t="s">
        <v>140</v>
      </c>
      <c r="C16" s="80" t="s">
        <v>161</v>
      </c>
      <c r="D16" s="69"/>
      <c r="E16" s="70"/>
      <c r="F16" s="69"/>
    </row>
    <row r="17" spans="2:7" x14ac:dyDescent="0.3">
      <c r="B17" s="79" t="s">
        <v>168</v>
      </c>
      <c r="C17" s="80" t="s">
        <v>293</v>
      </c>
      <c r="D17" s="69"/>
      <c r="E17" s="70"/>
      <c r="F17" s="69"/>
    </row>
    <row r="18" spans="2:7" x14ac:dyDescent="0.3">
      <c r="B18" s="79" t="s">
        <v>124</v>
      </c>
      <c r="C18" s="80" t="s">
        <v>211</v>
      </c>
      <c r="D18" s="69"/>
      <c r="E18" s="70"/>
      <c r="F18" s="69"/>
    </row>
    <row r="19" spans="2:7" x14ac:dyDescent="0.3">
      <c r="B19" s="81" t="s">
        <v>58</v>
      </c>
      <c r="C19" s="82" t="s">
        <v>141</v>
      </c>
      <c r="D19" s="69"/>
      <c r="E19" s="70"/>
      <c r="F19" s="69"/>
    </row>
    <row r="20" spans="2:7" x14ac:dyDescent="0.3">
      <c r="B20" s="79" t="s">
        <v>60</v>
      </c>
      <c r="C20" s="80" t="s">
        <v>142</v>
      </c>
      <c r="D20" s="69"/>
      <c r="E20" s="70"/>
      <c r="F20" s="69"/>
    </row>
    <row r="21" spans="2:7" x14ac:dyDescent="0.3">
      <c r="B21" s="79" t="s">
        <v>160</v>
      </c>
      <c r="C21" s="80" t="s">
        <v>236</v>
      </c>
      <c r="D21" s="69"/>
      <c r="E21" s="70"/>
      <c r="F21" s="69"/>
    </row>
    <row r="22" spans="2:7" x14ac:dyDescent="0.3">
      <c r="B22" s="79" t="s">
        <v>159</v>
      </c>
      <c r="C22" s="80" t="s">
        <v>185</v>
      </c>
      <c r="D22" s="69"/>
      <c r="E22" s="70"/>
      <c r="F22" s="69"/>
    </row>
    <row r="23" spans="2:7" x14ac:dyDescent="0.3">
      <c r="B23" s="79" t="s">
        <v>95</v>
      </c>
      <c r="C23" s="82" t="s">
        <v>186</v>
      </c>
      <c r="D23" s="69"/>
      <c r="E23" s="70"/>
      <c r="F23" s="69"/>
    </row>
    <row r="24" spans="2:7" x14ac:dyDescent="0.3">
      <c r="B24" s="81" t="s">
        <v>169</v>
      </c>
      <c r="C24" s="82" t="s">
        <v>294</v>
      </c>
      <c r="D24" s="69"/>
      <c r="E24" s="70"/>
      <c r="F24" s="69"/>
    </row>
    <row r="25" spans="2:7" ht="17.25" thickBot="1" x14ac:dyDescent="0.35">
      <c r="B25" s="83" t="s">
        <v>162</v>
      </c>
      <c r="C25" s="84" t="s">
        <v>187</v>
      </c>
      <c r="D25" s="69"/>
      <c r="E25" s="70"/>
      <c r="F25" s="69"/>
    </row>
    <row r="26" spans="2:7" ht="17.25" thickBot="1" x14ac:dyDescent="0.35">
      <c r="D26" s="69"/>
      <c r="E26" s="70"/>
      <c r="F26" s="69"/>
      <c r="G26" s="74"/>
    </row>
    <row r="27" spans="2:7" s="85" customFormat="1" ht="18" thickBot="1" x14ac:dyDescent="0.4">
      <c r="B27" s="370" t="s">
        <v>202</v>
      </c>
      <c r="C27" s="371"/>
      <c r="E27" s="86"/>
    </row>
    <row r="28" spans="2:7" s="85" customFormat="1" ht="16.5" customHeight="1" x14ac:dyDescent="0.25">
      <c r="B28" s="286" t="s">
        <v>427</v>
      </c>
      <c r="C28" s="287" t="s">
        <v>428</v>
      </c>
      <c r="E28" s="86"/>
    </row>
    <row r="29" spans="2:7" s="85" customFormat="1" x14ac:dyDescent="0.25">
      <c r="B29" s="372" t="s">
        <v>429</v>
      </c>
      <c r="C29" s="282" t="s">
        <v>71</v>
      </c>
      <c r="E29" s="86"/>
    </row>
    <row r="30" spans="2:7" s="85" customFormat="1" x14ac:dyDescent="0.25">
      <c r="B30" s="372"/>
      <c r="C30" s="283" t="s">
        <v>430</v>
      </c>
      <c r="E30" s="86"/>
    </row>
    <row r="31" spans="2:7" s="85" customFormat="1" x14ac:dyDescent="0.25">
      <c r="B31" s="372"/>
      <c r="C31" s="284" t="s">
        <v>431</v>
      </c>
      <c r="E31" s="86"/>
    </row>
    <row r="32" spans="2:7" s="85" customFormat="1" ht="21.75" thickBot="1" x14ac:dyDescent="0.3">
      <c r="B32" s="373"/>
      <c r="C32" s="285" t="s">
        <v>203</v>
      </c>
      <c r="E32" s="86"/>
    </row>
    <row r="33" spans="2:5" s="85" customFormat="1" ht="17.25" thickBot="1" x14ac:dyDescent="0.3">
      <c r="C33" s="87"/>
      <c r="E33" s="86"/>
    </row>
    <row r="34" spans="2:5" s="85" customFormat="1" ht="18.75" thickBot="1" x14ac:dyDescent="0.3">
      <c r="B34" s="88" t="s">
        <v>143</v>
      </c>
      <c r="C34" s="64"/>
      <c r="E34" s="86"/>
    </row>
    <row r="35" spans="2:5" s="85" customFormat="1" ht="16.5" customHeight="1" x14ac:dyDescent="0.25">
      <c r="B35" s="362" t="s">
        <v>204</v>
      </c>
      <c r="C35" s="363"/>
      <c r="E35" s="86"/>
    </row>
    <row r="36" spans="2:5" s="85" customFormat="1" x14ac:dyDescent="0.25">
      <c r="B36" s="364"/>
      <c r="C36" s="365"/>
      <c r="E36" s="86"/>
    </row>
    <row r="37" spans="2:5" s="85" customFormat="1" ht="17.25" thickBot="1" x14ac:dyDescent="0.3">
      <c r="B37" s="366"/>
      <c r="C37" s="367"/>
      <c r="E37" s="86"/>
    </row>
    <row r="38" spans="2:5" s="85" customFormat="1" ht="16.5" customHeight="1" x14ac:dyDescent="0.25">
      <c r="B38" s="362" t="s">
        <v>208</v>
      </c>
      <c r="C38" s="363"/>
      <c r="E38" s="86"/>
    </row>
    <row r="39" spans="2:5" s="85" customFormat="1" ht="17.25" thickBot="1" x14ac:dyDescent="0.3">
      <c r="B39" s="366"/>
      <c r="C39" s="367"/>
      <c r="E39" s="86"/>
    </row>
    <row r="40" spans="2:5" s="85" customFormat="1" ht="9.75" customHeight="1" x14ac:dyDescent="0.25">
      <c r="B40" s="89"/>
      <c r="C40" s="90"/>
      <c r="E40" s="86"/>
    </row>
    <row r="41" spans="2:5" s="85" customFormat="1" ht="21" x14ac:dyDescent="0.25">
      <c r="B41" s="91" t="s">
        <v>205</v>
      </c>
      <c r="C41" s="92" t="s">
        <v>206</v>
      </c>
      <c r="E41" s="86"/>
    </row>
    <row r="42" spans="2:5" s="85" customFormat="1" ht="9.75" customHeight="1" thickBot="1" x14ac:dyDescent="0.3">
      <c r="B42" s="93"/>
      <c r="C42" s="94"/>
      <c r="E42" s="86"/>
    </row>
    <row r="43" spans="2:5" s="85" customFormat="1" x14ac:dyDescent="0.3">
      <c r="B43" s="95" t="s">
        <v>2</v>
      </c>
      <c r="C43" s="61" t="s">
        <v>140</v>
      </c>
      <c r="E43" s="86"/>
    </row>
    <row r="44" spans="2:5" s="96" customFormat="1" ht="15" customHeight="1" x14ac:dyDescent="0.3">
      <c r="B44" s="97" t="s">
        <v>3</v>
      </c>
      <c r="C44" s="62" t="s">
        <v>168</v>
      </c>
      <c r="E44" s="98"/>
    </row>
    <row r="45" spans="2:5" s="96" customFormat="1" ht="15" customHeight="1" x14ac:dyDescent="0.3">
      <c r="B45" s="97" t="s">
        <v>56</v>
      </c>
      <c r="C45" s="62" t="s">
        <v>124</v>
      </c>
      <c r="E45" s="98"/>
    </row>
    <row r="46" spans="2:5" s="85" customFormat="1" x14ac:dyDescent="0.3">
      <c r="B46" s="97" t="s">
        <v>4</v>
      </c>
      <c r="C46" s="62" t="s">
        <v>58</v>
      </c>
      <c r="E46" s="86"/>
    </row>
    <row r="47" spans="2:5" s="85" customFormat="1" x14ac:dyDescent="0.3">
      <c r="B47" s="97" t="s">
        <v>61</v>
      </c>
      <c r="C47" s="62" t="s">
        <v>60</v>
      </c>
      <c r="E47" s="86"/>
    </row>
    <row r="48" spans="2:5" s="85" customFormat="1" x14ac:dyDescent="0.3">
      <c r="B48" s="97" t="s">
        <v>62</v>
      </c>
      <c r="C48" s="62" t="s">
        <v>160</v>
      </c>
      <c r="E48" s="86"/>
    </row>
    <row r="49" spans="1:7" s="85" customFormat="1" ht="17.25" thickBot="1" x14ac:dyDescent="0.35">
      <c r="B49" s="99" t="s">
        <v>432</v>
      </c>
      <c r="C49" s="63" t="s">
        <v>207</v>
      </c>
      <c r="E49" s="86"/>
    </row>
    <row r="50" spans="1:7" s="85" customFormat="1" x14ac:dyDescent="0.25">
      <c r="B50" s="100"/>
      <c r="C50" s="101"/>
      <c r="E50" s="86"/>
    </row>
    <row r="51" spans="1:7" x14ac:dyDescent="0.3">
      <c r="A51" s="66"/>
      <c r="B51" s="66"/>
      <c r="C51" s="66"/>
      <c r="D51" s="70"/>
      <c r="E51" s="70"/>
      <c r="F51" s="69"/>
      <c r="G51" s="74"/>
    </row>
  </sheetData>
  <sheetProtection algorithmName="SHA-512" hashValue="vTpn53pA5VPGKk0F7y8QBL2Aukmbw41Cw6tM/Ch467rtC9jlamjOSPaEYb/JXvSIN1AEa11G02mhbIA8tbelfg==" saltValue="yW4ECOm4a9No2IuEOH1qbQ==" spinCount="100000" sheet="1" selectLockedCells="1"/>
  <mergeCells count="8">
    <mergeCell ref="B35:C37"/>
    <mergeCell ref="B38:C39"/>
    <mergeCell ref="B10:C10"/>
    <mergeCell ref="B2:C2"/>
    <mergeCell ref="B27:C27"/>
    <mergeCell ref="B29:B32"/>
    <mergeCell ref="B11:C11"/>
    <mergeCell ref="B13:C13"/>
  </mergeCells>
  <hyperlinks>
    <hyperlink ref="C43" location="'General Info &amp; Test Results'!A1" display="General Info &amp; Test Results" xr:uid="{00000000-0004-0000-0000-000000000000}"/>
    <hyperlink ref="C44" location="'Setup &amp; Instrumentation'!A1" display="Setup &amp; Instrumentation" xr:uid="{00000000-0004-0000-0000-000001000000}"/>
    <hyperlink ref="C45" location="Settings!A1" display="Settings" xr:uid="{00000000-0004-0000-0000-000002000000}"/>
    <hyperlink ref="C46" location="Photos!A1" display="Photos, if applicable" xr:uid="{00000000-0004-0000-0000-000003000000}"/>
    <hyperlink ref="C47" location="'Test Conditions'!A1" display="Test Conditions" xr:uid="{00000000-0004-0000-0000-000004000000}"/>
    <hyperlink ref="C48" location="'Test Data &amp; Derived Results'!A1" display="Test Data &amp; Derived Results" xr:uid="{00000000-0004-0000-0000-000005000000}"/>
    <hyperlink ref="C49" location="'Report Sign-Off Block'!A1" display="Report Sign-off Block" xr:uid="{00000000-0004-0000-0000-000006000000}"/>
    <hyperlink ref="B11:C11" r:id="rId1" display="10 CFR 430 Subpart B Appendix C1:  Uniform Test Method for Measuring the Energy Consumption of Dishwashers" xr:uid="{00000000-0004-0000-0000-000007000000}"/>
  </hyperlinks>
  <pageMargins left="0.7" right="0.7" top="0.75" bottom="0.75" header="0.3" footer="0.3"/>
  <pageSetup orientation="portrait" horizontalDpi="200" verticalDpi="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H16"/>
  <sheetViews>
    <sheetView showGridLines="0" zoomScale="80" zoomScaleNormal="80" workbookViewId="0">
      <selection activeCell="K11" sqref="K11"/>
    </sheetView>
  </sheetViews>
  <sheetFormatPr defaultRowHeight="16.5" x14ac:dyDescent="0.3"/>
  <cols>
    <col min="1" max="1" width="4.85546875" style="125" customWidth="1"/>
    <col min="2" max="2" width="65.140625" style="125" bestFit="1" customWidth="1"/>
    <col min="3" max="3" width="6.140625" style="125" customWidth="1"/>
    <col min="4" max="4" width="19.7109375" style="125" customWidth="1"/>
    <col min="5" max="5" width="9.28515625" style="125" customWidth="1"/>
    <col min="6" max="6" width="17" style="125" customWidth="1"/>
    <col min="7" max="7" width="7.85546875" style="125" customWidth="1"/>
    <col min="8" max="8" width="3.42578125" style="125" customWidth="1"/>
    <col min="9" max="16384" width="9.140625" style="125"/>
  </cols>
  <sheetData>
    <row r="1" spans="1:8" ht="17.25" thickBot="1" x14ac:dyDescent="0.35">
      <c r="H1" s="126"/>
    </row>
    <row r="2" spans="1:8" ht="18" thickBot="1" x14ac:dyDescent="0.35">
      <c r="B2" s="385" t="str">
        <f>'Version Control'!$B$2</f>
        <v>Title Block</v>
      </c>
      <c r="C2" s="386"/>
      <c r="D2" s="386"/>
      <c r="E2" s="386"/>
      <c r="F2" s="387"/>
      <c r="H2" s="126"/>
    </row>
    <row r="3" spans="1:8" x14ac:dyDescent="0.3">
      <c r="B3" s="58" t="str">
        <f>'Version Control'!$B$3</f>
        <v>Test Report Template Name:</v>
      </c>
      <c r="C3" s="549" t="str">
        <f>'Version Control'!$C$3</f>
        <v xml:space="preserve">Dishwasher  </v>
      </c>
      <c r="D3" s="550"/>
      <c r="E3" s="550"/>
      <c r="F3" s="551"/>
      <c r="H3" s="126"/>
    </row>
    <row r="4" spans="1:8" x14ac:dyDescent="0.3">
      <c r="B4" s="127" t="str">
        <f>'Version Control'!$B$4</f>
        <v>Version Number:</v>
      </c>
      <c r="C4" s="525" t="str">
        <f>'Version Control'!$C$4</f>
        <v>v3.3</v>
      </c>
      <c r="D4" s="526"/>
      <c r="E4" s="526"/>
      <c r="F4" s="527"/>
      <c r="H4" s="126"/>
    </row>
    <row r="5" spans="1:8" x14ac:dyDescent="0.3">
      <c r="B5" s="59" t="str">
        <f>'Version Control'!$B$5</f>
        <v xml:space="preserve">Latest Template Revision: </v>
      </c>
      <c r="C5" s="570">
        <f>'Version Control'!$C$5</f>
        <v>43207</v>
      </c>
      <c r="D5" s="571"/>
      <c r="E5" s="571"/>
      <c r="F5" s="572"/>
      <c r="H5" s="126"/>
    </row>
    <row r="6" spans="1:8" x14ac:dyDescent="0.3">
      <c r="B6" s="59" t="str">
        <f>'Version Control'!$B$6</f>
        <v>Tab Name:</v>
      </c>
      <c r="C6" s="519" t="str">
        <f ca="1">MID(CELL("filename",A1), FIND("]", CELL("filename", A1))+ 1, 255)</f>
        <v>Drop-downs</v>
      </c>
      <c r="D6" s="520"/>
      <c r="E6" s="520"/>
      <c r="F6" s="521"/>
      <c r="H6" s="126"/>
    </row>
    <row r="7" spans="1:8" ht="35.25" customHeight="1" x14ac:dyDescent="0.3">
      <c r="B7" s="277" t="str">
        <f>'Version Control'!$B$7</f>
        <v>File Name:</v>
      </c>
      <c r="C7" s="531" t="str">
        <f ca="1">'Version Control'!$C$7</f>
        <v>Dishwasher - v3.3.xlsx</v>
      </c>
      <c r="D7" s="532"/>
      <c r="E7" s="532"/>
      <c r="F7" s="533"/>
      <c r="H7" s="126"/>
    </row>
    <row r="8" spans="1:8" ht="17.25" thickBot="1" x14ac:dyDescent="0.35">
      <c r="B8" s="60" t="str">
        <f>'Version Control'!$B$8</f>
        <v xml:space="preserve">Test Completion Date: </v>
      </c>
      <c r="C8" s="516" t="str">
        <f>'Version Control'!$C$8</f>
        <v>[MM/DD/YYYY]</v>
      </c>
      <c r="D8" s="517"/>
      <c r="E8" s="517"/>
      <c r="F8" s="518"/>
      <c r="H8" s="126"/>
    </row>
    <row r="9" spans="1:8" x14ac:dyDescent="0.3">
      <c r="H9" s="126"/>
    </row>
    <row r="10" spans="1:8" x14ac:dyDescent="0.3">
      <c r="H10" s="126"/>
    </row>
    <row r="11" spans="1:8" x14ac:dyDescent="0.3">
      <c r="B11" s="125" t="s">
        <v>59</v>
      </c>
      <c r="D11" s="125" t="s">
        <v>67</v>
      </c>
      <c r="F11" s="125" t="s">
        <v>295</v>
      </c>
      <c r="H11" s="126"/>
    </row>
    <row r="12" spans="1:8" x14ac:dyDescent="0.3">
      <c r="B12" s="129" t="s">
        <v>163</v>
      </c>
      <c r="D12" s="129">
        <v>50</v>
      </c>
      <c r="E12" s="128"/>
      <c r="F12" s="129" t="s">
        <v>296</v>
      </c>
      <c r="H12" s="126"/>
    </row>
    <row r="13" spans="1:8" x14ac:dyDescent="0.3">
      <c r="B13" s="130" t="s">
        <v>164</v>
      </c>
      <c r="D13" s="131">
        <v>120</v>
      </c>
      <c r="E13" s="128"/>
      <c r="F13" s="130" t="s">
        <v>297</v>
      </c>
      <c r="H13" s="126"/>
    </row>
    <row r="14" spans="1:8" x14ac:dyDescent="0.3">
      <c r="D14" s="130">
        <v>140</v>
      </c>
      <c r="E14" s="128"/>
      <c r="F14" s="128"/>
      <c r="H14" s="126"/>
    </row>
    <row r="15" spans="1:8" x14ac:dyDescent="0.3">
      <c r="H15" s="126"/>
    </row>
    <row r="16" spans="1:8" x14ac:dyDescent="0.3">
      <c r="A16" s="126"/>
      <c r="B16" s="126"/>
      <c r="C16" s="126"/>
      <c r="D16" s="126"/>
      <c r="E16" s="126"/>
      <c r="F16" s="126"/>
      <c r="G16" s="126"/>
      <c r="H16" s="126"/>
    </row>
  </sheetData>
  <sheetProtection algorithmName="SHA-512" hashValue="kDX3p8w01jTbACFgsoo728y5Ndt9x1FpRcZazrjle+7QwO2V7Wvs8ct7LCmVsaScraEgsbMXZoRhzRNOUThbuw==" saltValue="EZLLT4gm0T21dm6EQ5ZKDA==" spinCount="100000" sheet="1" objects="1" scenarios="1" selectLockedCells="1" selectUnlockedCells="1"/>
  <customSheetViews>
    <customSheetView guid="{93A7420A-9CB1-41ED-BAA4-06AB08AA6C37}" state="hidden">
      <selection activeCell="F5" sqref="F5"/>
      <pageMargins left="0.7" right="0.7" top="0.75" bottom="0.75" header="0.3" footer="0.3"/>
    </customSheetView>
  </customSheetViews>
  <mergeCells count="7">
    <mergeCell ref="C8:F8"/>
    <mergeCell ref="B2:F2"/>
    <mergeCell ref="C3:F3"/>
    <mergeCell ref="C4:F4"/>
    <mergeCell ref="C5:F5"/>
    <mergeCell ref="C6:F6"/>
    <mergeCell ref="C7:F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G22"/>
  <sheetViews>
    <sheetView showGridLines="0" zoomScale="80" zoomScaleNormal="80" workbookViewId="0">
      <selection activeCell="C21" sqref="C21"/>
    </sheetView>
  </sheetViews>
  <sheetFormatPr defaultRowHeight="16.5" x14ac:dyDescent="0.3"/>
  <cols>
    <col min="1" max="1" width="5.85546875" style="2" customWidth="1"/>
    <col min="2" max="2" width="31" style="5" customWidth="1"/>
    <col min="3" max="3" width="84.5703125" style="1" customWidth="1"/>
    <col min="4" max="4" width="4.28515625" style="2" customWidth="1"/>
    <col min="5" max="5" width="3.7109375" style="2" customWidth="1"/>
    <col min="6" max="16384" width="9.140625" style="2"/>
  </cols>
  <sheetData>
    <row r="1" spans="2:7" ht="17.25" thickBot="1" x14ac:dyDescent="0.35">
      <c r="B1" s="1"/>
      <c r="C1" s="2"/>
      <c r="E1" s="20"/>
    </row>
    <row r="2" spans="2:7" ht="18" thickBot="1" x14ac:dyDescent="0.35">
      <c r="B2" s="573" t="s">
        <v>125</v>
      </c>
      <c r="C2" s="574"/>
      <c r="E2" s="20"/>
    </row>
    <row r="3" spans="2:7" x14ac:dyDescent="0.3">
      <c r="B3" s="106" t="s">
        <v>306</v>
      </c>
      <c r="C3" s="107" t="s">
        <v>308</v>
      </c>
      <c r="D3" s="3"/>
      <c r="E3" s="19"/>
      <c r="F3" s="3"/>
      <c r="G3" s="3"/>
    </row>
    <row r="4" spans="2:7" x14ac:dyDescent="0.3">
      <c r="B4" s="108" t="s">
        <v>128</v>
      </c>
      <c r="C4" s="109" t="str">
        <f>INDEX(B13:B57,COUNTA(B13:B57),1)</f>
        <v>v3.3</v>
      </c>
      <c r="D4" s="3"/>
      <c r="E4" s="19"/>
      <c r="F4" s="3"/>
      <c r="G4" s="3"/>
    </row>
    <row r="5" spans="2:7" x14ac:dyDescent="0.3">
      <c r="B5" s="108" t="s">
        <v>307</v>
      </c>
      <c r="C5" s="110">
        <f>IF(MAX(B13:C99)=0,"No Revisions Dates Entered",MAX(C13:C99))</f>
        <v>43207</v>
      </c>
      <c r="D5" s="3"/>
      <c r="E5" s="19"/>
      <c r="F5" s="3"/>
      <c r="G5" s="3"/>
    </row>
    <row r="6" spans="2:7" x14ac:dyDescent="0.3">
      <c r="B6" s="111" t="s">
        <v>127</v>
      </c>
      <c r="C6" s="112" t="str">
        <f ca="1">MID(CELL("filename",A1), FIND("]", CELL("filename", A1))+ 1, 255)</f>
        <v>Version Control</v>
      </c>
      <c r="D6" s="3"/>
      <c r="E6" s="19"/>
      <c r="F6" s="3"/>
      <c r="G6" s="3"/>
    </row>
    <row r="7" spans="2:7" ht="38.25" customHeight="1" x14ac:dyDescent="0.3">
      <c r="B7" s="113" t="s">
        <v>126</v>
      </c>
      <c r="C7" s="114" t="str">
        <f ca="1">MID(CELL("FILENAME",A1),FIND("[",CELL("FILENAME",A1))+1,FIND("]",CELL("FILENAME",A1))-FIND("[",CELL("FILENAME",A1))-1)</f>
        <v>Dishwasher - v3.3.xlsx</v>
      </c>
      <c r="D7" s="3"/>
      <c r="E7" s="19"/>
      <c r="F7" s="3"/>
      <c r="G7" s="3"/>
    </row>
    <row r="8" spans="2:7" ht="17.25" thickBot="1" x14ac:dyDescent="0.35">
      <c r="B8" s="115" t="s">
        <v>129</v>
      </c>
      <c r="C8" s="116" t="str">
        <f>'General Info &amp; Test Results'!C17</f>
        <v>[MM/DD/YYYY]</v>
      </c>
      <c r="D8" s="3"/>
      <c r="E8" s="19"/>
      <c r="F8" s="3"/>
      <c r="G8" s="3"/>
    </row>
    <row r="9" spans="2:7" x14ac:dyDescent="0.3">
      <c r="B9" s="3"/>
      <c r="C9" s="3"/>
      <c r="D9" s="3"/>
      <c r="E9" s="19"/>
      <c r="F9" s="3"/>
      <c r="G9" s="3"/>
    </row>
    <row r="10" spans="2:7" ht="17.25" thickBot="1" x14ac:dyDescent="0.35">
      <c r="B10" s="3"/>
      <c r="C10" s="3"/>
      <c r="D10" s="3"/>
      <c r="E10" s="19"/>
      <c r="F10" s="3"/>
      <c r="G10" s="3"/>
    </row>
    <row r="11" spans="2:7" ht="18" thickBot="1" x14ac:dyDescent="0.35">
      <c r="B11" s="7" t="s">
        <v>130</v>
      </c>
      <c r="C11" s="8"/>
      <c r="D11" s="3"/>
      <c r="E11" s="19"/>
      <c r="F11" s="3"/>
      <c r="G11" s="3"/>
    </row>
    <row r="12" spans="2:7" ht="17.25" x14ac:dyDescent="0.35">
      <c r="B12" s="123" t="s">
        <v>131</v>
      </c>
      <c r="C12" s="124" t="s">
        <v>132</v>
      </c>
      <c r="D12" s="3"/>
      <c r="E12" s="19"/>
      <c r="F12" s="3"/>
      <c r="G12" s="3"/>
    </row>
    <row r="13" spans="2:7" x14ac:dyDescent="0.3">
      <c r="B13" s="104" t="s">
        <v>309</v>
      </c>
      <c r="C13" s="117">
        <v>40696</v>
      </c>
      <c r="D13" s="3"/>
      <c r="E13" s="19"/>
      <c r="F13" s="3"/>
      <c r="G13" s="3"/>
    </row>
    <row r="14" spans="2:7" x14ac:dyDescent="0.3">
      <c r="B14" s="105" t="s">
        <v>310</v>
      </c>
      <c r="C14" s="118">
        <v>41031</v>
      </c>
      <c r="D14" s="4"/>
      <c r="E14" s="19"/>
      <c r="F14" s="3"/>
      <c r="G14" s="3"/>
    </row>
    <row r="15" spans="2:7" x14ac:dyDescent="0.3">
      <c r="B15" s="105" t="s">
        <v>311</v>
      </c>
      <c r="C15" s="118">
        <v>41037</v>
      </c>
      <c r="E15" s="20"/>
    </row>
    <row r="16" spans="2:7" x14ac:dyDescent="0.3">
      <c r="B16" s="121" t="s">
        <v>435</v>
      </c>
      <c r="C16" s="119">
        <v>41695</v>
      </c>
      <c r="E16" s="20"/>
    </row>
    <row r="17" spans="1:5" x14ac:dyDescent="0.3">
      <c r="B17" s="357" t="s">
        <v>436</v>
      </c>
      <c r="C17" s="358">
        <v>42160</v>
      </c>
      <c r="E17" s="20"/>
    </row>
    <row r="18" spans="1:5" x14ac:dyDescent="0.3">
      <c r="B18" s="357" t="s">
        <v>438</v>
      </c>
      <c r="C18" s="358">
        <v>42922</v>
      </c>
      <c r="E18" s="20"/>
    </row>
    <row r="19" spans="1:5" x14ac:dyDescent="0.3">
      <c r="B19" s="357" t="s">
        <v>439</v>
      </c>
      <c r="C19" s="358">
        <v>43201</v>
      </c>
      <c r="E19" s="20"/>
    </row>
    <row r="20" spans="1:5" ht="17.25" thickBot="1" x14ac:dyDescent="0.35">
      <c r="B20" s="122" t="s">
        <v>440</v>
      </c>
      <c r="C20" s="120">
        <v>43207</v>
      </c>
      <c r="E20" s="20"/>
    </row>
    <row r="21" spans="1:5" x14ac:dyDescent="0.3">
      <c r="E21" s="20"/>
    </row>
    <row r="22" spans="1:5" x14ac:dyDescent="0.3">
      <c r="A22" s="20"/>
      <c r="B22" s="46"/>
      <c r="C22" s="47"/>
      <c r="D22" s="20"/>
      <c r="E22" s="20"/>
    </row>
  </sheetData>
  <sheetProtection algorithmName="SHA-512" hashValue="ZizsOwxT4G6R9MpEHQ9PQkjn7N1Qm3VVOXXnWUovuJqpzL16MgVM8Tn0Rc5B7sx/bIlcIl9bAzKsp4W3MXlBFg==" saltValue="o0xCLSKTP+z7Iuxc1qLxCg==" spinCount="100000" sheet="1" selectLockedCells="1" selectUnlockedCells="1"/>
  <mergeCells count="1">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J39"/>
  <sheetViews>
    <sheetView showGridLines="0" zoomScale="80" zoomScaleNormal="80" workbookViewId="0">
      <selection activeCell="G3" sqref="G3"/>
    </sheetView>
  </sheetViews>
  <sheetFormatPr defaultRowHeight="16.5" x14ac:dyDescent="0.3"/>
  <cols>
    <col min="1" max="1" width="2" style="125" customWidth="1"/>
    <col min="2" max="2" width="48" style="125" bestFit="1" customWidth="1"/>
    <col min="3" max="3" width="36.5703125" style="125" customWidth="1"/>
    <col min="4" max="4" width="9.28515625" style="125" customWidth="1"/>
    <col min="5" max="5" width="32" style="125" customWidth="1"/>
    <col min="6" max="6" width="23.85546875" style="125" customWidth="1"/>
    <col min="7" max="7" width="23" style="125" customWidth="1"/>
    <col min="8" max="8" width="21" style="125" customWidth="1"/>
    <col min="9" max="9" width="5" style="125" customWidth="1"/>
    <col min="10" max="10" width="3.5703125" style="125" customWidth="1"/>
    <col min="11" max="16384" width="9.140625" style="125"/>
  </cols>
  <sheetData>
    <row r="1" spans="2:10" ht="17.25" thickBot="1" x14ac:dyDescent="0.35">
      <c r="J1" s="126"/>
    </row>
    <row r="2" spans="2:10" ht="18" thickBot="1" x14ac:dyDescent="0.35">
      <c r="B2" s="385" t="str">
        <f>'Version Control'!$B$2</f>
        <v>Title Block</v>
      </c>
      <c r="C2" s="386"/>
      <c r="D2" s="386"/>
      <c r="E2" s="387"/>
      <c r="J2" s="126"/>
    </row>
    <row r="3" spans="2:10" x14ac:dyDescent="0.3">
      <c r="B3" s="57" t="str">
        <f>'Version Control'!$B$3</f>
        <v>Test Report Template Name:</v>
      </c>
      <c r="C3" s="376" t="str">
        <f>'Version Control'!$C$3</f>
        <v xml:space="preserve">Dishwasher  </v>
      </c>
      <c r="D3" s="377"/>
      <c r="E3" s="378"/>
      <c r="G3" s="150" t="s">
        <v>200</v>
      </c>
      <c r="J3" s="126"/>
    </row>
    <row r="4" spans="2:10" x14ac:dyDescent="0.3">
      <c r="B4" s="295" t="str">
        <f>'Version Control'!$B$4</f>
        <v>Version Number:</v>
      </c>
      <c r="C4" s="379" t="str">
        <f>'Version Control'!$C$4</f>
        <v>v3.3</v>
      </c>
      <c r="D4" s="380"/>
      <c r="E4" s="381"/>
      <c r="J4" s="126"/>
    </row>
    <row r="5" spans="2:10" x14ac:dyDescent="0.3">
      <c r="B5" s="44" t="str">
        <f>'Version Control'!$B$5</f>
        <v xml:space="preserve">Latest Template Revision: </v>
      </c>
      <c r="C5" s="382">
        <f>'Version Control'!$C$5</f>
        <v>43207</v>
      </c>
      <c r="D5" s="383"/>
      <c r="E5" s="384"/>
      <c r="J5" s="126"/>
    </row>
    <row r="6" spans="2:10" x14ac:dyDescent="0.3">
      <c r="B6" s="44" t="str">
        <f>'Version Control'!$B$6</f>
        <v>Tab Name:</v>
      </c>
      <c r="C6" s="379" t="str">
        <f ca="1">MID(CELL("filename",B1), FIND("]", CELL("filename", B1))+ 1, 255)</f>
        <v>General Info &amp; Test Results</v>
      </c>
      <c r="D6" s="380"/>
      <c r="E6" s="381"/>
      <c r="J6" s="126"/>
    </row>
    <row r="7" spans="2:10" ht="35.25" customHeight="1" x14ac:dyDescent="0.3">
      <c r="B7" s="278" t="str">
        <f>'Version Control'!$B$7</f>
        <v>File Name:</v>
      </c>
      <c r="C7" s="388" t="str">
        <f ca="1">'Version Control'!$C$7</f>
        <v>Dishwasher - v3.3.xlsx</v>
      </c>
      <c r="D7" s="389"/>
      <c r="E7" s="390"/>
      <c r="J7" s="126"/>
    </row>
    <row r="8" spans="2:10" ht="17.25" thickBot="1" x14ac:dyDescent="0.35">
      <c r="B8" s="45" t="str">
        <f>'Version Control'!$B$8</f>
        <v xml:space="preserve">Test Completion Date: </v>
      </c>
      <c r="C8" s="405" t="str">
        <f>'Version Control'!$C$8</f>
        <v>[MM/DD/YYYY]</v>
      </c>
      <c r="D8" s="406"/>
      <c r="E8" s="407"/>
      <c r="J8" s="126"/>
    </row>
    <row r="9" spans="2:10" ht="21" x14ac:dyDescent="0.4">
      <c r="B9" s="252"/>
      <c r="D9" s="253"/>
      <c r="E9" s="253"/>
      <c r="J9" s="126"/>
    </row>
    <row r="10" spans="2:10" ht="21.75" thickBot="1" x14ac:dyDescent="0.45">
      <c r="B10" s="252"/>
      <c r="E10" s="253"/>
      <c r="J10" s="126"/>
    </row>
    <row r="11" spans="2:10" ht="18" thickBot="1" x14ac:dyDescent="0.35">
      <c r="B11" s="151" t="s">
        <v>182</v>
      </c>
      <c r="C11" s="153"/>
      <c r="E11" s="151" t="s">
        <v>194</v>
      </c>
      <c r="F11" s="232"/>
      <c r="G11" s="153"/>
      <c r="J11" s="126"/>
    </row>
    <row r="12" spans="2:10" ht="17.25" x14ac:dyDescent="0.3">
      <c r="B12" s="24" t="s">
        <v>0</v>
      </c>
      <c r="C12" s="313"/>
      <c r="E12" s="314" t="s">
        <v>144</v>
      </c>
      <c r="F12" s="315" t="s">
        <v>173</v>
      </c>
      <c r="G12" s="316" t="s">
        <v>145</v>
      </c>
      <c r="J12" s="126"/>
    </row>
    <row r="13" spans="2:10" ht="18" thickBot="1" x14ac:dyDescent="0.4">
      <c r="B13" s="102" t="s">
        <v>146</v>
      </c>
      <c r="C13" s="317"/>
      <c r="E13" s="24" t="s">
        <v>157</v>
      </c>
      <c r="F13" s="318" t="str">
        <f>IF(C32="yes ",'Test Data &amp; Derived Results'!F97+'Test Data &amp; Derived Results'!F101,IF(C32="no",'Test Data &amp; Derived Results'!O97+'Test Data &amp; Derived Results'!O101,""))</f>
        <v/>
      </c>
      <c r="G13" s="33" t="s">
        <v>52</v>
      </c>
      <c r="J13" s="126"/>
    </row>
    <row r="14" spans="2:10" ht="18" thickBot="1" x14ac:dyDescent="0.4">
      <c r="E14" s="102" t="s">
        <v>94</v>
      </c>
      <c r="F14" s="319" t="str">
        <f>IF(C32="yes ",'Test Data &amp; Derived Results'!F171,IF(C32="no",'Test Data &amp; Derived Results'!O171,""))</f>
        <v/>
      </c>
      <c r="G14" s="34" t="s">
        <v>50</v>
      </c>
      <c r="J14" s="126"/>
    </row>
    <row r="15" spans="2:10" ht="18" thickBot="1" x14ac:dyDescent="0.35">
      <c r="B15" s="320" t="s">
        <v>172</v>
      </c>
      <c r="C15" s="321"/>
      <c r="J15" s="126"/>
    </row>
    <row r="16" spans="2:10" ht="18" thickBot="1" x14ac:dyDescent="0.4">
      <c r="B16" s="27" t="s">
        <v>147</v>
      </c>
      <c r="C16" s="322" t="s">
        <v>148</v>
      </c>
      <c r="E16" s="323" t="s">
        <v>201</v>
      </c>
      <c r="J16" s="126"/>
    </row>
    <row r="17" spans="1:10" ht="18" thickBot="1" x14ac:dyDescent="0.35">
      <c r="B17" s="28" t="s">
        <v>149</v>
      </c>
      <c r="C17" s="324" t="s">
        <v>148</v>
      </c>
      <c r="E17" s="385" t="s">
        <v>171</v>
      </c>
      <c r="F17" s="386"/>
      <c r="G17" s="386"/>
      <c r="H17" s="387"/>
      <c r="J17" s="126"/>
    </row>
    <row r="18" spans="1:10" ht="15" customHeight="1" thickBot="1" x14ac:dyDescent="0.35">
      <c r="E18" s="396" t="s">
        <v>220</v>
      </c>
      <c r="F18" s="397"/>
      <c r="G18" s="397"/>
      <c r="H18" s="398"/>
      <c r="J18" s="126"/>
    </row>
    <row r="19" spans="1:10" ht="18" customHeight="1" thickBot="1" x14ac:dyDescent="0.35">
      <c r="B19" s="151" t="s">
        <v>183</v>
      </c>
      <c r="C19" s="153"/>
      <c r="E19" s="399"/>
      <c r="F19" s="400"/>
      <c r="G19" s="400"/>
      <c r="H19" s="401"/>
      <c r="J19" s="126"/>
    </row>
    <row r="20" spans="1:10" ht="17.25" thickBot="1" x14ac:dyDescent="0.35">
      <c r="B20" s="25" t="s">
        <v>305</v>
      </c>
      <c r="C20" s="48"/>
      <c r="E20" s="402"/>
      <c r="F20" s="403"/>
      <c r="G20" s="403"/>
      <c r="H20" s="404"/>
      <c r="J20" s="126"/>
    </row>
    <row r="21" spans="1:10" ht="17.25" customHeight="1" x14ac:dyDescent="0.3">
      <c r="B21" s="25" t="s">
        <v>165</v>
      </c>
      <c r="C21" s="48"/>
      <c r="E21" s="355" t="s">
        <v>133</v>
      </c>
      <c r="F21" s="356"/>
      <c r="G21" s="53" t="s">
        <v>132</v>
      </c>
      <c r="H21" s="54" t="s">
        <v>134</v>
      </c>
      <c r="J21" s="126"/>
    </row>
    <row r="22" spans="1:10" ht="17.25" customHeight="1" x14ac:dyDescent="0.3">
      <c r="B22" s="26" t="s">
        <v>150</v>
      </c>
      <c r="C22" s="49"/>
      <c r="E22" s="353" t="s">
        <v>135</v>
      </c>
      <c r="F22" s="354"/>
      <c r="G22" s="325" t="str">
        <f>'Report Sign-Off Block'!D15</f>
        <v>[MM/DD/YYYY]</v>
      </c>
      <c r="H22" s="326" t="str">
        <f>IF('Report Sign-Off Block'!E15&lt;&gt;0,'Report Sign-Off Block'!E15,"")</f>
        <v>[Test Lab Name]</v>
      </c>
      <c r="J22" s="126"/>
    </row>
    <row r="23" spans="1:10" x14ac:dyDescent="0.3">
      <c r="B23" s="26" t="s">
        <v>151</v>
      </c>
      <c r="C23" s="49"/>
      <c r="E23" s="353" t="s">
        <v>136</v>
      </c>
      <c r="F23" s="354"/>
      <c r="G23" s="327" t="str">
        <f>'Report Sign-Off Block'!D16</f>
        <v>[MM/DD/YYYY]</v>
      </c>
      <c r="H23" s="328" t="str">
        <f>IF('Report Sign-Off Block'!E16&lt;&gt;0,'Report Sign-Off Block'!E16,"")</f>
        <v>[Test Lab Name]</v>
      </c>
      <c r="J23" s="126"/>
    </row>
    <row r="24" spans="1:10" ht="18" customHeight="1" x14ac:dyDescent="0.3">
      <c r="B24" s="26" t="s">
        <v>152</v>
      </c>
      <c r="C24" s="49"/>
      <c r="E24" s="394" t="s">
        <v>218</v>
      </c>
      <c r="F24" s="395"/>
      <c r="G24" s="327" t="str">
        <f>'Report Sign-Off Block'!D17</f>
        <v>[MM/DD/YYYY]</v>
      </c>
      <c r="H24" s="328" t="str">
        <f>IF('Report Sign-Off Block'!E17&lt;&gt;0,'Report Sign-Off Block'!E17,"")</f>
        <v>[Test Lab Name]</v>
      </c>
      <c r="J24" s="126"/>
    </row>
    <row r="25" spans="1:10" ht="17.25" customHeight="1" thickBot="1" x14ac:dyDescent="0.35">
      <c r="B25" s="26" t="s">
        <v>153</v>
      </c>
      <c r="C25" s="49"/>
      <c r="E25" s="391" t="s">
        <v>218</v>
      </c>
      <c r="F25" s="392"/>
      <c r="G25" s="329" t="str">
        <f>'Report Sign-Off Block'!D18</f>
        <v>[MM/DD/YYYY]</v>
      </c>
      <c r="H25" s="330" t="str">
        <f>IF('Report Sign-Off Block'!E18&lt;&gt;0,'Report Sign-Off Block'!E18,"")</f>
        <v>[Test Lab Name]</v>
      </c>
      <c r="J25" s="126"/>
    </row>
    <row r="26" spans="1:10" x14ac:dyDescent="0.3">
      <c r="B26" s="26" t="s">
        <v>154</v>
      </c>
      <c r="C26" s="288" t="s">
        <v>148</v>
      </c>
      <c r="E26" s="393"/>
      <c r="F26" s="393"/>
      <c r="G26" s="359"/>
      <c r="H26" s="360"/>
      <c r="J26" s="126"/>
    </row>
    <row r="27" spans="1:10" ht="17.25" thickBot="1" x14ac:dyDescent="0.35">
      <c r="B27" s="29" t="s">
        <v>155</v>
      </c>
      <c r="C27" s="50"/>
      <c r="J27" s="126"/>
    </row>
    <row r="28" spans="1:10" ht="15" customHeight="1" thickBot="1" x14ac:dyDescent="0.35">
      <c r="D28" s="254"/>
      <c r="J28" s="126"/>
    </row>
    <row r="29" spans="1:10" ht="15" customHeight="1" thickBot="1" x14ac:dyDescent="0.35">
      <c r="A29" s="254"/>
      <c r="B29" s="151" t="s">
        <v>96</v>
      </c>
      <c r="C29" s="153"/>
      <c r="D29" s="254"/>
      <c r="J29" s="126"/>
    </row>
    <row r="30" spans="1:10" x14ac:dyDescent="0.3">
      <c r="A30" s="254"/>
      <c r="B30" s="30" t="s">
        <v>156</v>
      </c>
      <c r="C30" s="331"/>
      <c r="D30" s="254"/>
      <c r="J30" s="126"/>
    </row>
    <row r="31" spans="1:10" x14ac:dyDescent="0.3">
      <c r="A31" s="254"/>
      <c r="B31" s="31" t="s">
        <v>174</v>
      </c>
      <c r="C31" s="332"/>
      <c r="D31" s="254"/>
      <c r="J31" s="126"/>
    </row>
    <row r="32" spans="1:10" x14ac:dyDescent="0.3">
      <c r="A32" s="254"/>
      <c r="B32" s="32" t="s">
        <v>287</v>
      </c>
      <c r="C32" s="332"/>
      <c r="D32" s="254"/>
      <c r="J32" s="126"/>
    </row>
    <row r="33" spans="1:10" x14ac:dyDescent="0.3">
      <c r="B33" s="32" t="s">
        <v>55</v>
      </c>
      <c r="C33" s="332"/>
      <c r="I33" s="254"/>
      <c r="J33" s="126"/>
    </row>
    <row r="34" spans="1:10" s="254" customFormat="1" x14ac:dyDescent="0.3">
      <c r="A34" s="125"/>
      <c r="B34" s="32" t="s">
        <v>90</v>
      </c>
      <c r="C34" s="332"/>
      <c r="D34" s="125"/>
      <c r="E34" s="125"/>
      <c r="F34" s="125"/>
      <c r="G34" s="125"/>
      <c r="H34" s="125"/>
      <c r="J34" s="255"/>
    </row>
    <row r="35" spans="1:10" s="254" customFormat="1" x14ac:dyDescent="0.3">
      <c r="A35" s="125"/>
      <c r="B35" s="32" t="s">
        <v>248</v>
      </c>
      <c r="C35" s="332"/>
      <c r="D35" s="125"/>
      <c r="E35" s="125"/>
      <c r="F35" s="125"/>
      <c r="G35" s="125"/>
      <c r="H35" s="125"/>
      <c r="I35" s="125"/>
      <c r="J35" s="255"/>
    </row>
    <row r="36" spans="1:10" x14ac:dyDescent="0.3">
      <c r="B36" s="32" t="s">
        <v>238</v>
      </c>
      <c r="C36" s="49"/>
      <c r="J36" s="126"/>
    </row>
    <row r="37" spans="1:10" ht="17.25" thickBot="1" x14ac:dyDescent="0.35">
      <c r="B37" s="29" t="s">
        <v>239</v>
      </c>
      <c r="C37" s="50"/>
      <c r="J37" s="126"/>
    </row>
    <row r="38" spans="1:10" x14ac:dyDescent="0.3">
      <c r="B38" s="265"/>
      <c r="C38" s="265"/>
      <c r="J38" s="126"/>
    </row>
    <row r="39" spans="1:10" x14ac:dyDescent="0.3">
      <c r="A39" s="126"/>
      <c r="B39" s="126"/>
      <c r="C39" s="126"/>
      <c r="D39" s="126"/>
      <c r="E39" s="126"/>
      <c r="F39" s="126"/>
      <c r="G39" s="126"/>
      <c r="H39" s="126"/>
      <c r="I39" s="126"/>
      <c r="J39" s="126"/>
    </row>
  </sheetData>
  <sheetProtection password="CAFE" sheet="1" objects="1" scenarios="1" selectLockedCells="1"/>
  <customSheetViews>
    <customSheetView guid="{93A7420A-9CB1-41ED-BAA4-06AB08AA6C37}" showGridLines="0" topLeftCell="A22">
      <selection activeCell="D32" sqref="D32"/>
      <pageMargins left="0.7" right="0.7" top="0.75" bottom="0.75" header="0.3" footer="0.3"/>
      <pageSetup orientation="portrait" r:id="rId1"/>
    </customSheetView>
  </customSheetViews>
  <mergeCells count="12">
    <mergeCell ref="C7:E7"/>
    <mergeCell ref="E25:F25"/>
    <mergeCell ref="E26:F26"/>
    <mergeCell ref="E24:F24"/>
    <mergeCell ref="E18:H20"/>
    <mergeCell ref="C8:E8"/>
    <mergeCell ref="E17:H17"/>
    <mergeCell ref="C3:E3"/>
    <mergeCell ref="C4:E4"/>
    <mergeCell ref="C5:E5"/>
    <mergeCell ref="C6:E6"/>
    <mergeCell ref="B2:E2"/>
  </mergeCells>
  <dataValidations count="3">
    <dataValidation type="list" allowBlank="1" showInputMessage="1" showErrorMessage="1" sqref="C34" xr:uid="{00000000-0002-0000-0100-000000000000}">
      <formula1>dd_Temp</formula1>
    </dataValidation>
    <dataValidation type="list" allowBlank="1" showInputMessage="1" showErrorMessage="1" sqref="C20" xr:uid="{00000000-0002-0000-0100-000001000000}">
      <formula1>dd_UnitType</formula1>
    </dataValidation>
    <dataValidation type="list" allowBlank="1" showInputMessage="1" showErrorMessage="1" sqref="C31 C32 C33 C35" xr:uid="{00000000-0002-0000-0100-000002000000}">
      <formula1>dd_YesNo</formula1>
    </dataValidation>
  </dataValidations>
  <hyperlinks>
    <hyperlink ref="G3" location="Instructions!C29" display="Back to Instructions tab" xr:uid="{00000000-0004-0000-0100-000000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L40"/>
  <sheetViews>
    <sheetView showGridLines="0" zoomScale="80" zoomScaleNormal="80" workbookViewId="0">
      <selection activeCell="G3" sqref="G3"/>
    </sheetView>
  </sheetViews>
  <sheetFormatPr defaultColWidth="10.42578125" defaultRowHeight="16.5" x14ac:dyDescent="0.3"/>
  <cols>
    <col min="1" max="1" width="2.85546875" style="2" customWidth="1"/>
    <col min="2" max="2" width="42.5703125" style="2" customWidth="1"/>
    <col min="3" max="3" width="38.42578125" style="2" customWidth="1"/>
    <col min="4" max="4" width="35" style="2" customWidth="1"/>
    <col min="5" max="5" width="26" style="2" customWidth="1"/>
    <col min="6" max="6" width="24.140625" style="2" customWidth="1"/>
    <col min="7" max="7" width="25.28515625" style="2" bestFit="1" customWidth="1"/>
    <col min="8" max="8" width="31.5703125" style="2" bestFit="1" customWidth="1"/>
    <col min="9" max="9" width="4.85546875" style="2" customWidth="1"/>
    <col min="10" max="10" width="3.85546875" style="2" customWidth="1"/>
    <col min="11" max="16384" width="10.42578125" style="2"/>
  </cols>
  <sheetData>
    <row r="1" spans="2:10" ht="17.25" thickBot="1" x14ac:dyDescent="0.35">
      <c r="J1" s="20"/>
    </row>
    <row r="2" spans="2:10" ht="18" thickBot="1" x14ac:dyDescent="0.35">
      <c r="B2" s="408" t="str">
        <f>'Version Control'!$B$2</f>
        <v>Title Block</v>
      </c>
      <c r="C2" s="409"/>
      <c r="D2" s="409"/>
      <c r="E2" s="410"/>
      <c r="J2" s="20"/>
    </row>
    <row r="3" spans="2:10" x14ac:dyDescent="0.3">
      <c r="B3" s="57" t="str">
        <f>'Version Control'!$B$3</f>
        <v>Test Report Template Name:</v>
      </c>
      <c r="C3" s="376" t="str">
        <f>'Version Control'!$C$3</f>
        <v xml:space="preserve">Dishwasher  </v>
      </c>
      <c r="D3" s="377"/>
      <c r="E3" s="378"/>
      <c r="G3" s="18" t="s">
        <v>200</v>
      </c>
      <c r="J3" s="20"/>
    </row>
    <row r="4" spans="2:10" x14ac:dyDescent="0.3">
      <c r="B4" s="43" t="str">
        <f>'Version Control'!$B$4</f>
        <v>Version Number:</v>
      </c>
      <c r="C4" s="379" t="str">
        <f>'Version Control'!$C$4</f>
        <v>v3.3</v>
      </c>
      <c r="D4" s="380"/>
      <c r="E4" s="381"/>
      <c r="J4" s="20"/>
    </row>
    <row r="5" spans="2:10" x14ac:dyDescent="0.3">
      <c r="B5" s="44" t="str">
        <f>'Version Control'!$B$5</f>
        <v xml:space="preserve">Latest Template Revision: </v>
      </c>
      <c r="C5" s="382">
        <f>'Version Control'!$C$5</f>
        <v>43207</v>
      </c>
      <c r="D5" s="383"/>
      <c r="E5" s="384"/>
      <c r="J5" s="20"/>
    </row>
    <row r="6" spans="2:10" x14ac:dyDescent="0.3">
      <c r="B6" s="44" t="str">
        <f>'Version Control'!$B$6</f>
        <v>Tab Name:</v>
      </c>
      <c r="C6" s="379" t="str">
        <f ca="1">MID(CELL("filename",B1), FIND("]", CELL("filename", B1))+ 1, 255)</f>
        <v>Setup &amp; Instrumentation</v>
      </c>
      <c r="D6" s="380"/>
      <c r="E6" s="381"/>
      <c r="J6" s="20"/>
    </row>
    <row r="7" spans="2:10" ht="36" customHeight="1" x14ac:dyDescent="0.3">
      <c r="B7" s="278" t="str">
        <f>'Version Control'!$B$7</f>
        <v>File Name:</v>
      </c>
      <c r="C7" s="388" t="str">
        <f ca="1">'Version Control'!$C$7</f>
        <v>Dishwasher - v3.3.xlsx</v>
      </c>
      <c r="D7" s="389"/>
      <c r="E7" s="390"/>
      <c r="J7" s="20"/>
    </row>
    <row r="8" spans="2:10" ht="17.25" thickBot="1" x14ac:dyDescent="0.35">
      <c r="B8" s="45" t="str">
        <f>'Version Control'!$B$8</f>
        <v xml:space="preserve">Test Completion Date: </v>
      </c>
      <c r="C8" s="405" t="str">
        <f>'Version Control'!$C$8</f>
        <v>[MM/DD/YYYY]</v>
      </c>
      <c r="D8" s="406"/>
      <c r="E8" s="407"/>
      <c r="J8" s="20"/>
    </row>
    <row r="9" spans="2:10" x14ac:dyDescent="0.3">
      <c r="J9" s="20"/>
    </row>
    <row r="10" spans="2:10" ht="17.25" thickBot="1" x14ac:dyDescent="0.35">
      <c r="J10" s="20"/>
    </row>
    <row r="11" spans="2:10" ht="18" thickBot="1" x14ac:dyDescent="0.35">
      <c r="B11" s="408" t="s">
        <v>196</v>
      </c>
      <c r="C11" s="409"/>
      <c r="D11" s="409"/>
      <c r="E11" s="409"/>
      <c r="F11" s="409"/>
      <c r="G11" s="409"/>
      <c r="H11" s="410"/>
      <c r="J11" s="20"/>
    </row>
    <row r="12" spans="2:10" ht="17.25" x14ac:dyDescent="0.3">
      <c r="B12" s="37" t="s">
        <v>195</v>
      </c>
      <c r="C12" s="35" t="s">
        <v>210</v>
      </c>
      <c r="D12" s="35" t="s">
        <v>209</v>
      </c>
      <c r="E12" s="35" t="s">
        <v>197</v>
      </c>
      <c r="F12" s="36" t="s">
        <v>97</v>
      </c>
      <c r="G12" s="35" t="s">
        <v>98</v>
      </c>
      <c r="H12" s="38" t="s">
        <v>99</v>
      </c>
      <c r="I12" s="9"/>
      <c r="J12" s="20"/>
    </row>
    <row r="13" spans="2:10" x14ac:dyDescent="0.3">
      <c r="B13" s="289"/>
      <c r="C13" s="290"/>
      <c r="D13" s="290"/>
      <c r="E13" s="290"/>
      <c r="F13" s="290"/>
      <c r="G13" s="290"/>
      <c r="H13" s="291"/>
      <c r="J13" s="20"/>
    </row>
    <row r="14" spans="2:10" x14ac:dyDescent="0.3">
      <c r="B14" s="289"/>
      <c r="C14" s="290"/>
      <c r="D14" s="290"/>
      <c r="E14" s="290"/>
      <c r="F14" s="290"/>
      <c r="G14" s="290"/>
      <c r="H14" s="291"/>
      <c r="J14" s="20"/>
    </row>
    <row r="15" spans="2:10" x14ac:dyDescent="0.3">
      <c r="B15" s="289"/>
      <c r="C15" s="290"/>
      <c r="D15" s="290"/>
      <c r="E15" s="290"/>
      <c r="F15" s="290"/>
      <c r="G15" s="290"/>
      <c r="H15" s="291"/>
      <c r="J15" s="20"/>
    </row>
    <row r="16" spans="2:10" x14ac:dyDescent="0.3">
      <c r="B16" s="289"/>
      <c r="C16" s="290"/>
      <c r="D16" s="290"/>
      <c r="E16" s="290"/>
      <c r="F16" s="290"/>
      <c r="G16" s="290"/>
      <c r="H16" s="291"/>
      <c r="J16" s="20"/>
    </row>
    <row r="17" spans="2:12" x14ac:dyDescent="0.3">
      <c r="B17" s="289"/>
      <c r="C17" s="290"/>
      <c r="D17" s="290"/>
      <c r="E17" s="290"/>
      <c r="F17" s="290"/>
      <c r="G17" s="290"/>
      <c r="H17" s="291"/>
      <c r="J17" s="20"/>
    </row>
    <row r="18" spans="2:12" x14ac:dyDescent="0.3">
      <c r="B18" s="289"/>
      <c r="C18" s="290"/>
      <c r="D18" s="290"/>
      <c r="E18" s="290"/>
      <c r="F18" s="290"/>
      <c r="G18" s="290"/>
      <c r="H18" s="291"/>
      <c r="J18" s="20"/>
    </row>
    <row r="19" spans="2:12" x14ac:dyDescent="0.3">
      <c r="B19" s="289"/>
      <c r="C19" s="290"/>
      <c r="D19" s="290"/>
      <c r="E19" s="290"/>
      <c r="F19" s="290"/>
      <c r="G19" s="290"/>
      <c r="H19" s="291"/>
      <c r="J19" s="20"/>
    </row>
    <row r="20" spans="2:12" x14ac:dyDescent="0.3">
      <c r="B20" s="289"/>
      <c r="C20" s="290"/>
      <c r="D20" s="290"/>
      <c r="E20" s="290"/>
      <c r="F20" s="290"/>
      <c r="G20" s="290"/>
      <c r="H20" s="291"/>
      <c r="J20" s="20"/>
    </row>
    <row r="21" spans="2:12" x14ac:dyDescent="0.3">
      <c r="B21" s="289"/>
      <c r="C21" s="290"/>
      <c r="D21" s="290"/>
      <c r="E21" s="290"/>
      <c r="F21" s="290"/>
      <c r="G21" s="290"/>
      <c r="H21" s="291"/>
      <c r="J21" s="20"/>
    </row>
    <row r="22" spans="2:12" x14ac:dyDescent="0.3">
      <c r="B22" s="289"/>
      <c r="C22" s="290"/>
      <c r="D22" s="290"/>
      <c r="E22" s="290"/>
      <c r="F22" s="290"/>
      <c r="G22" s="290"/>
      <c r="H22" s="291"/>
      <c r="J22" s="20"/>
    </row>
    <row r="23" spans="2:12" x14ac:dyDescent="0.3">
      <c r="B23" s="289"/>
      <c r="C23" s="290"/>
      <c r="D23" s="290"/>
      <c r="E23" s="290"/>
      <c r="F23" s="290"/>
      <c r="G23" s="290"/>
      <c r="H23" s="291"/>
      <c r="J23" s="20"/>
    </row>
    <row r="24" spans="2:12" x14ac:dyDescent="0.3">
      <c r="B24" s="289"/>
      <c r="C24" s="290"/>
      <c r="D24" s="290"/>
      <c r="E24" s="290"/>
      <c r="F24" s="290"/>
      <c r="G24" s="290"/>
      <c r="H24" s="291"/>
      <c r="J24" s="39"/>
      <c r="K24" s="17"/>
      <c r="L24" s="17"/>
    </row>
    <row r="25" spans="2:12" x14ac:dyDescent="0.3">
      <c r="B25" s="289"/>
      <c r="C25" s="290"/>
      <c r="D25" s="290"/>
      <c r="E25" s="290"/>
      <c r="F25" s="290"/>
      <c r="G25" s="290"/>
      <c r="H25" s="291"/>
      <c r="J25" s="39"/>
      <c r="K25" s="17"/>
      <c r="L25" s="17"/>
    </row>
    <row r="26" spans="2:12" x14ac:dyDescent="0.3">
      <c r="B26" s="289"/>
      <c r="C26" s="290"/>
      <c r="D26" s="290"/>
      <c r="E26" s="290"/>
      <c r="F26" s="290"/>
      <c r="G26" s="290"/>
      <c r="H26" s="291"/>
      <c r="J26" s="39"/>
      <c r="K26" s="17"/>
      <c r="L26" s="17"/>
    </row>
    <row r="27" spans="2:12" x14ac:dyDescent="0.3">
      <c r="B27" s="289"/>
      <c r="C27" s="290"/>
      <c r="D27" s="290"/>
      <c r="E27" s="290"/>
      <c r="F27" s="290"/>
      <c r="G27" s="290"/>
      <c r="H27" s="291"/>
      <c r="J27" s="39"/>
      <c r="K27" s="17"/>
      <c r="L27" s="17"/>
    </row>
    <row r="28" spans="2:12" x14ac:dyDescent="0.3">
      <c r="B28" s="289"/>
      <c r="C28" s="290"/>
      <c r="D28" s="290"/>
      <c r="E28" s="290"/>
      <c r="F28" s="290"/>
      <c r="G28" s="290"/>
      <c r="H28" s="291"/>
      <c r="J28" s="39"/>
      <c r="K28" s="17"/>
      <c r="L28" s="17"/>
    </row>
    <row r="29" spans="2:12" x14ac:dyDescent="0.3">
      <c r="B29" s="289"/>
      <c r="C29" s="290"/>
      <c r="D29" s="290"/>
      <c r="E29" s="290"/>
      <c r="F29" s="290"/>
      <c r="G29" s="290"/>
      <c r="H29" s="291"/>
      <c r="J29" s="39"/>
      <c r="K29" s="17"/>
      <c r="L29" s="17"/>
    </row>
    <row r="30" spans="2:12" ht="17.25" thickBot="1" x14ac:dyDescent="0.35">
      <c r="B30" s="292"/>
      <c r="C30" s="293"/>
      <c r="D30" s="293"/>
      <c r="E30" s="293"/>
      <c r="F30" s="293"/>
      <c r="G30" s="293"/>
      <c r="H30" s="294"/>
      <c r="J30" s="20"/>
    </row>
    <row r="31" spans="2:12" ht="17.25" thickBot="1" x14ac:dyDescent="0.35">
      <c r="J31" s="20"/>
    </row>
    <row r="32" spans="2:12" ht="18" thickBot="1" x14ac:dyDescent="0.35">
      <c r="B32" s="408" t="s">
        <v>175</v>
      </c>
      <c r="C32" s="409"/>
      <c r="D32" s="409"/>
      <c r="E32" s="409"/>
      <c r="F32" s="409"/>
      <c r="G32" s="409"/>
      <c r="H32" s="410"/>
      <c r="J32" s="20"/>
    </row>
    <row r="33" spans="1:10" ht="17.25" customHeight="1" x14ac:dyDescent="0.3">
      <c r="B33" s="411"/>
      <c r="C33" s="412"/>
      <c r="D33" s="412"/>
      <c r="E33" s="412"/>
      <c r="F33" s="412"/>
      <c r="G33" s="412"/>
      <c r="H33" s="413"/>
      <c r="J33" s="20"/>
    </row>
    <row r="34" spans="1:10" ht="16.5" customHeight="1" x14ac:dyDescent="0.3">
      <c r="B34" s="414"/>
      <c r="C34" s="415"/>
      <c r="D34" s="415"/>
      <c r="E34" s="415"/>
      <c r="F34" s="415"/>
      <c r="G34" s="415"/>
      <c r="H34" s="416"/>
      <c r="J34" s="20"/>
    </row>
    <row r="35" spans="1:10" ht="16.5" customHeight="1" x14ac:dyDescent="0.3">
      <c r="B35" s="414"/>
      <c r="C35" s="415"/>
      <c r="D35" s="415"/>
      <c r="E35" s="415"/>
      <c r="F35" s="415"/>
      <c r="G35" s="415"/>
      <c r="H35" s="416"/>
      <c r="J35" s="20"/>
    </row>
    <row r="36" spans="1:10" ht="16.5" customHeight="1" x14ac:dyDescent="0.3">
      <c r="B36" s="414"/>
      <c r="C36" s="415"/>
      <c r="D36" s="415"/>
      <c r="E36" s="415"/>
      <c r="F36" s="415"/>
      <c r="G36" s="415"/>
      <c r="H36" s="416"/>
      <c r="J36" s="20"/>
    </row>
    <row r="37" spans="1:10" ht="16.5" customHeight="1" x14ac:dyDescent="0.3">
      <c r="B37" s="414"/>
      <c r="C37" s="415"/>
      <c r="D37" s="415"/>
      <c r="E37" s="415"/>
      <c r="F37" s="415"/>
      <c r="G37" s="415"/>
      <c r="H37" s="416"/>
      <c r="J37" s="20"/>
    </row>
    <row r="38" spans="1:10" ht="16.5" customHeight="1" thickBot="1" x14ac:dyDescent="0.35">
      <c r="B38" s="417"/>
      <c r="C38" s="418"/>
      <c r="D38" s="418"/>
      <c r="E38" s="418"/>
      <c r="F38" s="418"/>
      <c r="G38" s="418"/>
      <c r="H38" s="419"/>
      <c r="J38" s="20"/>
    </row>
    <row r="39" spans="1:10" x14ac:dyDescent="0.3">
      <c r="J39" s="20"/>
    </row>
    <row r="40" spans="1:10" x14ac:dyDescent="0.3">
      <c r="A40" s="20"/>
      <c r="B40" s="20"/>
      <c r="C40" s="20"/>
      <c r="D40" s="20"/>
      <c r="E40" s="20"/>
      <c r="F40" s="20"/>
      <c r="G40" s="20"/>
      <c r="H40" s="20"/>
      <c r="I40" s="20"/>
      <c r="J40" s="20"/>
    </row>
  </sheetData>
  <sheetProtection password="CAFE" sheet="1" objects="1" scenarios="1" selectLockedCells="1"/>
  <protectedRanges>
    <protectedRange sqref="B13:H30 B34:H38" name="Range1"/>
  </protectedRanges>
  <mergeCells count="10">
    <mergeCell ref="B2:E2"/>
    <mergeCell ref="C7:E7"/>
    <mergeCell ref="B11:H11"/>
    <mergeCell ref="B32:H32"/>
    <mergeCell ref="B33:H38"/>
    <mergeCell ref="C8:E8"/>
    <mergeCell ref="C3:E3"/>
    <mergeCell ref="C4:E4"/>
    <mergeCell ref="C5:E5"/>
    <mergeCell ref="C6:E6"/>
  </mergeCells>
  <hyperlinks>
    <hyperlink ref="G3" location="Instructions!C29" display="Back to Instructions tab"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sheetPr>
  <dimension ref="A1:L48"/>
  <sheetViews>
    <sheetView showGridLines="0" zoomScale="80" zoomScaleNormal="80" workbookViewId="0">
      <selection activeCell="G3" sqref="G3"/>
    </sheetView>
  </sheetViews>
  <sheetFormatPr defaultRowHeight="16.5" x14ac:dyDescent="0.3"/>
  <cols>
    <col min="1" max="1" width="6" style="125" customWidth="1"/>
    <col min="2" max="2" width="51.85546875" style="125" customWidth="1"/>
    <col min="3" max="3" width="44.28515625" style="125" customWidth="1"/>
    <col min="4" max="4" width="16.42578125" style="125" customWidth="1"/>
    <col min="5" max="5" width="24.28515625" style="125" customWidth="1"/>
    <col min="6" max="6" width="39.5703125" style="125" customWidth="1"/>
    <col min="7" max="7" width="25.140625" style="125" bestFit="1" customWidth="1"/>
    <col min="8" max="8" width="18.85546875" style="125" customWidth="1"/>
    <col min="9" max="9" width="4" style="125" customWidth="1"/>
    <col min="10" max="10" width="3" style="125" customWidth="1"/>
    <col min="11" max="16384" width="9.140625" style="125"/>
  </cols>
  <sheetData>
    <row r="1" spans="2:10" ht="17.25" thickBot="1" x14ac:dyDescent="0.35">
      <c r="J1" s="126"/>
    </row>
    <row r="2" spans="2:10" ht="18" thickBot="1" x14ac:dyDescent="0.35">
      <c r="B2" s="385" t="str">
        <f>'Version Control'!$B$2</f>
        <v>Title Block</v>
      </c>
      <c r="C2" s="386"/>
      <c r="D2" s="386"/>
      <c r="E2" s="387"/>
      <c r="J2" s="126"/>
    </row>
    <row r="3" spans="2:10" x14ac:dyDescent="0.3">
      <c r="B3" s="57" t="str">
        <f>'Version Control'!$B$3</f>
        <v>Test Report Template Name:</v>
      </c>
      <c r="C3" s="376" t="str">
        <f>'Version Control'!$C$3</f>
        <v xml:space="preserve">Dishwasher  </v>
      </c>
      <c r="D3" s="377"/>
      <c r="E3" s="378"/>
      <c r="G3" s="150" t="s">
        <v>200</v>
      </c>
      <c r="J3" s="126"/>
    </row>
    <row r="4" spans="2:10" x14ac:dyDescent="0.3">
      <c r="B4" s="295" t="str">
        <f>'Version Control'!$B$4</f>
        <v>Version Number:</v>
      </c>
      <c r="C4" s="379" t="str">
        <f>'Version Control'!$C$4</f>
        <v>v3.3</v>
      </c>
      <c r="D4" s="380"/>
      <c r="E4" s="381"/>
      <c r="J4" s="126"/>
    </row>
    <row r="5" spans="2:10" x14ac:dyDescent="0.3">
      <c r="B5" s="44" t="str">
        <f>'Version Control'!$B$5</f>
        <v xml:space="preserve">Latest Template Revision: </v>
      </c>
      <c r="C5" s="382">
        <f>'Version Control'!$C$5</f>
        <v>43207</v>
      </c>
      <c r="D5" s="383"/>
      <c r="E5" s="384"/>
      <c r="J5" s="126"/>
    </row>
    <row r="6" spans="2:10" x14ac:dyDescent="0.3">
      <c r="B6" s="44" t="str">
        <f>'Version Control'!$B$6</f>
        <v>Tab Name:</v>
      </c>
      <c r="C6" s="379" t="str">
        <f ca="1">MID(CELL("filename",B1), FIND("]", CELL("filename", B1))+ 1, 255)</f>
        <v>Settings</v>
      </c>
      <c r="D6" s="380"/>
      <c r="E6" s="381"/>
      <c r="J6" s="126"/>
    </row>
    <row r="7" spans="2:10" ht="37.5" customHeight="1" x14ac:dyDescent="0.3">
      <c r="B7" s="278" t="str">
        <f>'Version Control'!$B$7</f>
        <v>File Name:</v>
      </c>
      <c r="C7" s="388" t="str">
        <f ca="1">'Version Control'!$C$7</f>
        <v>Dishwasher - v3.3.xlsx</v>
      </c>
      <c r="D7" s="389"/>
      <c r="E7" s="390"/>
      <c r="J7" s="126"/>
    </row>
    <row r="8" spans="2:10" ht="17.25" thickBot="1" x14ac:dyDescent="0.35">
      <c r="B8" s="45" t="str">
        <f>'Version Control'!$B$8</f>
        <v xml:space="preserve">Test Completion Date: </v>
      </c>
      <c r="C8" s="405" t="str">
        <f>'Version Control'!$C$8</f>
        <v>[MM/DD/YYYY]</v>
      </c>
      <c r="D8" s="406"/>
      <c r="E8" s="407"/>
      <c r="J8" s="126"/>
    </row>
    <row r="9" spans="2:10" ht="17.25" x14ac:dyDescent="0.35">
      <c r="B9" s="296"/>
      <c r="D9" s="253"/>
      <c r="E9" s="253"/>
      <c r="J9" s="126"/>
    </row>
    <row r="10" spans="2:10" ht="18" thickBot="1" x14ac:dyDescent="0.4">
      <c r="B10" s="296"/>
      <c r="E10" s="253"/>
      <c r="J10" s="126"/>
    </row>
    <row r="11" spans="2:10" s="254" customFormat="1" ht="18" thickBot="1" x14ac:dyDescent="0.35">
      <c r="B11" s="385" t="s">
        <v>124</v>
      </c>
      <c r="C11" s="386"/>
      <c r="D11" s="386"/>
      <c r="E11" s="386"/>
      <c r="F11" s="386"/>
      <c r="G11" s="386"/>
      <c r="H11" s="387"/>
      <c r="J11" s="255"/>
    </row>
    <row r="12" spans="2:10" s="254" customFormat="1" ht="17.25" x14ac:dyDescent="0.35">
      <c r="B12" s="40" t="s">
        <v>100</v>
      </c>
      <c r="C12" s="297"/>
      <c r="D12" s="439"/>
      <c r="E12" s="439"/>
      <c r="F12" s="439"/>
      <c r="G12" s="439"/>
      <c r="H12" s="440"/>
      <c r="J12" s="255"/>
    </row>
    <row r="13" spans="2:10" s="254" customFormat="1" ht="15" customHeight="1" x14ac:dyDescent="0.35">
      <c r="B13" s="55" t="s">
        <v>286</v>
      </c>
      <c r="C13" s="298"/>
      <c r="D13" s="441"/>
      <c r="E13" s="441"/>
      <c r="F13" s="441"/>
      <c r="G13" s="441"/>
      <c r="H13" s="442"/>
      <c r="J13" s="255"/>
    </row>
    <row r="14" spans="2:10" s="254" customFormat="1" ht="15" customHeight="1" x14ac:dyDescent="0.35">
      <c r="B14" s="299" t="s">
        <v>123</v>
      </c>
      <c r="C14" s="443" t="s">
        <v>285</v>
      </c>
      <c r="D14" s="443"/>
      <c r="E14" s="443"/>
      <c r="F14" s="443"/>
      <c r="G14" s="443"/>
      <c r="H14" s="444"/>
      <c r="J14" s="255"/>
    </row>
    <row r="15" spans="2:10" s="254" customFormat="1" ht="15" customHeight="1" x14ac:dyDescent="0.3">
      <c r="B15" s="16" t="s">
        <v>283</v>
      </c>
      <c r="C15" s="437"/>
      <c r="D15" s="437"/>
      <c r="E15" s="437"/>
      <c r="F15" s="437"/>
      <c r="G15" s="437"/>
      <c r="H15" s="438"/>
      <c r="J15" s="255"/>
    </row>
    <row r="16" spans="2:10" s="254" customFormat="1" ht="15" customHeight="1" x14ac:dyDescent="0.3">
      <c r="B16" s="16" t="s">
        <v>284</v>
      </c>
      <c r="C16" s="437"/>
      <c r="D16" s="437"/>
      <c r="E16" s="437"/>
      <c r="F16" s="437"/>
      <c r="G16" s="437"/>
      <c r="H16" s="438"/>
      <c r="J16" s="255"/>
    </row>
    <row r="17" spans="2:10" s="254" customFormat="1" ht="15" customHeight="1" x14ac:dyDescent="0.3">
      <c r="B17" s="16" t="s">
        <v>291</v>
      </c>
      <c r="C17" s="437"/>
      <c r="D17" s="437"/>
      <c r="E17" s="437"/>
      <c r="F17" s="437"/>
      <c r="G17" s="437"/>
      <c r="H17" s="438"/>
      <c r="J17" s="255"/>
    </row>
    <row r="18" spans="2:10" s="254" customFormat="1" ht="15" customHeight="1" x14ac:dyDescent="0.3">
      <c r="B18" s="16" t="s">
        <v>298</v>
      </c>
      <c r="C18" s="437"/>
      <c r="D18" s="437"/>
      <c r="E18" s="437"/>
      <c r="F18" s="437"/>
      <c r="G18" s="437"/>
      <c r="H18" s="438"/>
      <c r="J18" s="255"/>
    </row>
    <row r="19" spans="2:10" s="254" customFormat="1" ht="15" customHeight="1" x14ac:dyDescent="0.3">
      <c r="B19" s="16" t="s">
        <v>299</v>
      </c>
      <c r="C19" s="437"/>
      <c r="D19" s="437"/>
      <c r="E19" s="437"/>
      <c r="F19" s="437"/>
      <c r="G19" s="437"/>
      <c r="H19" s="438"/>
      <c r="J19" s="255"/>
    </row>
    <row r="20" spans="2:10" s="254" customFormat="1" ht="15" customHeight="1" x14ac:dyDescent="0.3">
      <c r="B20" s="16" t="s">
        <v>300</v>
      </c>
      <c r="C20" s="437"/>
      <c r="D20" s="437"/>
      <c r="E20" s="437"/>
      <c r="F20" s="437"/>
      <c r="G20" s="437"/>
      <c r="H20" s="438"/>
      <c r="J20" s="255"/>
    </row>
    <row r="21" spans="2:10" ht="15" customHeight="1" thickBot="1" x14ac:dyDescent="0.35">
      <c r="B21" s="256"/>
      <c r="C21" s="257"/>
      <c r="D21" s="257"/>
      <c r="E21" s="182"/>
      <c r="F21" s="182"/>
      <c r="G21" s="258"/>
      <c r="H21" s="259"/>
      <c r="J21" s="126"/>
    </row>
    <row r="22" spans="2:10" s="254" customFormat="1" ht="17.25" x14ac:dyDescent="0.3">
      <c r="B22" s="260" t="s">
        <v>241</v>
      </c>
      <c r="C22" s="261"/>
      <c r="D22" s="261"/>
      <c r="E22" s="261"/>
      <c r="F22" s="261"/>
      <c r="G22" s="261"/>
      <c r="H22" s="262"/>
      <c r="J22" s="255"/>
    </row>
    <row r="23" spans="2:10" s="254" customFormat="1" ht="17.25" x14ac:dyDescent="0.35">
      <c r="B23" s="263" t="s">
        <v>292</v>
      </c>
      <c r="C23" s="264"/>
      <c r="D23" s="265"/>
      <c r="E23" s="265"/>
      <c r="F23" s="128"/>
      <c r="G23" s="128"/>
      <c r="H23" s="300"/>
      <c r="J23" s="126"/>
    </row>
    <row r="24" spans="2:10" s="254" customFormat="1" ht="30" customHeight="1" x14ac:dyDescent="0.3">
      <c r="B24" s="427"/>
      <c r="C24" s="428"/>
      <c r="D24" s="428"/>
      <c r="E24" s="428"/>
      <c r="F24" s="428"/>
      <c r="G24" s="428"/>
      <c r="H24" s="429"/>
      <c r="J24" s="126"/>
    </row>
    <row r="25" spans="2:10" s="254" customFormat="1" x14ac:dyDescent="0.3">
      <c r="B25" s="430"/>
      <c r="C25" s="431"/>
      <c r="D25" s="431"/>
      <c r="E25" s="431"/>
      <c r="F25" s="431"/>
      <c r="G25" s="431"/>
      <c r="H25" s="432"/>
      <c r="J25" s="126"/>
    </row>
    <row r="26" spans="2:10" s="254" customFormat="1" x14ac:dyDescent="0.3">
      <c r="B26" s="430"/>
      <c r="C26" s="431"/>
      <c r="D26" s="431"/>
      <c r="E26" s="431"/>
      <c r="F26" s="431"/>
      <c r="G26" s="431"/>
      <c r="H26" s="432"/>
      <c r="I26" s="266"/>
      <c r="J26" s="126"/>
    </row>
    <row r="27" spans="2:10" s="254" customFormat="1" x14ac:dyDescent="0.3">
      <c r="B27" s="433"/>
      <c r="C27" s="434"/>
      <c r="D27" s="434"/>
      <c r="E27" s="434"/>
      <c r="F27" s="434"/>
      <c r="G27" s="434"/>
      <c r="H27" s="435"/>
      <c r="I27" s="266"/>
      <c r="J27" s="126"/>
    </row>
    <row r="28" spans="2:10" s="254" customFormat="1" x14ac:dyDescent="0.3">
      <c r="B28" s="301"/>
      <c r="C28" s="302"/>
      <c r="D28" s="302"/>
      <c r="E28" s="302"/>
      <c r="F28" s="302"/>
      <c r="G28" s="302"/>
      <c r="H28" s="302"/>
      <c r="I28" s="266"/>
      <c r="J28" s="126"/>
    </row>
    <row r="29" spans="2:10" ht="17.25" x14ac:dyDescent="0.3">
      <c r="B29" s="303"/>
      <c r="C29" s="267" t="s">
        <v>181</v>
      </c>
      <c r="D29" s="420" t="s">
        <v>235</v>
      </c>
      <c r="E29" s="421"/>
      <c r="F29" s="268" t="s">
        <v>68</v>
      </c>
      <c r="G29" s="420" t="s">
        <v>69</v>
      </c>
      <c r="H29" s="426"/>
      <c r="I29" s="158"/>
      <c r="J29" s="126"/>
    </row>
    <row r="30" spans="2:10" ht="17.25" x14ac:dyDescent="0.3">
      <c r="B30" s="310" t="s">
        <v>117</v>
      </c>
      <c r="C30" s="269"/>
      <c r="D30" s="422"/>
      <c r="E30" s="423"/>
      <c r="F30" s="269"/>
      <c r="G30" s="422"/>
      <c r="H30" s="436"/>
      <c r="I30" s="158"/>
      <c r="J30" s="126"/>
    </row>
    <row r="31" spans="2:10" ht="17.25" x14ac:dyDescent="0.3">
      <c r="B31" s="310" t="s">
        <v>119</v>
      </c>
      <c r="C31" s="269"/>
      <c r="D31" s="422"/>
      <c r="E31" s="423"/>
      <c r="F31" s="269"/>
      <c r="G31" s="422"/>
      <c r="H31" s="424"/>
      <c r="J31" s="126"/>
    </row>
    <row r="32" spans="2:10" ht="17.25" x14ac:dyDescent="0.3">
      <c r="B32" s="310" t="s">
        <v>120</v>
      </c>
      <c r="C32" s="269"/>
      <c r="D32" s="422"/>
      <c r="E32" s="423"/>
      <c r="F32" s="269"/>
      <c r="G32" s="422"/>
      <c r="H32" s="424"/>
      <c r="J32" s="126"/>
    </row>
    <row r="33" spans="1:12" ht="17.25" x14ac:dyDescent="0.3">
      <c r="B33" s="310" t="s">
        <v>118</v>
      </c>
      <c r="C33" s="269"/>
      <c r="D33" s="422"/>
      <c r="E33" s="423"/>
      <c r="F33" s="269"/>
      <c r="G33" s="422"/>
      <c r="H33" s="424"/>
      <c r="J33" s="126"/>
    </row>
    <row r="34" spans="1:12" ht="17.25" x14ac:dyDescent="0.3">
      <c r="B34" s="310" t="s">
        <v>121</v>
      </c>
      <c r="C34" s="269"/>
      <c r="D34" s="422"/>
      <c r="E34" s="423"/>
      <c r="F34" s="269"/>
      <c r="G34" s="422"/>
      <c r="H34" s="424"/>
      <c r="J34" s="126"/>
    </row>
    <row r="35" spans="1:12" ht="17.25" thickBot="1" x14ac:dyDescent="0.35">
      <c r="B35" s="102"/>
      <c r="C35" s="182"/>
      <c r="D35" s="182"/>
      <c r="E35" s="182"/>
      <c r="F35" s="182"/>
      <c r="G35" s="182"/>
      <c r="H35" s="183"/>
      <c r="J35" s="126"/>
    </row>
    <row r="36" spans="1:12" ht="17.25" x14ac:dyDescent="0.3">
      <c r="B36" s="260" t="s">
        <v>242</v>
      </c>
      <c r="C36" s="305"/>
      <c r="D36" s="305"/>
      <c r="E36" s="305"/>
      <c r="F36" s="305"/>
      <c r="G36" s="305"/>
      <c r="H36" s="306"/>
      <c r="J36" s="126"/>
      <c r="L36" s="270"/>
    </row>
    <row r="37" spans="1:12" ht="17.25" x14ac:dyDescent="0.35">
      <c r="B37" s="55" t="s">
        <v>282</v>
      </c>
      <c r="C37" s="302"/>
      <c r="D37" s="302"/>
      <c r="E37" s="302"/>
      <c r="F37" s="302"/>
      <c r="G37" s="302"/>
      <c r="H37" s="300"/>
      <c r="J37" s="126"/>
    </row>
    <row r="38" spans="1:12" ht="17.25" x14ac:dyDescent="0.35">
      <c r="B38" s="271" t="s">
        <v>425</v>
      </c>
      <c r="C38" s="333"/>
      <c r="D38" s="128" t="s">
        <v>213</v>
      </c>
      <c r="E38" s="206"/>
      <c r="F38" s="206"/>
      <c r="G38" s="206"/>
      <c r="H38" s="300"/>
      <c r="J38" s="126"/>
    </row>
    <row r="39" spans="1:12" ht="17.25" x14ac:dyDescent="0.35">
      <c r="B39" s="272" t="s">
        <v>426</v>
      </c>
      <c r="C39" s="333"/>
      <c r="D39" s="128" t="s">
        <v>213</v>
      </c>
      <c r="E39" s="206"/>
      <c r="F39" s="206"/>
      <c r="G39" s="206"/>
      <c r="H39" s="300"/>
      <c r="J39" s="126"/>
    </row>
    <row r="40" spans="1:12" ht="17.25" x14ac:dyDescent="0.35">
      <c r="B40" s="273" t="s">
        <v>70</v>
      </c>
      <c r="C40" s="206"/>
      <c r="D40" s="206"/>
      <c r="E40" s="206"/>
      <c r="F40" s="206"/>
      <c r="G40" s="206"/>
      <c r="H40" s="300"/>
      <c r="J40" s="126"/>
    </row>
    <row r="41" spans="1:12" ht="17.25" x14ac:dyDescent="0.35">
      <c r="B41" s="166"/>
      <c r="C41" s="206"/>
      <c r="D41" s="206"/>
      <c r="E41" s="206"/>
      <c r="F41" s="206"/>
      <c r="G41" s="206"/>
      <c r="H41" s="300"/>
      <c r="J41" s="126"/>
    </row>
    <row r="42" spans="1:12" ht="17.25" x14ac:dyDescent="0.3">
      <c r="B42" s="303"/>
      <c r="C42" s="267" t="s">
        <v>181</v>
      </c>
      <c r="D42" s="420" t="s">
        <v>235</v>
      </c>
      <c r="E42" s="421"/>
      <c r="F42" s="268" t="s">
        <v>68</v>
      </c>
      <c r="G42" s="420" t="s">
        <v>69</v>
      </c>
      <c r="H42" s="425"/>
      <c r="J42" s="126"/>
    </row>
    <row r="43" spans="1:12" ht="17.25" x14ac:dyDescent="0.3">
      <c r="B43" s="304" t="s">
        <v>122</v>
      </c>
      <c r="C43" s="269"/>
      <c r="D43" s="422"/>
      <c r="E43" s="423"/>
      <c r="F43" s="269"/>
      <c r="G43" s="422"/>
      <c r="H43" s="424"/>
      <c r="J43" s="126"/>
    </row>
    <row r="44" spans="1:12" ht="17.25" x14ac:dyDescent="0.3">
      <c r="B44" s="307" t="s">
        <v>433</v>
      </c>
      <c r="C44" s="269"/>
      <c r="D44" s="422"/>
      <c r="E44" s="423"/>
      <c r="F44" s="269"/>
      <c r="G44" s="422"/>
      <c r="H44" s="424"/>
      <c r="J44" s="126"/>
    </row>
    <row r="45" spans="1:12" ht="17.25" x14ac:dyDescent="0.3">
      <c r="B45" s="307" t="s">
        <v>434</v>
      </c>
      <c r="C45" s="269"/>
      <c r="D45" s="422"/>
      <c r="E45" s="423"/>
      <c r="F45" s="269"/>
      <c r="G45" s="422"/>
      <c r="H45" s="424"/>
      <c r="J45" s="126"/>
    </row>
    <row r="46" spans="1:12" ht="18" thickBot="1" x14ac:dyDescent="0.4">
      <c r="B46" s="274" t="s">
        <v>70</v>
      </c>
      <c r="C46" s="308"/>
      <c r="D46" s="308"/>
      <c r="E46" s="308"/>
      <c r="F46" s="308"/>
      <c r="G46" s="308"/>
      <c r="H46" s="309"/>
      <c r="J46" s="126"/>
    </row>
    <row r="47" spans="1:12" x14ac:dyDescent="0.3">
      <c r="J47" s="126"/>
    </row>
    <row r="48" spans="1:12" x14ac:dyDescent="0.3">
      <c r="A48" s="126"/>
      <c r="B48" s="126"/>
      <c r="C48" s="126"/>
      <c r="D48" s="126"/>
      <c r="E48" s="126"/>
      <c r="F48" s="126"/>
      <c r="G48" s="126"/>
      <c r="H48" s="126"/>
      <c r="I48" s="126"/>
      <c r="J48" s="126"/>
    </row>
  </sheetData>
  <sheetProtection password="CAFE" sheet="1" objects="1" scenarios="1" selectLockedCells="1"/>
  <mergeCells count="38">
    <mergeCell ref="B11:H11"/>
    <mergeCell ref="D12:H12"/>
    <mergeCell ref="D13:H13"/>
    <mergeCell ref="C14:H14"/>
    <mergeCell ref="C15:H15"/>
    <mergeCell ref="C16:H16"/>
    <mergeCell ref="C17:H17"/>
    <mergeCell ref="C18:H18"/>
    <mergeCell ref="C19:H19"/>
    <mergeCell ref="C20:H20"/>
    <mergeCell ref="G29:H29"/>
    <mergeCell ref="B24:H27"/>
    <mergeCell ref="G30:H30"/>
    <mergeCell ref="D29:E29"/>
    <mergeCell ref="D30:E30"/>
    <mergeCell ref="G31:H31"/>
    <mergeCell ref="G32:H32"/>
    <mergeCell ref="G33:H33"/>
    <mergeCell ref="D31:E31"/>
    <mergeCell ref="D32:E32"/>
    <mergeCell ref="D33:E33"/>
    <mergeCell ref="G44:H44"/>
    <mergeCell ref="G45:H45"/>
    <mergeCell ref="G34:H34"/>
    <mergeCell ref="G42:H42"/>
    <mergeCell ref="G43:H43"/>
    <mergeCell ref="D42:E42"/>
    <mergeCell ref="D34:E34"/>
    <mergeCell ref="D43:E43"/>
    <mergeCell ref="D44:E44"/>
    <mergeCell ref="D45:E45"/>
    <mergeCell ref="B2:E2"/>
    <mergeCell ref="C7:E7"/>
    <mergeCell ref="C8:E8"/>
    <mergeCell ref="C3:E3"/>
    <mergeCell ref="C4:E4"/>
    <mergeCell ref="C5:E5"/>
    <mergeCell ref="C6:E6"/>
  </mergeCells>
  <dataValidations count="1">
    <dataValidation type="list" allowBlank="1" showInputMessage="1" showErrorMessage="1" sqref="C30:D30 F30:G30" xr:uid="{00000000-0002-0000-0300-000000000000}">
      <formula1>"Yes,No"</formula1>
    </dataValidation>
  </dataValidations>
  <hyperlinks>
    <hyperlink ref="G3" location="Instructions!C29" display="Back to Instructions tab" xr:uid="{00000000-0004-0000-0300-000000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sheetPr>
  <dimension ref="A1:R118"/>
  <sheetViews>
    <sheetView showGridLines="0" zoomScale="80" zoomScaleNormal="80" workbookViewId="0">
      <selection activeCell="J3" sqref="J3"/>
    </sheetView>
  </sheetViews>
  <sheetFormatPr defaultRowHeight="16.5" x14ac:dyDescent="0.3"/>
  <cols>
    <col min="1" max="1" width="5" style="125" customWidth="1"/>
    <col min="2" max="2" width="35.7109375" style="125" customWidth="1"/>
    <col min="3" max="3" width="42.85546875" style="125" customWidth="1"/>
    <col min="4" max="4" width="22" style="125" customWidth="1"/>
    <col min="5" max="5" width="9.140625" style="125" customWidth="1"/>
    <col min="6" max="6" width="5.28515625" style="125" customWidth="1"/>
    <col min="7" max="9" width="9.140625" style="125"/>
    <col min="10" max="10" width="25.140625" style="125" bestFit="1" customWidth="1"/>
    <col min="11" max="16" width="9.140625" style="125"/>
    <col min="17" max="17" width="4.28515625" style="125" customWidth="1"/>
    <col min="18" max="18" width="3.7109375" style="125" customWidth="1"/>
    <col min="19" max="16384" width="9.140625" style="125"/>
  </cols>
  <sheetData>
    <row r="1" spans="2:18" ht="17.25" thickBot="1" x14ac:dyDescent="0.35">
      <c r="R1" s="126"/>
    </row>
    <row r="2" spans="2:18" ht="18" thickBot="1" x14ac:dyDescent="0.35">
      <c r="B2" s="385" t="str">
        <f>'Version Control'!$B$2</f>
        <v>Title Block</v>
      </c>
      <c r="C2" s="386"/>
      <c r="D2" s="386"/>
      <c r="E2" s="387"/>
      <c r="F2" s="248"/>
      <c r="G2" s="248"/>
      <c r="H2" s="248"/>
      <c r="R2" s="126"/>
    </row>
    <row r="3" spans="2:18" x14ac:dyDescent="0.3">
      <c r="B3" s="21" t="str">
        <f>'Version Control'!$B$3</f>
        <v>Test Report Template Name:</v>
      </c>
      <c r="C3" s="451" t="str">
        <f>'Version Control'!$C$3</f>
        <v xml:space="preserve">Dishwasher  </v>
      </c>
      <c r="D3" s="452"/>
      <c r="E3" s="453"/>
      <c r="F3" s="249"/>
      <c r="G3" s="249"/>
      <c r="H3" s="249"/>
      <c r="J3" s="150" t="s">
        <v>200</v>
      </c>
      <c r="R3" s="126"/>
    </row>
    <row r="4" spans="2:18" x14ac:dyDescent="0.3">
      <c r="B4" s="134" t="str">
        <f>'Version Control'!$B$4</f>
        <v>Version Number:</v>
      </c>
      <c r="C4" s="454" t="str">
        <f>'Version Control'!$C$4</f>
        <v>v3.3</v>
      </c>
      <c r="D4" s="455"/>
      <c r="E4" s="456"/>
      <c r="F4" s="250"/>
      <c r="G4" s="250"/>
      <c r="H4" s="250"/>
      <c r="R4" s="126"/>
    </row>
    <row r="5" spans="2:18" x14ac:dyDescent="0.3">
      <c r="B5" s="22" t="str">
        <f>'Version Control'!$B$5</f>
        <v xml:space="preserve">Latest Template Revision: </v>
      </c>
      <c r="C5" s="457">
        <f>'Version Control'!$C$5</f>
        <v>43207</v>
      </c>
      <c r="D5" s="458"/>
      <c r="E5" s="459"/>
      <c r="F5" s="251"/>
      <c r="G5" s="251"/>
      <c r="H5" s="251"/>
      <c r="R5" s="126"/>
    </row>
    <row r="6" spans="2:18" x14ac:dyDescent="0.3">
      <c r="B6" s="22" t="str">
        <f>'Version Control'!$B$6</f>
        <v>Tab Name:</v>
      </c>
      <c r="C6" s="454" t="str">
        <f ca="1">MID(CELL("filename",A1), FIND("]", CELL("filename", A1))+ 1, 255)</f>
        <v>Photos</v>
      </c>
      <c r="D6" s="455"/>
      <c r="E6" s="456"/>
      <c r="F6" s="250"/>
      <c r="G6" s="250"/>
      <c r="H6" s="250"/>
      <c r="R6" s="126"/>
    </row>
    <row r="7" spans="2:18" ht="37.5" customHeight="1" x14ac:dyDescent="0.3">
      <c r="B7" s="279" t="str">
        <f>'Version Control'!$B$7</f>
        <v>File Name:</v>
      </c>
      <c r="C7" s="445" t="str">
        <f ca="1">'Version Control'!$C$7</f>
        <v>Dishwasher - v3.3.xlsx</v>
      </c>
      <c r="D7" s="446"/>
      <c r="E7" s="447"/>
      <c r="F7" s="250"/>
      <c r="G7" s="250"/>
      <c r="H7" s="250"/>
      <c r="R7" s="126"/>
    </row>
    <row r="8" spans="2:18" ht="17.25" thickBot="1" x14ac:dyDescent="0.35">
      <c r="B8" s="23" t="str">
        <f>'Version Control'!$B$8</f>
        <v xml:space="preserve">Test Completion Date: </v>
      </c>
      <c r="C8" s="448" t="str">
        <f>'Version Control'!$C$8</f>
        <v>[MM/DD/YYYY]</v>
      </c>
      <c r="D8" s="449"/>
      <c r="E8" s="450"/>
      <c r="F8" s="251"/>
      <c r="G8" s="251"/>
      <c r="H8" s="251"/>
      <c r="R8" s="126"/>
    </row>
    <row r="9" spans="2:18" x14ac:dyDescent="0.3">
      <c r="R9" s="126"/>
    </row>
    <row r="10" spans="2:18" ht="17.25" thickBot="1" x14ac:dyDescent="0.35">
      <c r="G10" s="245"/>
      <c r="H10" s="245"/>
      <c r="I10" s="245"/>
      <c r="R10" s="126"/>
    </row>
    <row r="11" spans="2:18" ht="18" thickBot="1" x14ac:dyDescent="0.35">
      <c r="B11" s="151" t="s">
        <v>227</v>
      </c>
      <c r="C11" s="152"/>
      <c r="D11" s="152"/>
      <c r="E11" s="153"/>
      <c r="G11" s="151" t="s">
        <v>221</v>
      </c>
      <c r="H11" s="152"/>
      <c r="I11" s="152"/>
      <c r="J11" s="152"/>
      <c r="K11" s="152"/>
      <c r="L11" s="152"/>
      <c r="M11" s="152"/>
      <c r="N11" s="152"/>
      <c r="O11" s="152"/>
      <c r="P11" s="153"/>
      <c r="R11" s="126"/>
    </row>
    <row r="12" spans="2:18" x14ac:dyDescent="0.3">
      <c r="B12" s="463"/>
      <c r="C12" s="464"/>
      <c r="D12" s="464"/>
      <c r="E12" s="465"/>
      <c r="G12" s="463"/>
      <c r="H12" s="464"/>
      <c r="I12" s="464"/>
      <c r="J12" s="464"/>
      <c r="K12" s="464"/>
      <c r="L12" s="464"/>
      <c r="M12" s="464"/>
      <c r="N12" s="464"/>
      <c r="O12" s="464"/>
      <c r="P12" s="465"/>
      <c r="R12" s="126"/>
    </row>
    <row r="13" spans="2:18" x14ac:dyDescent="0.3">
      <c r="B13" s="463"/>
      <c r="C13" s="464"/>
      <c r="D13" s="464"/>
      <c r="E13" s="465"/>
      <c r="G13" s="463"/>
      <c r="H13" s="464"/>
      <c r="I13" s="464"/>
      <c r="J13" s="464"/>
      <c r="K13" s="464"/>
      <c r="L13" s="464"/>
      <c r="M13" s="464"/>
      <c r="N13" s="464"/>
      <c r="O13" s="464"/>
      <c r="P13" s="465"/>
      <c r="R13" s="126"/>
    </row>
    <row r="14" spans="2:18" x14ac:dyDescent="0.3">
      <c r="B14" s="463"/>
      <c r="C14" s="464"/>
      <c r="D14" s="464"/>
      <c r="E14" s="465"/>
      <c r="G14" s="463"/>
      <c r="H14" s="464"/>
      <c r="I14" s="464"/>
      <c r="J14" s="464"/>
      <c r="K14" s="464"/>
      <c r="L14" s="464"/>
      <c r="M14" s="464"/>
      <c r="N14" s="464"/>
      <c r="O14" s="464"/>
      <c r="P14" s="465"/>
      <c r="R14" s="126"/>
    </row>
    <row r="15" spans="2:18" x14ac:dyDescent="0.3">
      <c r="B15" s="463"/>
      <c r="C15" s="464"/>
      <c r="D15" s="464"/>
      <c r="E15" s="465"/>
      <c r="G15" s="463"/>
      <c r="H15" s="464"/>
      <c r="I15" s="464"/>
      <c r="J15" s="464"/>
      <c r="K15" s="464"/>
      <c r="L15" s="464"/>
      <c r="M15" s="464"/>
      <c r="N15" s="464"/>
      <c r="O15" s="464"/>
      <c r="P15" s="465"/>
      <c r="R15" s="126"/>
    </row>
    <row r="16" spans="2:18" x14ac:dyDescent="0.3">
      <c r="B16" s="463"/>
      <c r="C16" s="464"/>
      <c r="D16" s="464"/>
      <c r="E16" s="465"/>
      <c r="G16" s="463"/>
      <c r="H16" s="464"/>
      <c r="I16" s="464"/>
      <c r="J16" s="464"/>
      <c r="K16" s="464"/>
      <c r="L16" s="464"/>
      <c r="M16" s="464"/>
      <c r="N16" s="464"/>
      <c r="O16" s="464"/>
      <c r="P16" s="465"/>
      <c r="R16" s="126"/>
    </row>
    <row r="17" spans="2:18" x14ac:dyDescent="0.3">
      <c r="B17" s="463"/>
      <c r="C17" s="464"/>
      <c r="D17" s="464"/>
      <c r="E17" s="465"/>
      <c r="G17" s="463"/>
      <c r="H17" s="464"/>
      <c r="I17" s="464"/>
      <c r="J17" s="464"/>
      <c r="K17" s="464"/>
      <c r="L17" s="464"/>
      <c r="M17" s="464"/>
      <c r="N17" s="464"/>
      <c r="O17" s="464"/>
      <c r="P17" s="465"/>
      <c r="R17" s="126"/>
    </row>
    <row r="18" spans="2:18" x14ac:dyDescent="0.3">
      <c r="B18" s="463"/>
      <c r="C18" s="464"/>
      <c r="D18" s="464"/>
      <c r="E18" s="465"/>
      <c r="G18" s="463"/>
      <c r="H18" s="464"/>
      <c r="I18" s="464"/>
      <c r="J18" s="464"/>
      <c r="K18" s="464"/>
      <c r="L18" s="464"/>
      <c r="M18" s="464"/>
      <c r="N18" s="464"/>
      <c r="O18" s="464"/>
      <c r="P18" s="465"/>
      <c r="R18" s="126"/>
    </row>
    <row r="19" spans="2:18" x14ac:dyDescent="0.3">
      <c r="B19" s="463"/>
      <c r="C19" s="464"/>
      <c r="D19" s="464"/>
      <c r="E19" s="465"/>
      <c r="G19" s="463"/>
      <c r="H19" s="464"/>
      <c r="I19" s="464"/>
      <c r="J19" s="464"/>
      <c r="K19" s="464"/>
      <c r="L19" s="464"/>
      <c r="M19" s="464"/>
      <c r="N19" s="464"/>
      <c r="O19" s="464"/>
      <c r="P19" s="465"/>
      <c r="R19" s="126"/>
    </row>
    <row r="20" spans="2:18" x14ac:dyDescent="0.3">
      <c r="B20" s="463"/>
      <c r="C20" s="464"/>
      <c r="D20" s="464"/>
      <c r="E20" s="465"/>
      <c r="G20" s="463"/>
      <c r="H20" s="464"/>
      <c r="I20" s="464"/>
      <c r="J20" s="464"/>
      <c r="K20" s="464"/>
      <c r="L20" s="464"/>
      <c r="M20" s="464"/>
      <c r="N20" s="464"/>
      <c r="O20" s="464"/>
      <c r="P20" s="465"/>
      <c r="R20" s="126"/>
    </row>
    <row r="21" spans="2:18" x14ac:dyDescent="0.3">
      <c r="B21" s="463"/>
      <c r="C21" s="464"/>
      <c r="D21" s="464"/>
      <c r="E21" s="465"/>
      <c r="G21" s="463"/>
      <c r="H21" s="464"/>
      <c r="I21" s="464"/>
      <c r="J21" s="464"/>
      <c r="K21" s="464"/>
      <c r="L21" s="464"/>
      <c r="M21" s="464"/>
      <c r="N21" s="464"/>
      <c r="O21" s="464"/>
      <c r="P21" s="465"/>
      <c r="R21" s="126"/>
    </row>
    <row r="22" spans="2:18" x14ac:dyDescent="0.3">
      <c r="B22" s="463"/>
      <c r="C22" s="464"/>
      <c r="D22" s="464"/>
      <c r="E22" s="465"/>
      <c r="G22" s="463"/>
      <c r="H22" s="464"/>
      <c r="I22" s="464"/>
      <c r="J22" s="464"/>
      <c r="K22" s="464"/>
      <c r="L22" s="464"/>
      <c r="M22" s="464"/>
      <c r="N22" s="464"/>
      <c r="O22" s="464"/>
      <c r="P22" s="465"/>
      <c r="R22" s="126"/>
    </row>
    <row r="23" spans="2:18" ht="16.5" customHeight="1" x14ac:dyDescent="0.3">
      <c r="B23" s="463"/>
      <c r="C23" s="464"/>
      <c r="D23" s="464"/>
      <c r="E23" s="465"/>
      <c r="G23" s="463"/>
      <c r="H23" s="464"/>
      <c r="I23" s="464"/>
      <c r="J23" s="464"/>
      <c r="K23" s="464"/>
      <c r="L23" s="464"/>
      <c r="M23" s="464"/>
      <c r="N23" s="464"/>
      <c r="O23" s="464"/>
      <c r="P23" s="465"/>
      <c r="R23" s="126"/>
    </row>
    <row r="24" spans="2:18" x14ac:dyDescent="0.3">
      <c r="B24" s="463"/>
      <c r="C24" s="464"/>
      <c r="D24" s="464"/>
      <c r="E24" s="465"/>
      <c r="G24" s="463"/>
      <c r="H24" s="464"/>
      <c r="I24" s="464"/>
      <c r="J24" s="464"/>
      <c r="K24" s="464"/>
      <c r="L24" s="464"/>
      <c r="M24" s="464"/>
      <c r="N24" s="464"/>
      <c r="O24" s="464"/>
      <c r="P24" s="465"/>
      <c r="R24" s="126"/>
    </row>
    <row r="25" spans="2:18" x14ac:dyDescent="0.3">
      <c r="B25" s="463"/>
      <c r="C25" s="464"/>
      <c r="D25" s="464"/>
      <c r="E25" s="465"/>
      <c r="G25" s="463"/>
      <c r="H25" s="464"/>
      <c r="I25" s="464"/>
      <c r="J25" s="464"/>
      <c r="K25" s="464"/>
      <c r="L25" s="464"/>
      <c r="M25" s="464"/>
      <c r="N25" s="464"/>
      <c r="O25" s="464"/>
      <c r="P25" s="465"/>
      <c r="R25" s="126"/>
    </row>
    <row r="26" spans="2:18" x14ac:dyDescent="0.3">
      <c r="B26" s="463"/>
      <c r="C26" s="464"/>
      <c r="D26" s="464"/>
      <c r="E26" s="465"/>
      <c r="G26" s="463"/>
      <c r="H26" s="464"/>
      <c r="I26" s="464"/>
      <c r="J26" s="464"/>
      <c r="K26" s="464"/>
      <c r="L26" s="464"/>
      <c r="M26" s="464"/>
      <c r="N26" s="464"/>
      <c r="O26" s="464"/>
      <c r="P26" s="465"/>
      <c r="R26" s="126"/>
    </row>
    <row r="27" spans="2:18" x14ac:dyDescent="0.3">
      <c r="B27" s="463"/>
      <c r="C27" s="464"/>
      <c r="D27" s="464"/>
      <c r="E27" s="465"/>
      <c r="G27" s="463"/>
      <c r="H27" s="464"/>
      <c r="I27" s="464"/>
      <c r="J27" s="464"/>
      <c r="K27" s="464"/>
      <c r="L27" s="464"/>
      <c r="M27" s="464"/>
      <c r="N27" s="464"/>
      <c r="O27" s="464"/>
      <c r="P27" s="465"/>
      <c r="R27" s="126"/>
    </row>
    <row r="28" spans="2:18" x14ac:dyDescent="0.3">
      <c r="B28" s="463"/>
      <c r="C28" s="464"/>
      <c r="D28" s="464"/>
      <c r="E28" s="465"/>
      <c r="G28" s="463"/>
      <c r="H28" s="464"/>
      <c r="I28" s="464"/>
      <c r="J28" s="464"/>
      <c r="K28" s="464"/>
      <c r="L28" s="464"/>
      <c r="M28" s="464"/>
      <c r="N28" s="464"/>
      <c r="O28" s="464"/>
      <c r="P28" s="465"/>
      <c r="R28" s="126"/>
    </row>
    <row r="29" spans="2:18" x14ac:dyDescent="0.3">
      <c r="B29" s="463"/>
      <c r="C29" s="464"/>
      <c r="D29" s="464"/>
      <c r="E29" s="465"/>
      <c r="G29" s="463"/>
      <c r="H29" s="464"/>
      <c r="I29" s="464"/>
      <c r="J29" s="464"/>
      <c r="K29" s="464"/>
      <c r="L29" s="464"/>
      <c r="M29" s="464"/>
      <c r="N29" s="464"/>
      <c r="O29" s="464"/>
      <c r="P29" s="465"/>
      <c r="R29" s="126"/>
    </row>
    <row r="30" spans="2:18" ht="17.25" thickBot="1" x14ac:dyDescent="0.35">
      <c r="B30" s="466"/>
      <c r="C30" s="467"/>
      <c r="D30" s="467"/>
      <c r="E30" s="468"/>
      <c r="G30" s="466"/>
      <c r="H30" s="467"/>
      <c r="I30" s="467"/>
      <c r="J30" s="467"/>
      <c r="K30" s="467"/>
      <c r="L30" s="467"/>
      <c r="M30" s="467"/>
      <c r="N30" s="467"/>
      <c r="O30" s="467"/>
      <c r="P30" s="468"/>
      <c r="R30" s="126"/>
    </row>
    <row r="31" spans="2:18" ht="17.25" thickBot="1" x14ac:dyDescent="0.35">
      <c r="R31" s="126"/>
    </row>
    <row r="32" spans="2:18" ht="18" thickBot="1" x14ac:dyDescent="0.35">
      <c r="B32" s="151" t="s">
        <v>222</v>
      </c>
      <c r="C32" s="152"/>
      <c r="D32" s="152"/>
      <c r="E32" s="153"/>
      <c r="G32" s="151" t="s">
        <v>223</v>
      </c>
      <c r="H32" s="152"/>
      <c r="I32" s="152"/>
      <c r="J32" s="152"/>
      <c r="K32" s="152"/>
      <c r="L32" s="152"/>
      <c r="M32" s="152"/>
      <c r="N32" s="152"/>
      <c r="O32" s="152"/>
      <c r="P32" s="153"/>
      <c r="R32" s="126"/>
    </row>
    <row r="33" spans="2:18" x14ac:dyDescent="0.3">
      <c r="B33" s="463"/>
      <c r="C33" s="464"/>
      <c r="D33" s="464"/>
      <c r="E33" s="465"/>
      <c r="G33" s="463"/>
      <c r="H33" s="464"/>
      <c r="I33" s="464"/>
      <c r="J33" s="464"/>
      <c r="K33" s="464"/>
      <c r="L33" s="464"/>
      <c r="M33" s="464"/>
      <c r="N33" s="464"/>
      <c r="O33" s="464"/>
      <c r="P33" s="465"/>
      <c r="R33" s="126"/>
    </row>
    <row r="34" spans="2:18" x14ac:dyDescent="0.3">
      <c r="B34" s="463"/>
      <c r="C34" s="464"/>
      <c r="D34" s="464"/>
      <c r="E34" s="465"/>
      <c r="G34" s="463"/>
      <c r="H34" s="464"/>
      <c r="I34" s="464"/>
      <c r="J34" s="464"/>
      <c r="K34" s="464"/>
      <c r="L34" s="464"/>
      <c r="M34" s="464"/>
      <c r="N34" s="464"/>
      <c r="O34" s="464"/>
      <c r="P34" s="465"/>
      <c r="R34" s="126"/>
    </row>
    <row r="35" spans="2:18" x14ac:dyDescent="0.3">
      <c r="B35" s="463"/>
      <c r="C35" s="464"/>
      <c r="D35" s="464"/>
      <c r="E35" s="465"/>
      <c r="G35" s="463"/>
      <c r="H35" s="464"/>
      <c r="I35" s="464"/>
      <c r="J35" s="464"/>
      <c r="K35" s="464"/>
      <c r="L35" s="464"/>
      <c r="M35" s="464"/>
      <c r="N35" s="464"/>
      <c r="O35" s="464"/>
      <c r="P35" s="465"/>
      <c r="R35" s="126"/>
    </row>
    <row r="36" spans="2:18" x14ac:dyDescent="0.3">
      <c r="B36" s="463"/>
      <c r="C36" s="464"/>
      <c r="D36" s="464"/>
      <c r="E36" s="465"/>
      <c r="G36" s="463"/>
      <c r="H36" s="464"/>
      <c r="I36" s="464"/>
      <c r="J36" s="464"/>
      <c r="K36" s="464"/>
      <c r="L36" s="464"/>
      <c r="M36" s="464"/>
      <c r="N36" s="464"/>
      <c r="O36" s="464"/>
      <c r="P36" s="465"/>
      <c r="R36" s="126"/>
    </row>
    <row r="37" spans="2:18" x14ac:dyDescent="0.3">
      <c r="B37" s="463"/>
      <c r="C37" s="464"/>
      <c r="D37" s="464"/>
      <c r="E37" s="465"/>
      <c r="G37" s="463"/>
      <c r="H37" s="464"/>
      <c r="I37" s="464"/>
      <c r="J37" s="464"/>
      <c r="K37" s="464"/>
      <c r="L37" s="464"/>
      <c r="M37" s="464"/>
      <c r="N37" s="464"/>
      <c r="O37" s="464"/>
      <c r="P37" s="465"/>
      <c r="R37" s="126"/>
    </row>
    <row r="38" spans="2:18" x14ac:dyDescent="0.3">
      <c r="B38" s="463"/>
      <c r="C38" s="464"/>
      <c r="D38" s="464"/>
      <c r="E38" s="465"/>
      <c r="G38" s="463"/>
      <c r="H38" s="464"/>
      <c r="I38" s="464"/>
      <c r="J38" s="464"/>
      <c r="K38" s="464"/>
      <c r="L38" s="464"/>
      <c r="M38" s="464"/>
      <c r="N38" s="464"/>
      <c r="O38" s="464"/>
      <c r="P38" s="465"/>
      <c r="R38" s="126"/>
    </row>
    <row r="39" spans="2:18" x14ac:dyDescent="0.3">
      <c r="B39" s="463"/>
      <c r="C39" s="464"/>
      <c r="D39" s="464"/>
      <c r="E39" s="465"/>
      <c r="G39" s="463"/>
      <c r="H39" s="464"/>
      <c r="I39" s="464"/>
      <c r="J39" s="464"/>
      <c r="K39" s="464"/>
      <c r="L39" s="464"/>
      <c r="M39" s="464"/>
      <c r="N39" s="464"/>
      <c r="O39" s="464"/>
      <c r="P39" s="465"/>
      <c r="R39" s="126"/>
    </row>
    <row r="40" spans="2:18" x14ac:dyDescent="0.3">
      <c r="B40" s="463"/>
      <c r="C40" s="464"/>
      <c r="D40" s="464"/>
      <c r="E40" s="465"/>
      <c r="G40" s="463"/>
      <c r="H40" s="464"/>
      <c r="I40" s="464"/>
      <c r="J40" s="464"/>
      <c r="K40" s="464"/>
      <c r="L40" s="464"/>
      <c r="M40" s="464"/>
      <c r="N40" s="464"/>
      <c r="O40" s="464"/>
      <c r="P40" s="465"/>
      <c r="R40" s="126"/>
    </row>
    <row r="41" spans="2:18" x14ac:dyDescent="0.3">
      <c r="B41" s="463"/>
      <c r="C41" s="464"/>
      <c r="D41" s="464"/>
      <c r="E41" s="465"/>
      <c r="G41" s="463"/>
      <c r="H41" s="464"/>
      <c r="I41" s="464"/>
      <c r="J41" s="464"/>
      <c r="K41" s="464"/>
      <c r="L41" s="464"/>
      <c r="M41" s="464"/>
      <c r="N41" s="464"/>
      <c r="O41" s="464"/>
      <c r="P41" s="465"/>
      <c r="R41" s="126"/>
    </row>
    <row r="42" spans="2:18" x14ac:dyDescent="0.3">
      <c r="B42" s="463"/>
      <c r="C42" s="464"/>
      <c r="D42" s="464"/>
      <c r="E42" s="465"/>
      <c r="G42" s="463"/>
      <c r="H42" s="464"/>
      <c r="I42" s="464"/>
      <c r="J42" s="464"/>
      <c r="K42" s="464"/>
      <c r="L42" s="464"/>
      <c r="M42" s="464"/>
      <c r="N42" s="464"/>
      <c r="O42" s="464"/>
      <c r="P42" s="465"/>
      <c r="R42" s="126"/>
    </row>
    <row r="43" spans="2:18" x14ac:dyDescent="0.3">
      <c r="B43" s="463"/>
      <c r="C43" s="464"/>
      <c r="D43" s="464"/>
      <c r="E43" s="465"/>
      <c r="G43" s="463"/>
      <c r="H43" s="464"/>
      <c r="I43" s="464"/>
      <c r="J43" s="464"/>
      <c r="K43" s="464"/>
      <c r="L43" s="464"/>
      <c r="M43" s="464"/>
      <c r="N43" s="464"/>
      <c r="O43" s="464"/>
      <c r="P43" s="465"/>
      <c r="R43" s="126"/>
    </row>
    <row r="44" spans="2:18" x14ac:dyDescent="0.3">
      <c r="B44" s="463"/>
      <c r="C44" s="464"/>
      <c r="D44" s="464"/>
      <c r="E44" s="465"/>
      <c r="G44" s="463"/>
      <c r="H44" s="464"/>
      <c r="I44" s="464"/>
      <c r="J44" s="464"/>
      <c r="K44" s="464"/>
      <c r="L44" s="464"/>
      <c r="M44" s="464"/>
      <c r="N44" s="464"/>
      <c r="O44" s="464"/>
      <c r="P44" s="465"/>
      <c r="R44" s="126"/>
    </row>
    <row r="45" spans="2:18" x14ac:dyDescent="0.3">
      <c r="B45" s="463"/>
      <c r="C45" s="464"/>
      <c r="D45" s="464"/>
      <c r="E45" s="465"/>
      <c r="G45" s="463"/>
      <c r="H45" s="464"/>
      <c r="I45" s="464"/>
      <c r="J45" s="464"/>
      <c r="K45" s="464"/>
      <c r="L45" s="464"/>
      <c r="M45" s="464"/>
      <c r="N45" s="464"/>
      <c r="O45" s="464"/>
      <c r="P45" s="465"/>
      <c r="R45" s="126"/>
    </row>
    <row r="46" spans="2:18" x14ac:dyDescent="0.3">
      <c r="B46" s="463"/>
      <c r="C46" s="464"/>
      <c r="D46" s="464"/>
      <c r="E46" s="465"/>
      <c r="G46" s="463"/>
      <c r="H46" s="464"/>
      <c r="I46" s="464"/>
      <c r="J46" s="464"/>
      <c r="K46" s="464"/>
      <c r="L46" s="464"/>
      <c r="M46" s="464"/>
      <c r="N46" s="464"/>
      <c r="O46" s="464"/>
      <c r="P46" s="465"/>
      <c r="R46" s="126"/>
    </row>
    <row r="47" spans="2:18" x14ac:dyDescent="0.3">
      <c r="B47" s="463"/>
      <c r="C47" s="464"/>
      <c r="D47" s="464"/>
      <c r="E47" s="465"/>
      <c r="G47" s="463"/>
      <c r="H47" s="464"/>
      <c r="I47" s="464"/>
      <c r="J47" s="464"/>
      <c r="K47" s="464"/>
      <c r="L47" s="464"/>
      <c r="M47" s="464"/>
      <c r="N47" s="464"/>
      <c r="O47" s="464"/>
      <c r="P47" s="465"/>
      <c r="R47" s="126"/>
    </row>
    <row r="48" spans="2:18" x14ac:dyDescent="0.3">
      <c r="B48" s="463"/>
      <c r="C48" s="464"/>
      <c r="D48" s="464"/>
      <c r="E48" s="465"/>
      <c r="G48" s="463"/>
      <c r="H48" s="464"/>
      <c r="I48" s="464"/>
      <c r="J48" s="464"/>
      <c r="K48" s="464"/>
      <c r="L48" s="464"/>
      <c r="M48" s="464"/>
      <c r="N48" s="464"/>
      <c r="O48" s="464"/>
      <c r="P48" s="465"/>
      <c r="R48" s="126"/>
    </row>
    <row r="49" spans="2:18" x14ac:dyDescent="0.3">
      <c r="B49" s="463"/>
      <c r="C49" s="464"/>
      <c r="D49" s="464"/>
      <c r="E49" s="465"/>
      <c r="G49" s="463"/>
      <c r="H49" s="464"/>
      <c r="I49" s="464"/>
      <c r="J49" s="464"/>
      <c r="K49" s="464"/>
      <c r="L49" s="464"/>
      <c r="M49" s="464"/>
      <c r="N49" s="464"/>
      <c r="O49" s="464"/>
      <c r="P49" s="465"/>
      <c r="R49" s="126"/>
    </row>
    <row r="50" spans="2:18" x14ac:dyDescent="0.3">
      <c r="B50" s="463"/>
      <c r="C50" s="464"/>
      <c r="D50" s="464"/>
      <c r="E50" s="465"/>
      <c r="G50" s="463"/>
      <c r="H50" s="464"/>
      <c r="I50" s="464"/>
      <c r="J50" s="464"/>
      <c r="K50" s="464"/>
      <c r="L50" s="464"/>
      <c r="M50" s="464"/>
      <c r="N50" s="464"/>
      <c r="O50" s="464"/>
      <c r="P50" s="465"/>
      <c r="R50" s="126"/>
    </row>
    <row r="51" spans="2:18" ht="17.25" thickBot="1" x14ac:dyDescent="0.35">
      <c r="B51" s="466"/>
      <c r="C51" s="467"/>
      <c r="D51" s="467"/>
      <c r="E51" s="468"/>
      <c r="G51" s="466"/>
      <c r="H51" s="467"/>
      <c r="I51" s="467"/>
      <c r="J51" s="467"/>
      <c r="K51" s="467"/>
      <c r="L51" s="467"/>
      <c r="M51" s="467"/>
      <c r="N51" s="467"/>
      <c r="O51" s="467"/>
      <c r="P51" s="468"/>
      <c r="R51" s="126"/>
    </row>
    <row r="52" spans="2:18" ht="17.25" thickBot="1" x14ac:dyDescent="0.35">
      <c r="R52" s="126"/>
    </row>
    <row r="53" spans="2:18" ht="18" thickBot="1" x14ac:dyDescent="0.35">
      <c r="B53" s="241" t="s">
        <v>243</v>
      </c>
      <c r="C53" s="246"/>
      <c r="D53" s="246"/>
      <c r="E53" s="247"/>
      <c r="G53" s="241" t="s">
        <v>224</v>
      </c>
      <c r="H53" s="246"/>
      <c r="I53" s="246"/>
      <c r="J53" s="246"/>
      <c r="K53" s="246"/>
      <c r="L53" s="246"/>
      <c r="M53" s="246"/>
      <c r="N53" s="246"/>
      <c r="O53" s="246"/>
      <c r="P53" s="247"/>
      <c r="R53" s="126"/>
    </row>
    <row r="54" spans="2:18" x14ac:dyDescent="0.3">
      <c r="B54" s="460"/>
      <c r="C54" s="461"/>
      <c r="D54" s="461"/>
      <c r="E54" s="462"/>
      <c r="G54" s="460"/>
      <c r="H54" s="461"/>
      <c r="I54" s="461"/>
      <c r="J54" s="461"/>
      <c r="K54" s="461"/>
      <c r="L54" s="461"/>
      <c r="M54" s="461"/>
      <c r="N54" s="461"/>
      <c r="O54" s="461"/>
      <c r="P54" s="462"/>
      <c r="R54" s="126"/>
    </row>
    <row r="55" spans="2:18" x14ac:dyDescent="0.3">
      <c r="B55" s="463"/>
      <c r="C55" s="464"/>
      <c r="D55" s="464"/>
      <c r="E55" s="465"/>
      <c r="G55" s="463"/>
      <c r="H55" s="464"/>
      <c r="I55" s="464"/>
      <c r="J55" s="464"/>
      <c r="K55" s="464"/>
      <c r="L55" s="464"/>
      <c r="M55" s="464"/>
      <c r="N55" s="464"/>
      <c r="O55" s="464"/>
      <c r="P55" s="465"/>
      <c r="R55" s="126"/>
    </row>
    <row r="56" spans="2:18" x14ac:dyDescent="0.3">
      <c r="B56" s="463"/>
      <c r="C56" s="464"/>
      <c r="D56" s="464"/>
      <c r="E56" s="465"/>
      <c r="G56" s="463"/>
      <c r="H56" s="464"/>
      <c r="I56" s="464"/>
      <c r="J56" s="464"/>
      <c r="K56" s="464"/>
      <c r="L56" s="464"/>
      <c r="M56" s="464"/>
      <c r="N56" s="464"/>
      <c r="O56" s="464"/>
      <c r="P56" s="465"/>
      <c r="R56" s="126"/>
    </row>
    <row r="57" spans="2:18" x14ac:dyDescent="0.3">
      <c r="B57" s="463"/>
      <c r="C57" s="464"/>
      <c r="D57" s="464"/>
      <c r="E57" s="465"/>
      <c r="G57" s="463"/>
      <c r="H57" s="464"/>
      <c r="I57" s="464"/>
      <c r="J57" s="464"/>
      <c r="K57" s="464"/>
      <c r="L57" s="464"/>
      <c r="M57" s="464"/>
      <c r="N57" s="464"/>
      <c r="O57" s="464"/>
      <c r="P57" s="465"/>
      <c r="R57" s="126"/>
    </row>
    <row r="58" spans="2:18" x14ac:dyDescent="0.3">
      <c r="B58" s="463"/>
      <c r="C58" s="464"/>
      <c r="D58" s="464"/>
      <c r="E58" s="465"/>
      <c r="G58" s="463"/>
      <c r="H58" s="464"/>
      <c r="I58" s="464"/>
      <c r="J58" s="464"/>
      <c r="K58" s="464"/>
      <c r="L58" s="464"/>
      <c r="M58" s="464"/>
      <c r="N58" s="464"/>
      <c r="O58" s="464"/>
      <c r="P58" s="465"/>
      <c r="R58" s="126"/>
    </row>
    <row r="59" spans="2:18" x14ac:dyDescent="0.3">
      <c r="B59" s="463"/>
      <c r="C59" s="464"/>
      <c r="D59" s="464"/>
      <c r="E59" s="465"/>
      <c r="G59" s="463"/>
      <c r="H59" s="464"/>
      <c r="I59" s="464"/>
      <c r="J59" s="464"/>
      <c r="K59" s="464"/>
      <c r="L59" s="464"/>
      <c r="M59" s="464"/>
      <c r="N59" s="464"/>
      <c r="O59" s="464"/>
      <c r="P59" s="465"/>
      <c r="R59" s="126"/>
    </row>
    <row r="60" spans="2:18" x14ac:dyDescent="0.3">
      <c r="B60" s="463"/>
      <c r="C60" s="464"/>
      <c r="D60" s="464"/>
      <c r="E60" s="465"/>
      <c r="G60" s="463"/>
      <c r="H60" s="464"/>
      <c r="I60" s="464"/>
      <c r="J60" s="464"/>
      <c r="K60" s="464"/>
      <c r="L60" s="464"/>
      <c r="M60" s="464"/>
      <c r="N60" s="464"/>
      <c r="O60" s="464"/>
      <c r="P60" s="465"/>
      <c r="R60" s="126"/>
    </row>
    <row r="61" spans="2:18" x14ac:dyDescent="0.3">
      <c r="B61" s="463"/>
      <c r="C61" s="464"/>
      <c r="D61" s="464"/>
      <c r="E61" s="465"/>
      <c r="G61" s="463"/>
      <c r="H61" s="464"/>
      <c r="I61" s="464"/>
      <c r="J61" s="464"/>
      <c r="K61" s="464"/>
      <c r="L61" s="464"/>
      <c r="M61" s="464"/>
      <c r="N61" s="464"/>
      <c r="O61" s="464"/>
      <c r="P61" s="465"/>
      <c r="R61" s="126"/>
    </row>
    <row r="62" spans="2:18" x14ac:dyDescent="0.3">
      <c r="B62" s="463"/>
      <c r="C62" s="464"/>
      <c r="D62" s="464"/>
      <c r="E62" s="465"/>
      <c r="G62" s="463"/>
      <c r="H62" s="464"/>
      <c r="I62" s="464"/>
      <c r="J62" s="464"/>
      <c r="K62" s="464"/>
      <c r="L62" s="464"/>
      <c r="M62" s="464"/>
      <c r="N62" s="464"/>
      <c r="O62" s="464"/>
      <c r="P62" s="465"/>
      <c r="R62" s="126"/>
    </row>
    <row r="63" spans="2:18" x14ac:dyDescent="0.3">
      <c r="B63" s="463"/>
      <c r="C63" s="464"/>
      <c r="D63" s="464"/>
      <c r="E63" s="465"/>
      <c r="G63" s="463"/>
      <c r="H63" s="464"/>
      <c r="I63" s="464"/>
      <c r="J63" s="464"/>
      <c r="K63" s="464"/>
      <c r="L63" s="464"/>
      <c r="M63" s="464"/>
      <c r="N63" s="464"/>
      <c r="O63" s="464"/>
      <c r="P63" s="465"/>
      <c r="R63" s="126"/>
    </row>
    <row r="64" spans="2:18" x14ac:dyDescent="0.3">
      <c r="B64" s="463"/>
      <c r="C64" s="464"/>
      <c r="D64" s="464"/>
      <c r="E64" s="465"/>
      <c r="G64" s="463"/>
      <c r="H64" s="464"/>
      <c r="I64" s="464"/>
      <c r="J64" s="464"/>
      <c r="K64" s="464"/>
      <c r="L64" s="464"/>
      <c r="M64" s="464"/>
      <c r="N64" s="464"/>
      <c r="O64" s="464"/>
      <c r="P64" s="465"/>
      <c r="R64" s="126"/>
    </row>
    <row r="65" spans="2:18" x14ac:dyDescent="0.3">
      <c r="B65" s="463"/>
      <c r="C65" s="464"/>
      <c r="D65" s="464"/>
      <c r="E65" s="465"/>
      <c r="G65" s="463"/>
      <c r="H65" s="464"/>
      <c r="I65" s="464"/>
      <c r="J65" s="464"/>
      <c r="K65" s="464"/>
      <c r="L65" s="464"/>
      <c r="M65" s="464"/>
      <c r="N65" s="464"/>
      <c r="O65" s="464"/>
      <c r="P65" s="465"/>
      <c r="R65" s="126"/>
    </row>
    <row r="66" spans="2:18" x14ac:dyDescent="0.3">
      <c r="B66" s="463"/>
      <c r="C66" s="464"/>
      <c r="D66" s="464"/>
      <c r="E66" s="465"/>
      <c r="G66" s="463"/>
      <c r="H66" s="464"/>
      <c r="I66" s="464"/>
      <c r="J66" s="464"/>
      <c r="K66" s="464"/>
      <c r="L66" s="464"/>
      <c r="M66" s="464"/>
      <c r="N66" s="464"/>
      <c r="O66" s="464"/>
      <c r="P66" s="465"/>
      <c r="R66" s="126"/>
    </row>
    <row r="67" spans="2:18" x14ac:dyDescent="0.3">
      <c r="B67" s="463"/>
      <c r="C67" s="464"/>
      <c r="D67" s="464"/>
      <c r="E67" s="465"/>
      <c r="G67" s="463"/>
      <c r="H67" s="464"/>
      <c r="I67" s="464"/>
      <c r="J67" s="464"/>
      <c r="K67" s="464"/>
      <c r="L67" s="464"/>
      <c r="M67" s="464"/>
      <c r="N67" s="464"/>
      <c r="O67" s="464"/>
      <c r="P67" s="465"/>
      <c r="R67" s="126"/>
    </row>
    <row r="68" spans="2:18" x14ac:dyDescent="0.3">
      <c r="B68" s="463"/>
      <c r="C68" s="464"/>
      <c r="D68" s="464"/>
      <c r="E68" s="465"/>
      <c r="G68" s="463"/>
      <c r="H68" s="464"/>
      <c r="I68" s="464"/>
      <c r="J68" s="464"/>
      <c r="K68" s="464"/>
      <c r="L68" s="464"/>
      <c r="M68" s="464"/>
      <c r="N68" s="464"/>
      <c r="O68" s="464"/>
      <c r="P68" s="465"/>
      <c r="R68" s="126"/>
    </row>
    <row r="69" spans="2:18" x14ac:dyDescent="0.3">
      <c r="B69" s="463"/>
      <c r="C69" s="464"/>
      <c r="D69" s="464"/>
      <c r="E69" s="465"/>
      <c r="G69" s="463"/>
      <c r="H69" s="464"/>
      <c r="I69" s="464"/>
      <c r="J69" s="464"/>
      <c r="K69" s="464"/>
      <c r="L69" s="464"/>
      <c r="M69" s="464"/>
      <c r="N69" s="464"/>
      <c r="O69" s="464"/>
      <c r="P69" s="465"/>
      <c r="R69" s="126"/>
    </row>
    <row r="70" spans="2:18" x14ac:dyDescent="0.3">
      <c r="B70" s="463"/>
      <c r="C70" s="464"/>
      <c r="D70" s="464"/>
      <c r="E70" s="465"/>
      <c r="G70" s="463"/>
      <c r="H70" s="464"/>
      <c r="I70" s="464"/>
      <c r="J70" s="464"/>
      <c r="K70" s="464"/>
      <c r="L70" s="464"/>
      <c r="M70" s="464"/>
      <c r="N70" s="464"/>
      <c r="O70" s="464"/>
      <c r="P70" s="465"/>
      <c r="R70" s="126"/>
    </row>
    <row r="71" spans="2:18" x14ac:dyDescent="0.3">
      <c r="B71" s="463"/>
      <c r="C71" s="464"/>
      <c r="D71" s="464"/>
      <c r="E71" s="465"/>
      <c r="G71" s="463"/>
      <c r="H71" s="464"/>
      <c r="I71" s="464"/>
      <c r="J71" s="464"/>
      <c r="K71" s="464"/>
      <c r="L71" s="464"/>
      <c r="M71" s="464"/>
      <c r="N71" s="464"/>
      <c r="O71" s="464"/>
      <c r="P71" s="465"/>
      <c r="R71" s="126"/>
    </row>
    <row r="72" spans="2:18" ht="17.25" thickBot="1" x14ac:dyDescent="0.35">
      <c r="B72" s="466"/>
      <c r="C72" s="467"/>
      <c r="D72" s="467"/>
      <c r="E72" s="468"/>
      <c r="G72" s="466"/>
      <c r="H72" s="467"/>
      <c r="I72" s="467"/>
      <c r="J72" s="467"/>
      <c r="K72" s="467"/>
      <c r="L72" s="467"/>
      <c r="M72" s="467"/>
      <c r="N72" s="467"/>
      <c r="O72" s="467"/>
      <c r="P72" s="468"/>
      <c r="R72" s="126"/>
    </row>
    <row r="73" spans="2:18" ht="17.25" thickBot="1" x14ac:dyDescent="0.35">
      <c r="R73" s="126"/>
    </row>
    <row r="74" spans="2:18" ht="18" thickBot="1" x14ac:dyDescent="0.35">
      <c r="B74" s="151" t="s">
        <v>226</v>
      </c>
      <c r="C74" s="152"/>
      <c r="D74" s="152"/>
      <c r="E74" s="152"/>
      <c r="F74" s="152"/>
      <c r="G74" s="152"/>
      <c r="H74" s="152"/>
      <c r="I74" s="152"/>
      <c r="J74" s="152"/>
      <c r="K74" s="152"/>
      <c r="L74" s="152"/>
      <c r="M74" s="152"/>
      <c r="N74" s="152"/>
      <c r="O74" s="152"/>
      <c r="P74" s="153"/>
      <c r="R74" s="126"/>
    </row>
    <row r="75" spans="2:18" x14ac:dyDescent="0.3">
      <c r="B75" s="463"/>
      <c r="C75" s="464"/>
      <c r="D75" s="464"/>
      <c r="E75" s="464"/>
      <c r="F75" s="464"/>
      <c r="G75" s="464"/>
      <c r="H75" s="464"/>
      <c r="I75" s="464"/>
      <c r="J75" s="464"/>
      <c r="K75" s="464"/>
      <c r="L75" s="464"/>
      <c r="M75" s="464"/>
      <c r="N75" s="464"/>
      <c r="O75" s="464"/>
      <c r="P75" s="465"/>
      <c r="R75" s="126"/>
    </row>
    <row r="76" spans="2:18" x14ac:dyDescent="0.3">
      <c r="B76" s="463"/>
      <c r="C76" s="464"/>
      <c r="D76" s="464"/>
      <c r="E76" s="464"/>
      <c r="F76" s="464"/>
      <c r="G76" s="464"/>
      <c r="H76" s="464"/>
      <c r="I76" s="464"/>
      <c r="J76" s="464"/>
      <c r="K76" s="464"/>
      <c r="L76" s="464"/>
      <c r="M76" s="464"/>
      <c r="N76" s="464"/>
      <c r="O76" s="464"/>
      <c r="P76" s="465"/>
      <c r="R76" s="126"/>
    </row>
    <row r="77" spans="2:18" x14ac:dyDescent="0.3">
      <c r="B77" s="463"/>
      <c r="C77" s="464"/>
      <c r="D77" s="464"/>
      <c r="E77" s="464"/>
      <c r="F77" s="464"/>
      <c r="G77" s="464"/>
      <c r="H77" s="464"/>
      <c r="I77" s="464"/>
      <c r="J77" s="464"/>
      <c r="K77" s="464"/>
      <c r="L77" s="464"/>
      <c r="M77" s="464"/>
      <c r="N77" s="464"/>
      <c r="O77" s="464"/>
      <c r="P77" s="465"/>
      <c r="R77" s="126"/>
    </row>
    <row r="78" spans="2:18" x14ac:dyDescent="0.3">
      <c r="B78" s="463"/>
      <c r="C78" s="464"/>
      <c r="D78" s="464"/>
      <c r="E78" s="464"/>
      <c r="F78" s="464"/>
      <c r="G78" s="464"/>
      <c r="H78" s="464"/>
      <c r="I78" s="464"/>
      <c r="J78" s="464"/>
      <c r="K78" s="464"/>
      <c r="L78" s="464"/>
      <c r="M78" s="464"/>
      <c r="N78" s="464"/>
      <c r="O78" s="464"/>
      <c r="P78" s="465"/>
      <c r="R78" s="126"/>
    </row>
    <row r="79" spans="2:18" x14ac:dyDescent="0.3">
      <c r="B79" s="463"/>
      <c r="C79" s="464"/>
      <c r="D79" s="464"/>
      <c r="E79" s="464"/>
      <c r="F79" s="464"/>
      <c r="G79" s="464"/>
      <c r="H79" s="464"/>
      <c r="I79" s="464"/>
      <c r="J79" s="464"/>
      <c r="K79" s="464"/>
      <c r="L79" s="464"/>
      <c r="M79" s="464"/>
      <c r="N79" s="464"/>
      <c r="O79" s="464"/>
      <c r="P79" s="465"/>
      <c r="R79" s="126"/>
    </row>
    <row r="80" spans="2:18" x14ac:dyDescent="0.3">
      <c r="B80" s="463"/>
      <c r="C80" s="464"/>
      <c r="D80" s="464"/>
      <c r="E80" s="464"/>
      <c r="F80" s="464"/>
      <c r="G80" s="464"/>
      <c r="H80" s="464"/>
      <c r="I80" s="464"/>
      <c r="J80" s="464"/>
      <c r="K80" s="464"/>
      <c r="L80" s="464"/>
      <c r="M80" s="464"/>
      <c r="N80" s="464"/>
      <c r="O80" s="464"/>
      <c r="P80" s="465"/>
      <c r="R80" s="126"/>
    </row>
    <row r="81" spans="2:18" x14ac:dyDescent="0.3">
      <c r="B81" s="463"/>
      <c r="C81" s="464"/>
      <c r="D81" s="464"/>
      <c r="E81" s="464"/>
      <c r="F81" s="464"/>
      <c r="G81" s="464"/>
      <c r="H81" s="464"/>
      <c r="I81" s="464"/>
      <c r="J81" s="464"/>
      <c r="K81" s="464"/>
      <c r="L81" s="464"/>
      <c r="M81" s="464"/>
      <c r="N81" s="464"/>
      <c r="O81" s="464"/>
      <c r="P81" s="465"/>
      <c r="R81" s="126"/>
    </row>
    <row r="82" spans="2:18" x14ac:dyDescent="0.3">
      <c r="B82" s="463"/>
      <c r="C82" s="464"/>
      <c r="D82" s="464"/>
      <c r="E82" s="464"/>
      <c r="F82" s="464"/>
      <c r="G82" s="464"/>
      <c r="H82" s="464"/>
      <c r="I82" s="464"/>
      <c r="J82" s="464"/>
      <c r="K82" s="464"/>
      <c r="L82" s="464"/>
      <c r="M82" s="464"/>
      <c r="N82" s="464"/>
      <c r="O82" s="464"/>
      <c r="P82" s="465"/>
      <c r="R82" s="126"/>
    </row>
    <row r="83" spans="2:18" x14ac:dyDescent="0.3">
      <c r="B83" s="463"/>
      <c r="C83" s="464"/>
      <c r="D83" s="464"/>
      <c r="E83" s="464"/>
      <c r="F83" s="464"/>
      <c r="G83" s="464"/>
      <c r="H83" s="464"/>
      <c r="I83" s="464"/>
      <c r="J83" s="464"/>
      <c r="K83" s="464"/>
      <c r="L83" s="464"/>
      <c r="M83" s="464"/>
      <c r="N83" s="464"/>
      <c r="O83" s="464"/>
      <c r="P83" s="465"/>
      <c r="R83" s="126"/>
    </row>
    <row r="84" spans="2:18" x14ac:dyDescent="0.3">
      <c r="B84" s="463"/>
      <c r="C84" s="464"/>
      <c r="D84" s="464"/>
      <c r="E84" s="464"/>
      <c r="F84" s="464"/>
      <c r="G84" s="464"/>
      <c r="H84" s="464"/>
      <c r="I84" s="464"/>
      <c r="J84" s="464"/>
      <c r="K84" s="464"/>
      <c r="L84" s="464"/>
      <c r="M84" s="464"/>
      <c r="N84" s="464"/>
      <c r="O84" s="464"/>
      <c r="P84" s="465"/>
      <c r="R84" s="126"/>
    </row>
    <row r="85" spans="2:18" x14ac:dyDescent="0.3">
      <c r="B85" s="463"/>
      <c r="C85" s="464"/>
      <c r="D85" s="464"/>
      <c r="E85" s="464"/>
      <c r="F85" s="464"/>
      <c r="G85" s="464"/>
      <c r="H85" s="464"/>
      <c r="I85" s="464"/>
      <c r="J85" s="464"/>
      <c r="K85" s="464"/>
      <c r="L85" s="464"/>
      <c r="M85" s="464"/>
      <c r="N85" s="464"/>
      <c r="O85" s="464"/>
      <c r="P85" s="465"/>
      <c r="R85" s="126"/>
    </row>
    <row r="86" spans="2:18" x14ac:dyDescent="0.3">
      <c r="B86" s="463"/>
      <c r="C86" s="464"/>
      <c r="D86" s="464"/>
      <c r="E86" s="464"/>
      <c r="F86" s="464"/>
      <c r="G86" s="464"/>
      <c r="H86" s="464"/>
      <c r="I86" s="464"/>
      <c r="J86" s="464"/>
      <c r="K86" s="464"/>
      <c r="L86" s="464"/>
      <c r="M86" s="464"/>
      <c r="N86" s="464"/>
      <c r="O86" s="464"/>
      <c r="P86" s="465"/>
      <c r="R86" s="126"/>
    </row>
    <row r="87" spans="2:18" x14ac:dyDescent="0.3">
      <c r="B87" s="463"/>
      <c r="C87" s="464"/>
      <c r="D87" s="464"/>
      <c r="E87" s="464"/>
      <c r="F87" s="464"/>
      <c r="G87" s="464"/>
      <c r="H87" s="464"/>
      <c r="I87" s="464"/>
      <c r="J87" s="464"/>
      <c r="K87" s="464"/>
      <c r="L87" s="464"/>
      <c r="M87" s="464"/>
      <c r="N87" s="464"/>
      <c r="O87" s="464"/>
      <c r="P87" s="465"/>
      <c r="R87" s="126"/>
    </row>
    <row r="88" spans="2:18" x14ac:dyDescent="0.3">
      <c r="B88" s="463"/>
      <c r="C88" s="464"/>
      <c r="D88" s="464"/>
      <c r="E88" s="464"/>
      <c r="F88" s="464"/>
      <c r="G88" s="464"/>
      <c r="H88" s="464"/>
      <c r="I88" s="464"/>
      <c r="J88" s="464"/>
      <c r="K88" s="464"/>
      <c r="L88" s="464"/>
      <c r="M88" s="464"/>
      <c r="N88" s="464"/>
      <c r="O88" s="464"/>
      <c r="P88" s="465"/>
      <c r="R88" s="126"/>
    </row>
    <row r="89" spans="2:18" x14ac:dyDescent="0.3">
      <c r="B89" s="463"/>
      <c r="C89" s="464"/>
      <c r="D89" s="464"/>
      <c r="E89" s="464"/>
      <c r="F89" s="464"/>
      <c r="G89" s="464"/>
      <c r="H89" s="464"/>
      <c r="I89" s="464"/>
      <c r="J89" s="464"/>
      <c r="K89" s="464"/>
      <c r="L89" s="464"/>
      <c r="M89" s="464"/>
      <c r="N89" s="464"/>
      <c r="O89" s="464"/>
      <c r="P89" s="465"/>
      <c r="R89" s="126"/>
    </row>
    <row r="90" spans="2:18" x14ac:dyDescent="0.3">
      <c r="B90" s="463"/>
      <c r="C90" s="464"/>
      <c r="D90" s="464"/>
      <c r="E90" s="464"/>
      <c r="F90" s="464"/>
      <c r="G90" s="464"/>
      <c r="H90" s="464"/>
      <c r="I90" s="464"/>
      <c r="J90" s="464"/>
      <c r="K90" s="464"/>
      <c r="L90" s="464"/>
      <c r="M90" s="464"/>
      <c r="N90" s="464"/>
      <c r="O90" s="464"/>
      <c r="P90" s="465"/>
      <c r="R90" s="126"/>
    </row>
    <row r="91" spans="2:18" x14ac:dyDescent="0.3">
      <c r="B91" s="463"/>
      <c r="C91" s="464"/>
      <c r="D91" s="464"/>
      <c r="E91" s="464"/>
      <c r="F91" s="464"/>
      <c r="G91" s="464"/>
      <c r="H91" s="464"/>
      <c r="I91" s="464"/>
      <c r="J91" s="464"/>
      <c r="K91" s="464"/>
      <c r="L91" s="464"/>
      <c r="M91" s="464"/>
      <c r="N91" s="464"/>
      <c r="O91" s="464"/>
      <c r="P91" s="465"/>
      <c r="R91" s="126"/>
    </row>
    <row r="92" spans="2:18" x14ac:dyDescent="0.3">
      <c r="B92" s="463"/>
      <c r="C92" s="464"/>
      <c r="D92" s="464"/>
      <c r="E92" s="464"/>
      <c r="F92" s="464"/>
      <c r="G92" s="464"/>
      <c r="H92" s="464"/>
      <c r="I92" s="464"/>
      <c r="J92" s="464"/>
      <c r="K92" s="464"/>
      <c r="L92" s="464"/>
      <c r="M92" s="464"/>
      <c r="N92" s="464"/>
      <c r="O92" s="464"/>
      <c r="P92" s="465"/>
      <c r="R92" s="126"/>
    </row>
    <row r="93" spans="2:18" x14ac:dyDescent="0.3">
      <c r="B93" s="463"/>
      <c r="C93" s="464"/>
      <c r="D93" s="464"/>
      <c r="E93" s="464"/>
      <c r="F93" s="464"/>
      <c r="G93" s="464"/>
      <c r="H93" s="464"/>
      <c r="I93" s="464"/>
      <c r="J93" s="464"/>
      <c r="K93" s="464"/>
      <c r="L93" s="464"/>
      <c r="M93" s="464"/>
      <c r="N93" s="464"/>
      <c r="O93" s="464"/>
      <c r="P93" s="465"/>
      <c r="R93" s="126"/>
    </row>
    <row r="94" spans="2:18" ht="17.25" thickBot="1" x14ac:dyDescent="0.35">
      <c r="B94" s="466"/>
      <c r="C94" s="467"/>
      <c r="D94" s="467"/>
      <c r="E94" s="467"/>
      <c r="F94" s="467"/>
      <c r="G94" s="467"/>
      <c r="H94" s="467"/>
      <c r="I94" s="467"/>
      <c r="J94" s="467"/>
      <c r="K94" s="467"/>
      <c r="L94" s="467"/>
      <c r="M94" s="467"/>
      <c r="N94" s="467"/>
      <c r="O94" s="467"/>
      <c r="P94" s="468"/>
      <c r="R94" s="126"/>
    </row>
    <row r="95" spans="2:18" ht="17.25" thickBot="1" x14ac:dyDescent="0.35">
      <c r="R95" s="126"/>
    </row>
    <row r="96" spans="2:18" ht="18" thickBot="1" x14ac:dyDescent="0.35">
      <c r="B96" s="151" t="s">
        <v>225</v>
      </c>
      <c r="C96" s="152"/>
      <c r="D96" s="152"/>
      <c r="E96" s="152"/>
      <c r="F96" s="152"/>
      <c r="G96" s="152"/>
      <c r="H96" s="152"/>
      <c r="I96" s="152"/>
      <c r="J96" s="152"/>
      <c r="K96" s="152"/>
      <c r="L96" s="152"/>
      <c r="M96" s="152"/>
      <c r="N96" s="152"/>
      <c r="O96" s="152"/>
      <c r="P96" s="153"/>
      <c r="R96" s="126"/>
    </row>
    <row r="97" spans="2:18" x14ac:dyDescent="0.3">
      <c r="B97" s="463"/>
      <c r="C97" s="464"/>
      <c r="D97" s="464"/>
      <c r="E97" s="464"/>
      <c r="F97" s="464"/>
      <c r="G97" s="464"/>
      <c r="H97" s="464"/>
      <c r="I97" s="464"/>
      <c r="J97" s="464"/>
      <c r="K97" s="464"/>
      <c r="L97" s="464"/>
      <c r="M97" s="464"/>
      <c r="N97" s="464"/>
      <c r="O97" s="464"/>
      <c r="P97" s="465"/>
      <c r="R97" s="126"/>
    </row>
    <row r="98" spans="2:18" x14ac:dyDescent="0.3">
      <c r="B98" s="463"/>
      <c r="C98" s="464"/>
      <c r="D98" s="464"/>
      <c r="E98" s="464"/>
      <c r="F98" s="464"/>
      <c r="G98" s="464"/>
      <c r="H98" s="464"/>
      <c r="I98" s="464"/>
      <c r="J98" s="464"/>
      <c r="K98" s="464"/>
      <c r="L98" s="464"/>
      <c r="M98" s="464"/>
      <c r="N98" s="464"/>
      <c r="O98" s="464"/>
      <c r="P98" s="465"/>
      <c r="R98" s="126"/>
    </row>
    <row r="99" spans="2:18" x14ac:dyDescent="0.3">
      <c r="B99" s="463"/>
      <c r="C99" s="464"/>
      <c r="D99" s="464"/>
      <c r="E99" s="464"/>
      <c r="F99" s="464"/>
      <c r="G99" s="464"/>
      <c r="H99" s="464"/>
      <c r="I99" s="464"/>
      <c r="J99" s="464"/>
      <c r="K99" s="464"/>
      <c r="L99" s="464"/>
      <c r="M99" s="464"/>
      <c r="N99" s="464"/>
      <c r="O99" s="464"/>
      <c r="P99" s="465"/>
      <c r="R99" s="126"/>
    </row>
    <row r="100" spans="2:18" x14ac:dyDescent="0.3">
      <c r="B100" s="463"/>
      <c r="C100" s="464"/>
      <c r="D100" s="464"/>
      <c r="E100" s="464"/>
      <c r="F100" s="464"/>
      <c r="G100" s="464"/>
      <c r="H100" s="464"/>
      <c r="I100" s="464"/>
      <c r="J100" s="464"/>
      <c r="K100" s="464"/>
      <c r="L100" s="464"/>
      <c r="M100" s="464"/>
      <c r="N100" s="464"/>
      <c r="O100" s="464"/>
      <c r="P100" s="465"/>
      <c r="R100" s="126"/>
    </row>
    <row r="101" spans="2:18" x14ac:dyDescent="0.3">
      <c r="B101" s="463"/>
      <c r="C101" s="464"/>
      <c r="D101" s="464"/>
      <c r="E101" s="464"/>
      <c r="F101" s="464"/>
      <c r="G101" s="464"/>
      <c r="H101" s="464"/>
      <c r="I101" s="464"/>
      <c r="J101" s="464"/>
      <c r="K101" s="464"/>
      <c r="L101" s="464"/>
      <c r="M101" s="464"/>
      <c r="N101" s="464"/>
      <c r="O101" s="464"/>
      <c r="P101" s="465"/>
      <c r="R101" s="126"/>
    </row>
    <row r="102" spans="2:18" x14ac:dyDescent="0.3">
      <c r="B102" s="463"/>
      <c r="C102" s="464"/>
      <c r="D102" s="464"/>
      <c r="E102" s="464"/>
      <c r="F102" s="464"/>
      <c r="G102" s="464"/>
      <c r="H102" s="464"/>
      <c r="I102" s="464"/>
      <c r="J102" s="464"/>
      <c r="K102" s="464"/>
      <c r="L102" s="464"/>
      <c r="M102" s="464"/>
      <c r="N102" s="464"/>
      <c r="O102" s="464"/>
      <c r="P102" s="465"/>
      <c r="R102" s="126"/>
    </row>
    <row r="103" spans="2:18" x14ac:dyDescent="0.3">
      <c r="B103" s="463"/>
      <c r="C103" s="464"/>
      <c r="D103" s="464"/>
      <c r="E103" s="464"/>
      <c r="F103" s="464"/>
      <c r="G103" s="464"/>
      <c r="H103" s="464"/>
      <c r="I103" s="464"/>
      <c r="J103" s="464"/>
      <c r="K103" s="464"/>
      <c r="L103" s="464"/>
      <c r="M103" s="464"/>
      <c r="N103" s="464"/>
      <c r="O103" s="464"/>
      <c r="P103" s="465"/>
      <c r="R103" s="126"/>
    </row>
    <row r="104" spans="2:18" x14ac:dyDescent="0.3">
      <c r="B104" s="463"/>
      <c r="C104" s="464"/>
      <c r="D104" s="464"/>
      <c r="E104" s="464"/>
      <c r="F104" s="464"/>
      <c r="G104" s="464"/>
      <c r="H104" s="464"/>
      <c r="I104" s="464"/>
      <c r="J104" s="464"/>
      <c r="K104" s="464"/>
      <c r="L104" s="464"/>
      <c r="M104" s="464"/>
      <c r="N104" s="464"/>
      <c r="O104" s="464"/>
      <c r="P104" s="465"/>
      <c r="R104" s="126"/>
    </row>
    <row r="105" spans="2:18" x14ac:dyDescent="0.3">
      <c r="B105" s="463"/>
      <c r="C105" s="464"/>
      <c r="D105" s="464"/>
      <c r="E105" s="464"/>
      <c r="F105" s="464"/>
      <c r="G105" s="464"/>
      <c r="H105" s="464"/>
      <c r="I105" s="464"/>
      <c r="J105" s="464"/>
      <c r="K105" s="464"/>
      <c r="L105" s="464"/>
      <c r="M105" s="464"/>
      <c r="N105" s="464"/>
      <c r="O105" s="464"/>
      <c r="P105" s="465"/>
      <c r="R105" s="126"/>
    </row>
    <row r="106" spans="2:18" x14ac:dyDescent="0.3">
      <c r="B106" s="463"/>
      <c r="C106" s="464"/>
      <c r="D106" s="464"/>
      <c r="E106" s="464"/>
      <c r="F106" s="464"/>
      <c r="G106" s="464"/>
      <c r="H106" s="464"/>
      <c r="I106" s="464"/>
      <c r="J106" s="464"/>
      <c r="K106" s="464"/>
      <c r="L106" s="464"/>
      <c r="M106" s="464"/>
      <c r="N106" s="464"/>
      <c r="O106" s="464"/>
      <c r="P106" s="465"/>
      <c r="R106" s="126"/>
    </row>
    <row r="107" spans="2:18" x14ac:dyDescent="0.3">
      <c r="B107" s="463"/>
      <c r="C107" s="464"/>
      <c r="D107" s="464"/>
      <c r="E107" s="464"/>
      <c r="F107" s="464"/>
      <c r="G107" s="464"/>
      <c r="H107" s="464"/>
      <c r="I107" s="464"/>
      <c r="J107" s="464"/>
      <c r="K107" s="464"/>
      <c r="L107" s="464"/>
      <c r="M107" s="464"/>
      <c r="N107" s="464"/>
      <c r="O107" s="464"/>
      <c r="P107" s="465"/>
      <c r="R107" s="126"/>
    </row>
    <row r="108" spans="2:18" x14ac:dyDescent="0.3">
      <c r="B108" s="463"/>
      <c r="C108" s="464"/>
      <c r="D108" s="464"/>
      <c r="E108" s="464"/>
      <c r="F108" s="464"/>
      <c r="G108" s="464"/>
      <c r="H108" s="464"/>
      <c r="I108" s="464"/>
      <c r="J108" s="464"/>
      <c r="K108" s="464"/>
      <c r="L108" s="464"/>
      <c r="M108" s="464"/>
      <c r="N108" s="464"/>
      <c r="O108" s="464"/>
      <c r="P108" s="465"/>
      <c r="R108" s="126"/>
    </row>
    <row r="109" spans="2:18" x14ac:dyDescent="0.3">
      <c r="B109" s="463"/>
      <c r="C109" s="464"/>
      <c r="D109" s="464"/>
      <c r="E109" s="464"/>
      <c r="F109" s="464"/>
      <c r="G109" s="464"/>
      <c r="H109" s="464"/>
      <c r="I109" s="464"/>
      <c r="J109" s="464"/>
      <c r="K109" s="464"/>
      <c r="L109" s="464"/>
      <c r="M109" s="464"/>
      <c r="N109" s="464"/>
      <c r="O109" s="464"/>
      <c r="P109" s="465"/>
      <c r="R109" s="126"/>
    </row>
    <row r="110" spans="2:18" x14ac:dyDescent="0.3">
      <c r="B110" s="463"/>
      <c r="C110" s="464"/>
      <c r="D110" s="464"/>
      <c r="E110" s="464"/>
      <c r="F110" s="464"/>
      <c r="G110" s="464"/>
      <c r="H110" s="464"/>
      <c r="I110" s="464"/>
      <c r="J110" s="464"/>
      <c r="K110" s="464"/>
      <c r="L110" s="464"/>
      <c r="M110" s="464"/>
      <c r="N110" s="464"/>
      <c r="O110" s="464"/>
      <c r="P110" s="465"/>
      <c r="R110" s="126"/>
    </row>
    <row r="111" spans="2:18" x14ac:dyDescent="0.3">
      <c r="B111" s="463"/>
      <c r="C111" s="464"/>
      <c r="D111" s="464"/>
      <c r="E111" s="464"/>
      <c r="F111" s="464"/>
      <c r="G111" s="464"/>
      <c r="H111" s="464"/>
      <c r="I111" s="464"/>
      <c r="J111" s="464"/>
      <c r="K111" s="464"/>
      <c r="L111" s="464"/>
      <c r="M111" s="464"/>
      <c r="N111" s="464"/>
      <c r="O111" s="464"/>
      <c r="P111" s="465"/>
      <c r="R111" s="126"/>
    </row>
    <row r="112" spans="2:18" x14ac:dyDescent="0.3">
      <c r="B112" s="463"/>
      <c r="C112" s="464"/>
      <c r="D112" s="464"/>
      <c r="E112" s="464"/>
      <c r="F112" s="464"/>
      <c r="G112" s="464"/>
      <c r="H112" s="464"/>
      <c r="I112" s="464"/>
      <c r="J112" s="464"/>
      <c r="K112" s="464"/>
      <c r="L112" s="464"/>
      <c r="M112" s="464"/>
      <c r="N112" s="464"/>
      <c r="O112" s="464"/>
      <c r="P112" s="465"/>
      <c r="R112" s="126"/>
    </row>
    <row r="113" spans="1:18" x14ac:dyDescent="0.3">
      <c r="B113" s="463"/>
      <c r="C113" s="464"/>
      <c r="D113" s="464"/>
      <c r="E113" s="464"/>
      <c r="F113" s="464"/>
      <c r="G113" s="464"/>
      <c r="H113" s="464"/>
      <c r="I113" s="464"/>
      <c r="J113" s="464"/>
      <c r="K113" s="464"/>
      <c r="L113" s="464"/>
      <c r="M113" s="464"/>
      <c r="N113" s="464"/>
      <c r="O113" s="464"/>
      <c r="P113" s="465"/>
      <c r="R113" s="126"/>
    </row>
    <row r="114" spans="1:18" x14ac:dyDescent="0.3">
      <c r="B114" s="463"/>
      <c r="C114" s="464"/>
      <c r="D114" s="464"/>
      <c r="E114" s="464"/>
      <c r="F114" s="464"/>
      <c r="G114" s="464"/>
      <c r="H114" s="464"/>
      <c r="I114" s="464"/>
      <c r="J114" s="464"/>
      <c r="K114" s="464"/>
      <c r="L114" s="464"/>
      <c r="M114" s="464"/>
      <c r="N114" s="464"/>
      <c r="O114" s="464"/>
      <c r="P114" s="465"/>
      <c r="R114" s="126"/>
    </row>
    <row r="115" spans="1:18" x14ac:dyDescent="0.3">
      <c r="B115" s="463"/>
      <c r="C115" s="464"/>
      <c r="D115" s="464"/>
      <c r="E115" s="464"/>
      <c r="F115" s="464"/>
      <c r="G115" s="464"/>
      <c r="H115" s="464"/>
      <c r="I115" s="464"/>
      <c r="J115" s="464"/>
      <c r="K115" s="464"/>
      <c r="L115" s="464"/>
      <c r="M115" s="464"/>
      <c r="N115" s="464"/>
      <c r="O115" s="464"/>
      <c r="P115" s="465"/>
      <c r="R115" s="126"/>
    </row>
    <row r="116" spans="1:18" ht="17.25" thickBot="1" x14ac:dyDescent="0.35">
      <c r="B116" s="466"/>
      <c r="C116" s="467"/>
      <c r="D116" s="467"/>
      <c r="E116" s="467"/>
      <c r="F116" s="467"/>
      <c r="G116" s="467"/>
      <c r="H116" s="467"/>
      <c r="I116" s="467"/>
      <c r="J116" s="467"/>
      <c r="K116" s="467"/>
      <c r="L116" s="467"/>
      <c r="M116" s="467"/>
      <c r="N116" s="467"/>
      <c r="O116" s="467"/>
      <c r="P116" s="468"/>
      <c r="R116" s="126"/>
    </row>
    <row r="117" spans="1:18" x14ac:dyDescent="0.3">
      <c r="R117" s="126"/>
    </row>
    <row r="118" spans="1:18" x14ac:dyDescent="0.3">
      <c r="A118" s="126"/>
      <c r="B118" s="126"/>
      <c r="C118" s="126"/>
      <c r="D118" s="126"/>
      <c r="E118" s="126"/>
      <c r="F118" s="126"/>
      <c r="G118" s="126"/>
      <c r="H118" s="126"/>
      <c r="I118" s="126"/>
      <c r="J118" s="126"/>
      <c r="K118" s="126"/>
      <c r="L118" s="126"/>
      <c r="M118" s="126"/>
      <c r="N118" s="126"/>
      <c r="O118" s="126"/>
      <c r="P118" s="126"/>
      <c r="Q118" s="126"/>
      <c r="R118" s="126"/>
    </row>
  </sheetData>
  <sheetProtection password="CAFE" sheet="1" scenarios="1" selectLockedCells="1"/>
  <customSheetViews>
    <customSheetView guid="{93A7420A-9CB1-41ED-BAA4-06AB08AA6C37}" scale="90" showGridLines="0">
      <selection activeCell="M1" sqref="M1"/>
      <pageMargins left="0.7" right="0.7" top="0.75" bottom="0.75" header="0.3" footer="0.3"/>
    </customSheetView>
  </customSheetViews>
  <mergeCells count="15">
    <mergeCell ref="G54:P72"/>
    <mergeCell ref="B54:E72"/>
    <mergeCell ref="B97:P116"/>
    <mergeCell ref="B12:E30"/>
    <mergeCell ref="G12:P30"/>
    <mergeCell ref="B33:E51"/>
    <mergeCell ref="G33:P51"/>
    <mergeCell ref="B75:P94"/>
    <mergeCell ref="C7:E7"/>
    <mergeCell ref="C8:E8"/>
    <mergeCell ref="B2:E2"/>
    <mergeCell ref="C3:E3"/>
    <mergeCell ref="C4:E4"/>
    <mergeCell ref="C5:E5"/>
    <mergeCell ref="C6:E6"/>
  </mergeCells>
  <hyperlinks>
    <hyperlink ref="J3" location="Instructions!C29" display="Back to Instructions tab" xr:uid="{00000000-0004-0000-0400-000000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sheetPr>
  <dimension ref="A1:AT60"/>
  <sheetViews>
    <sheetView showGridLines="0" zoomScale="80" zoomScaleNormal="80" workbookViewId="0">
      <selection activeCell="I4" sqref="I4:K4"/>
    </sheetView>
  </sheetViews>
  <sheetFormatPr defaultRowHeight="15" x14ac:dyDescent="0.3"/>
  <cols>
    <col min="1" max="1" width="5" style="224" customWidth="1"/>
    <col min="2" max="2" width="89.7109375" style="224" customWidth="1"/>
    <col min="3" max="3" width="44.7109375" style="224" customWidth="1"/>
    <col min="4" max="4" width="7" style="224" customWidth="1"/>
    <col min="5" max="5" width="17.42578125" style="224" customWidth="1"/>
    <col min="6" max="6" width="4.140625" style="224" customWidth="1"/>
    <col min="7" max="7" width="8.7109375" style="224" customWidth="1"/>
    <col min="8" max="8" width="17.42578125" style="224" customWidth="1"/>
    <col min="9" max="9" width="6.5703125" style="224" customWidth="1"/>
    <col min="10" max="17" width="9.140625" style="224"/>
    <col min="18" max="18" width="3" style="224" customWidth="1"/>
    <col min="19" max="26" width="9.140625" style="224"/>
    <col min="27" max="27" width="3" style="224" customWidth="1"/>
    <col min="28" max="35" width="9.140625" style="224"/>
    <col min="36" max="36" width="3" style="224" customWidth="1"/>
    <col min="37" max="44" width="9.140625" style="224"/>
    <col min="45" max="45" width="4.140625" style="224" customWidth="1"/>
    <col min="46" max="46" width="4.42578125" style="224" customWidth="1"/>
    <col min="47" max="16384" width="9.140625" style="224"/>
  </cols>
  <sheetData>
    <row r="1" spans="2:46" ht="15.75" thickBot="1" x14ac:dyDescent="0.35">
      <c r="AT1" s="225"/>
    </row>
    <row r="2" spans="2:46" ht="18" thickBot="1" x14ac:dyDescent="0.35">
      <c r="B2" s="385" t="str">
        <f>'Version Control'!$B$2</f>
        <v>Title Block</v>
      </c>
      <c r="C2" s="386"/>
      <c r="D2" s="386"/>
      <c r="E2" s="386"/>
      <c r="F2" s="386"/>
      <c r="G2" s="387"/>
      <c r="AT2" s="225"/>
    </row>
    <row r="3" spans="2:46" ht="16.5" x14ac:dyDescent="0.3">
      <c r="B3" s="56" t="str">
        <f>'Version Control'!$B$3</f>
        <v>Test Report Template Name:</v>
      </c>
      <c r="C3" s="451" t="str">
        <f>'Version Control'!$C$3</f>
        <v xml:space="preserve">Dishwasher  </v>
      </c>
      <c r="D3" s="452"/>
      <c r="E3" s="452"/>
      <c r="F3" s="452"/>
      <c r="G3" s="453"/>
      <c r="AT3" s="225"/>
    </row>
    <row r="4" spans="2:46" ht="16.5" x14ac:dyDescent="0.3">
      <c r="B4" s="134" t="str">
        <f>'Version Control'!$B$4</f>
        <v>Version Number:</v>
      </c>
      <c r="C4" s="454" t="str">
        <f>'Version Control'!$C$4</f>
        <v>v3.3</v>
      </c>
      <c r="D4" s="455"/>
      <c r="E4" s="455"/>
      <c r="F4" s="455"/>
      <c r="G4" s="456"/>
      <c r="I4" s="478" t="s">
        <v>200</v>
      </c>
      <c r="J4" s="478"/>
      <c r="K4" s="478"/>
      <c r="AT4" s="225"/>
    </row>
    <row r="5" spans="2:46" ht="16.5" x14ac:dyDescent="0.3">
      <c r="B5" s="22" t="str">
        <f>'Version Control'!$B$5</f>
        <v xml:space="preserve">Latest Template Revision: </v>
      </c>
      <c r="C5" s="457">
        <f>'Version Control'!$C$5</f>
        <v>43207</v>
      </c>
      <c r="D5" s="458"/>
      <c r="E5" s="458"/>
      <c r="F5" s="458"/>
      <c r="G5" s="459"/>
      <c r="AT5" s="225"/>
    </row>
    <row r="6" spans="2:46" ht="16.5" x14ac:dyDescent="0.3">
      <c r="B6" s="22" t="str">
        <f>'Version Control'!$B$6</f>
        <v>Tab Name:</v>
      </c>
      <c r="C6" s="454" t="str">
        <f ca="1">MID(CELL("filename",A1), FIND("]", CELL("filename", A1))+ 1, 255)</f>
        <v>Test Conditions</v>
      </c>
      <c r="D6" s="455"/>
      <c r="E6" s="455"/>
      <c r="F6" s="455"/>
      <c r="G6" s="456"/>
      <c r="AT6" s="225"/>
    </row>
    <row r="7" spans="2:46" ht="34.5" customHeight="1" x14ac:dyDescent="0.3">
      <c r="B7" s="279" t="str">
        <f>'Version Control'!$B$7</f>
        <v>File Name:</v>
      </c>
      <c r="C7" s="445" t="str">
        <f ca="1">'Version Control'!$C$7</f>
        <v>Dishwasher - v3.3.xlsx</v>
      </c>
      <c r="D7" s="446"/>
      <c r="E7" s="446"/>
      <c r="F7" s="446"/>
      <c r="G7" s="447"/>
      <c r="AT7" s="225"/>
    </row>
    <row r="8" spans="2:46" ht="17.25" thickBot="1" x14ac:dyDescent="0.35">
      <c r="B8" s="23" t="str">
        <f>'Version Control'!$B$8</f>
        <v xml:space="preserve">Test Completion Date: </v>
      </c>
      <c r="C8" s="488" t="str">
        <f>'Version Control'!$C$8</f>
        <v>[MM/DD/YYYY]</v>
      </c>
      <c r="D8" s="489"/>
      <c r="E8" s="489"/>
      <c r="F8" s="489"/>
      <c r="G8" s="490"/>
      <c r="AT8" s="225"/>
    </row>
    <row r="9" spans="2:46" x14ac:dyDescent="0.3">
      <c r="AT9" s="225"/>
    </row>
    <row r="10" spans="2:46" ht="15.75" thickBot="1" x14ac:dyDescent="0.35">
      <c r="AT10" s="225"/>
    </row>
    <row r="11" spans="2:46" ht="18" thickBot="1" x14ac:dyDescent="0.35">
      <c r="B11" s="226" t="s">
        <v>304</v>
      </c>
      <c r="C11" s="227"/>
      <c r="J11" s="469" t="s">
        <v>229</v>
      </c>
      <c r="K11" s="470"/>
      <c r="L11" s="470"/>
      <c r="M11" s="470"/>
      <c r="N11" s="470"/>
      <c r="O11" s="470"/>
      <c r="P11" s="470"/>
      <c r="Q11" s="471"/>
      <c r="R11" s="228"/>
      <c r="S11" s="469" t="s">
        <v>232</v>
      </c>
      <c r="T11" s="470"/>
      <c r="U11" s="470"/>
      <c r="V11" s="470"/>
      <c r="W11" s="470"/>
      <c r="X11" s="470"/>
      <c r="Y11" s="470"/>
      <c r="Z11" s="471"/>
      <c r="AA11" s="228"/>
      <c r="AB11" s="469" t="s">
        <v>188</v>
      </c>
      <c r="AC11" s="470"/>
      <c r="AD11" s="470"/>
      <c r="AE11" s="470"/>
      <c r="AF11" s="470"/>
      <c r="AG11" s="470"/>
      <c r="AH11" s="470"/>
      <c r="AI11" s="471"/>
      <c r="AJ11" s="228"/>
      <c r="AK11" s="469" t="s">
        <v>189</v>
      </c>
      <c r="AL11" s="470"/>
      <c r="AM11" s="470"/>
      <c r="AN11" s="470"/>
      <c r="AO11" s="470"/>
      <c r="AP11" s="470"/>
      <c r="AQ11" s="470"/>
      <c r="AR11" s="471"/>
      <c r="AT11" s="225"/>
    </row>
    <row r="12" spans="2:46" ht="16.5" x14ac:dyDescent="0.3">
      <c r="B12" s="10" t="s">
        <v>244</v>
      </c>
      <c r="C12" s="11" t="s">
        <v>109</v>
      </c>
      <c r="D12" s="229"/>
      <c r="E12" s="230"/>
      <c r="J12" s="472"/>
      <c r="K12" s="473"/>
      <c r="L12" s="473"/>
      <c r="M12" s="473"/>
      <c r="N12" s="473"/>
      <c r="O12" s="473"/>
      <c r="P12" s="473"/>
      <c r="Q12" s="474"/>
      <c r="R12" s="228"/>
      <c r="S12" s="472"/>
      <c r="T12" s="473"/>
      <c r="U12" s="473"/>
      <c r="V12" s="473"/>
      <c r="W12" s="473"/>
      <c r="X12" s="473"/>
      <c r="Y12" s="473"/>
      <c r="Z12" s="474"/>
      <c r="AA12" s="228"/>
      <c r="AB12" s="472"/>
      <c r="AC12" s="473"/>
      <c r="AD12" s="473"/>
      <c r="AE12" s="473"/>
      <c r="AF12" s="473"/>
      <c r="AG12" s="473"/>
      <c r="AH12" s="473"/>
      <c r="AI12" s="474"/>
      <c r="AJ12" s="228"/>
      <c r="AK12" s="472"/>
      <c r="AL12" s="473"/>
      <c r="AM12" s="473"/>
      <c r="AN12" s="473"/>
      <c r="AO12" s="473"/>
      <c r="AP12" s="473"/>
      <c r="AQ12" s="473"/>
      <c r="AR12" s="474"/>
      <c r="AT12" s="225"/>
    </row>
    <row r="13" spans="2:46" ht="16.5" x14ac:dyDescent="0.3">
      <c r="B13" s="15" t="s">
        <v>245</v>
      </c>
      <c r="C13" s="12" t="s">
        <v>108</v>
      </c>
      <c r="D13" s="229"/>
      <c r="E13" s="230"/>
      <c r="J13" s="472"/>
      <c r="K13" s="473"/>
      <c r="L13" s="473"/>
      <c r="M13" s="473"/>
      <c r="N13" s="473"/>
      <c r="O13" s="473"/>
      <c r="P13" s="473"/>
      <c r="Q13" s="474"/>
      <c r="R13" s="228"/>
      <c r="S13" s="472"/>
      <c r="T13" s="473"/>
      <c r="U13" s="473"/>
      <c r="V13" s="473"/>
      <c r="W13" s="473"/>
      <c r="X13" s="473"/>
      <c r="Y13" s="473"/>
      <c r="Z13" s="474"/>
      <c r="AA13" s="228"/>
      <c r="AB13" s="472"/>
      <c r="AC13" s="473"/>
      <c r="AD13" s="473"/>
      <c r="AE13" s="473"/>
      <c r="AF13" s="473"/>
      <c r="AG13" s="473"/>
      <c r="AH13" s="473"/>
      <c r="AI13" s="474"/>
      <c r="AJ13" s="228"/>
      <c r="AK13" s="472"/>
      <c r="AL13" s="473"/>
      <c r="AM13" s="473"/>
      <c r="AN13" s="473"/>
      <c r="AO13" s="473"/>
      <c r="AP13" s="473"/>
      <c r="AQ13" s="473"/>
      <c r="AR13" s="474"/>
      <c r="AT13" s="225"/>
    </row>
    <row r="14" spans="2:46" ht="16.5" x14ac:dyDescent="0.3">
      <c r="B14" s="16" t="s">
        <v>246</v>
      </c>
      <c r="C14" s="13" t="s">
        <v>301</v>
      </c>
      <c r="D14" s="231"/>
      <c r="J14" s="472"/>
      <c r="K14" s="473"/>
      <c r="L14" s="473"/>
      <c r="M14" s="473"/>
      <c r="N14" s="473"/>
      <c r="O14" s="473"/>
      <c r="P14" s="473"/>
      <c r="Q14" s="474"/>
      <c r="R14" s="228"/>
      <c r="S14" s="472"/>
      <c r="T14" s="473"/>
      <c r="U14" s="473"/>
      <c r="V14" s="473"/>
      <c r="W14" s="473"/>
      <c r="X14" s="473"/>
      <c r="Y14" s="473"/>
      <c r="Z14" s="474"/>
      <c r="AA14" s="228"/>
      <c r="AB14" s="472"/>
      <c r="AC14" s="473"/>
      <c r="AD14" s="473"/>
      <c r="AE14" s="473"/>
      <c r="AF14" s="473"/>
      <c r="AG14" s="473"/>
      <c r="AH14" s="473"/>
      <c r="AI14" s="474"/>
      <c r="AJ14" s="228"/>
      <c r="AK14" s="472"/>
      <c r="AL14" s="473"/>
      <c r="AM14" s="473"/>
      <c r="AN14" s="473"/>
      <c r="AO14" s="473"/>
      <c r="AP14" s="473"/>
      <c r="AQ14" s="473"/>
      <c r="AR14" s="474"/>
      <c r="AT14" s="225"/>
    </row>
    <row r="15" spans="2:46" ht="16.5" x14ac:dyDescent="0.3">
      <c r="B15" s="16" t="s">
        <v>247</v>
      </c>
      <c r="C15" s="13" t="s">
        <v>302</v>
      </c>
      <c r="D15" s="231"/>
      <c r="J15" s="472"/>
      <c r="K15" s="473"/>
      <c r="L15" s="473"/>
      <c r="M15" s="473"/>
      <c r="N15" s="473"/>
      <c r="O15" s="473"/>
      <c r="P15" s="473"/>
      <c r="Q15" s="474"/>
      <c r="R15" s="228"/>
      <c r="S15" s="472"/>
      <c r="T15" s="473"/>
      <c r="U15" s="473"/>
      <c r="V15" s="473"/>
      <c r="W15" s="473"/>
      <c r="X15" s="473"/>
      <c r="Y15" s="473"/>
      <c r="Z15" s="474"/>
      <c r="AA15" s="228"/>
      <c r="AB15" s="472"/>
      <c r="AC15" s="473"/>
      <c r="AD15" s="473"/>
      <c r="AE15" s="473"/>
      <c r="AF15" s="473"/>
      <c r="AG15" s="473"/>
      <c r="AH15" s="473"/>
      <c r="AI15" s="474"/>
      <c r="AJ15" s="228"/>
      <c r="AK15" s="472"/>
      <c r="AL15" s="473"/>
      <c r="AM15" s="473"/>
      <c r="AN15" s="473"/>
      <c r="AO15" s="473"/>
      <c r="AP15" s="473"/>
      <c r="AQ15" s="473"/>
      <c r="AR15" s="474"/>
      <c r="AT15" s="225"/>
    </row>
    <row r="16" spans="2:46" ht="17.25" thickBot="1" x14ac:dyDescent="0.35">
      <c r="B16" s="103" t="s">
        <v>281</v>
      </c>
      <c r="C16" s="14" t="s">
        <v>303</v>
      </c>
      <c r="D16" s="231"/>
      <c r="J16" s="472"/>
      <c r="K16" s="473"/>
      <c r="L16" s="473"/>
      <c r="M16" s="473"/>
      <c r="N16" s="473"/>
      <c r="O16" s="473"/>
      <c r="P16" s="473"/>
      <c r="Q16" s="474"/>
      <c r="R16" s="228"/>
      <c r="S16" s="472"/>
      <c r="T16" s="473"/>
      <c r="U16" s="473"/>
      <c r="V16" s="473"/>
      <c r="W16" s="473"/>
      <c r="X16" s="473"/>
      <c r="Y16" s="473"/>
      <c r="Z16" s="474"/>
      <c r="AA16" s="228"/>
      <c r="AB16" s="472"/>
      <c r="AC16" s="473"/>
      <c r="AD16" s="473"/>
      <c r="AE16" s="473"/>
      <c r="AF16" s="473"/>
      <c r="AG16" s="473"/>
      <c r="AH16" s="473"/>
      <c r="AI16" s="474"/>
      <c r="AJ16" s="228"/>
      <c r="AK16" s="472"/>
      <c r="AL16" s="473"/>
      <c r="AM16" s="473"/>
      <c r="AN16" s="473"/>
      <c r="AO16" s="473"/>
      <c r="AP16" s="473"/>
      <c r="AQ16" s="473"/>
      <c r="AR16" s="474"/>
      <c r="AT16" s="225"/>
    </row>
    <row r="17" spans="2:46" ht="15" customHeight="1" thickBot="1" x14ac:dyDescent="0.35">
      <c r="D17" s="231"/>
      <c r="J17" s="472"/>
      <c r="K17" s="473"/>
      <c r="L17" s="473"/>
      <c r="M17" s="473"/>
      <c r="N17" s="473"/>
      <c r="O17" s="473"/>
      <c r="P17" s="473"/>
      <c r="Q17" s="474"/>
      <c r="R17" s="228"/>
      <c r="S17" s="472"/>
      <c r="T17" s="473"/>
      <c r="U17" s="473"/>
      <c r="V17" s="473"/>
      <c r="W17" s="473"/>
      <c r="X17" s="473"/>
      <c r="Y17" s="473"/>
      <c r="Z17" s="474"/>
      <c r="AA17" s="228"/>
      <c r="AB17" s="472"/>
      <c r="AC17" s="473"/>
      <c r="AD17" s="473"/>
      <c r="AE17" s="473"/>
      <c r="AF17" s="473"/>
      <c r="AG17" s="473"/>
      <c r="AH17" s="473"/>
      <c r="AI17" s="474"/>
      <c r="AJ17" s="228"/>
      <c r="AK17" s="472"/>
      <c r="AL17" s="473"/>
      <c r="AM17" s="473"/>
      <c r="AN17" s="473"/>
      <c r="AO17" s="473"/>
      <c r="AP17" s="473"/>
      <c r="AQ17" s="473"/>
      <c r="AR17" s="474"/>
      <c r="AT17" s="225"/>
    </row>
    <row r="18" spans="2:46" ht="15.75" customHeight="1" thickBot="1" x14ac:dyDescent="0.35">
      <c r="B18" s="151" t="s">
        <v>176</v>
      </c>
      <c r="C18" s="232"/>
      <c r="D18" s="233"/>
      <c r="J18" s="472"/>
      <c r="K18" s="473"/>
      <c r="L18" s="473"/>
      <c r="M18" s="473"/>
      <c r="N18" s="473"/>
      <c r="O18" s="473"/>
      <c r="P18" s="473"/>
      <c r="Q18" s="474"/>
      <c r="R18" s="228"/>
      <c r="S18" s="472"/>
      <c r="T18" s="473"/>
      <c r="U18" s="473"/>
      <c r="V18" s="473"/>
      <c r="W18" s="473"/>
      <c r="X18" s="473"/>
      <c r="Y18" s="473"/>
      <c r="Z18" s="474"/>
      <c r="AA18" s="228"/>
      <c r="AB18" s="472"/>
      <c r="AC18" s="473"/>
      <c r="AD18" s="473"/>
      <c r="AE18" s="473"/>
      <c r="AF18" s="473"/>
      <c r="AG18" s="473"/>
      <c r="AH18" s="473"/>
      <c r="AI18" s="474"/>
      <c r="AJ18" s="228"/>
      <c r="AK18" s="472"/>
      <c r="AL18" s="473"/>
      <c r="AM18" s="473"/>
      <c r="AN18" s="473"/>
      <c r="AO18" s="473"/>
      <c r="AP18" s="473"/>
      <c r="AQ18" s="473"/>
      <c r="AR18" s="474"/>
      <c r="AT18" s="225"/>
    </row>
    <row r="19" spans="2:46" ht="17.25" x14ac:dyDescent="0.35">
      <c r="B19" s="55" t="s">
        <v>240</v>
      </c>
      <c r="C19" s="231"/>
      <c r="D19" s="234"/>
      <c r="J19" s="472"/>
      <c r="K19" s="473"/>
      <c r="L19" s="473"/>
      <c r="M19" s="473"/>
      <c r="N19" s="473"/>
      <c r="O19" s="473"/>
      <c r="P19" s="473"/>
      <c r="Q19" s="474"/>
      <c r="R19" s="228"/>
      <c r="S19" s="472"/>
      <c r="T19" s="473"/>
      <c r="U19" s="473"/>
      <c r="V19" s="473"/>
      <c r="W19" s="473"/>
      <c r="X19" s="473"/>
      <c r="Y19" s="473"/>
      <c r="Z19" s="474"/>
      <c r="AA19" s="228"/>
      <c r="AB19" s="472"/>
      <c r="AC19" s="473"/>
      <c r="AD19" s="473"/>
      <c r="AE19" s="473"/>
      <c r="AF19" s="473"/>
      <c r="AG19" s="473"/>
      <c r="AH19" s="473"/>
      <c r="AI19" s="474"/>
      <c r="AJ19" s="228"/>
      <c r="AK19" s="472"/>
      <c r="AL19" s="473"/>
      <c r="AM19" s="473"/>
      <c r="AN19" s="473"/>
      <c r="AO19" s="473"/>
      <c r="AP19" s="473"/>
      <c r="AQ19" s="473"/>
      <c r="AR19" s="474"/>
      <c r="AT19" s="225"/>
    </row>
    <row r="20" spans="2:46" ht="17.25" x14ac:dyDescent="0.35">
      <c r="B20" s="55" t="s">
        <v>228</v>
      </c>
      <c r="C20" s="231"/>
      <c r="D20" s="234"/>
      <c r="J20" s="472"/>
      <c r="K20" s="473"/>
      <c r="L20" s="473"/>
      <c r="M20" s="473"/>
      <c r="N20" s="473"/>
      <c r="O20" s="473"/>
      <c r="P20" s="473"/>
      <c r="Q20" s="474"/>
      <c r="R20" s="228"/>
      <c r="S20" s="472"/>
      <c r="T20" s="473"/>
      <c r="U20" s="473"/>
      <c r="V20" s="473"/>
      <c r="W20" s="473"/>
      <c r="X20" s="473"/>
      <c r="Y20" s="473"/>
      <c r="Z20" s="474"/>
      <c r="AA20" s="228"/>
      <c r="AB20" s="472"/>
      <c r="AC20" s="473"/>
      <c r="AD20" s="473"/>
      <c r="AE20" s="473"/>
      <c r="AF20" s="473"/>
      <c r="AG20" s="473"/>
      <c r="AH20" s="473"/>
      <c r="AI20" s="474"/>
      <c r="AJ20" s="228"/>
      <c r="AK20" s="472"/>
      <c r="AL20" s="473"/>
      <c r="AM20" s="473"/>
      <c r="AN20" s="473"/>
      <c r="AO20" s="473"/>
      <c r="AP20" s="473"/>
      <c r="AQ20" s="473"/>
      <c r="AR20" s="474"/>
      <c r="AT20" s="225"/>
    </row>
    <row r="21" spans="2:46" ht="16.5" x14ac:dyDescent="0.3">
      <c r="B21" s="41" t="s">
        <v>101</v>
      </c>
      <c r="C21" s="235"/>
      <c r="D21" s="236" t="s">
        <v>103</v>
      </c>
      <c r="J21" s="472"/>
      <c r="K21" s="473"/>
      <c r="L21" s="473"/>
      <c r="M21" s="473"/>
      <c r="N21" s="473"/>
      <c r="O21" s="473"/>
      <c r="P21" s="473"/>
      <c r="Q21" s="474"/>
      <c r="R21" s="228"/>
      <c r="S21" s="472"/>
      <c r="T21" s="473"/>
      <c r="U21" s="473"/>
      <c r="V21" s="473"/>
      <c r="W21" s="473"/>
      <c r="X21" s="473"/>
      <c r="Y21" s="473"/>
      <c r="Z21" s="474"/>
      <c r="AA21" s="228"/>
      <c r="AB21" s="472"/>
      <c r="AC21" s="473"/>
      <c r="AD21" s="473"/>
      <c r="AE21" s="473"/>
      <c r="AF21" s="473"/>
      <c r="AG21" s="473"/>
      <c r="AH21" s="473"/>
      <c r="AI21" s="474"/>
      <c r="AJ21" s="228"/>
      <c r="AK21" s="472"/>
      <c r="AL21" s="473"/>
      <c r="AM21" s="473"/>
      <c r="AN21" s="473"/>
      <c r="AO21" s="473"/>
      <c r="AP21" s="473"/>
      <c r="AQ21" s="473"/>
      <c r="AR21" s="474"/>
      <c r="AT21" s="225"/>
    </row>
    <row r="22" spans="2:46" ht="16.5" x14ac:dyDescent="0.3">
      <c r="B22" s="41" t="s">
        <v>107</v>
      </c>
      <c r="C22" s="237"/>
      <c r="D22" s="238" t="s">
        <v>112</v>
      </c>
      <c r="J22" s="472"/>
      <c r="K22" s="473"/>
      <c r="L22" s="473"/>
      <c r="M22" s="473"/>
      <c r="N22" s="473"/>
      <c r="O22" s="473"/>
      <c r="P22" s="473"/>
      <c r="Q22" s="474"/>
      <c r="R22" s="228"/>
      <c r="S22" s="472"/>
      <c r="T22" s="473"/>
      <c r="U22" s="473"/>
      <c r="V22" s="473"/>
      <c r="W22" s="473"/>
      <c r="X22" s="473"/>
      <c r="Y22" s="473"/>
      <c r="Z22" s="474"/>
      <c r="AA22" s="228"/>
      <c r="AB22" s="472"/>
      <c r="AC22" s="473"/>
      <c r="AD22" s="473"/>
      <c r="AE22" s="473"/>
      <c r="AF22" s="473"/>
      <c r="AG22" s="473"/>
      <c r="AH22" s="473"/>
      <c r="AI22" s="474"/>
      <c r="AJ22" s="228"/>
      <c r="AK22" s="472"/>
      <c r="AL22" s="473"/>
      <c r="AM22" s="473"/>
      <c r="AN22" s="473"/>
      <c r="AO22" s="473"/>
      <c r="AP22" s="473"/>
      <c r="AQ22" s="473"/>
      <c r="AR22" s="474"/>
      <c r="AT22" s="225"/>
    </row>
    <row r="23" spans="2:46" ht="16.5" x14ac:dyDescent="0.3">
      <c r="B23" s="41" t="s">
        <v>110</v>
      </c>
      <c r="C23" s="237"/>
      <c r="D23" s="238" t="s">
        <v>104</v>
      </c>
      <c r="J23" s="472"/>
      <c r="K23" s="473"/>
      <c r="L23" s="473"/>
      <c r="M23" s="473"/>
      <c r="N23" s="473"/>
      <c r="O23" s="473"/>
      <c r="P23" s="473"/>
      <c r="Q23" s="474"/>
      <c r="R23" s="228"/>
      <c r="S23" s="472"/>
      <c r="T23" s="473"/>
      <c r="U23" s="473"/>
      <c r="V23" s="473"/>
      <c r="W23" s="473"/>
      <c r="X23" s="473"/>
      <c r="Y23" s="473"/>
      <c r="Z23" s="474"/>
      <c r="AA23" s="228"/>
      <c r="AB23" s="472"/>
      <c r="AC23" s="473"/>
      <c r="AD23" s="473"/>
      <c r="AE23" s="473"/>
      <c r="AF23" s="473"/>
      <c r="AG23" s="473"/>
      <c r="AH23" s="473"/>
      <c r="AI23" s="474"/>
      <c r="AJ23" s="228"/>
      <c r="AK23" s="472"/>
      <c r="AL23" s="473"/>
      <c r="AM23" s="473"/>
      <c r="AN23" s="473"/>
      <c r="AO23" s="473"/>
      <c r="AP23" s="473"/>
      <c r="AQ23" s="473"/>
      <c r="AR23" s="474"/>
      <c r="AT23" s="225"/>
    </row>
    <row r="24" spans="2:46" ht="16.5" x14ac:dyDescent="0.3">
      <c r="B24" s="41" t="s">
        <v>102</v>
      </c>
      <c r="C24" s="237"/>
      <c r="D24" s="238" t="s">
        <v>105</v>
      </c>
      <c r="J24" s="472"/>
      <c r="K24" s="473"/>
      <c r="L24" s="473"/>
      <c r="M24" s="473"/>
      <c r="N24" s="473"/>
      <c r="O24" s="473"/>
      <c r="P24" s="473"/>
      <c r="Q24" s="474"/>
      <c r="R24" s="228"/>
      <c r="S24" s="472"/>
      <c r="T24" s="473"/>
      <c r="U24" s="473"/>
      <c r="V24" s="473"/>
      <c r="W24" s="473"/>
      <c r="X24" s="473"/>
      <c r="Y24" s="473"/>
      <c r="Z24" s="474"/>
      <c r="AA24" s="228"/>
      <c r="AB24" s="472"/>
      <c r="AC24" s="473"/>
      <c r="AD24" s="473"/>
      <c r="AE24" s="473"/>
      <c r="AF24" s="473"/>
      <c r="AG24" s="473"/>
      <c r="AH24" s="473"/>
      <c r="AI24" s="474"/>
      <c r="AJ24" s="228"/>
      <c r="AK24" s="472"/>
      <c r="AL24" s="473"/>
      <c r="AM24" s="473"/>
      <c r="AN24" s="473"/>
      <c r="AO24" s="473"/>
      <c r="AP24" s="473"/>
      <c r="AQ24" s="473"/>
      <c r="AR24" s="474"/>
      <c r="AT24" s="225"/>
    </row>
    <row r="25" spans="2:46" ht="17.25" thickBot="1" x14ac:dyDescent="0.35">
      <c r="B25" s="42" t="s">
        <v>111</v>
      </c>
      <c r="C25" s="239"/>
      <c r="D25" s="240" t="s">
        <v>104</v>
      </c>
      <c r="J25" s="472"/>
      <c r="K25" s="473"/>
      <c r="L25" s="473"/>
      <c r="M25" s="473"/>
      <c r="N25" s="473"/>
      <c r="O25" s="473"/>
      <c r="P25" s="473"/>
      <c r="Q25" s="474"/>
      <c r="R25" s="228"/>
      <c r="S25" s="472"/>
      <c r="T25" s="473"/>
      <c r="U25" s="473"/>
      <c r="V25" s="473"/>
      <c r="W25" s="473"/>
      <c r="X25" s="473"/>
      <c r="Y25" s="473"/>
      <c r="Z25" s="474"/>
      <c r="AA25" s="228"/>
      <c r="AB25" s="472"/>
      <c r="AC25" s="473"/>
      <c r="AD25" s="473"/>
      <c r="AE25" s="473"/>
      <c r="AF25" s="473"/>
      <c r="AG25" s="473"/>
      <c r="AH25" s="473"/>
      <c r="AI25" s="474"/>
      <c r="AJ25" s="228"/>
      <c r="AK25" s="472"/>
      <c r="AL25" s="473"/>
      <c r="AM25" s="473"/>
      <c r="AN25" s="473"/>
      <c r="AO25" s="473"/>
      <c r="AP25" s="473"/>
      <c r="AQ25" s="473"/>
      <c r="AR25" s="474"/>
      <c r="AT25" s="225"/>
    </row>
    <row r="26" spans="2:46" ht="15.75" thickBot="1" x14ac:dyDescent="0.35">
      <c r="J26" s="475"/>
      <c r="K26" s="476"/>
      <c r="L26" s="476"/>
      <c r="M26" s="476"/>
      <c r="N26" s="476"/>
      <c r="O26" s="476"/>
      <c r="P26" s="476"/>
      <c r="Q26" s="477"/>
      <c r="R26" s="228"/>
      <c r="S26" s="475"/>
      <c r="T26" s="476"/>
      <c r="U26" s="476"/>
      <c r="V26" s="476"/>
      <c r="W26" s="476"/>
      <c r="X26" s="476"/>
      <c r="Y26" s="476"/>
      <c r="Z26" s="477"/>
      <c r="AA26" s="228"/>
      <c r="AB26" s="475"/>
      <c r="AC26" s="476"/>
      <c r="AD26" s="476"/>
      <c r="AE26" s="476"/>
      <c r="AF26" s="476"/>
      <c r="AG26" s="476"/>
      <c r="AH26" s="476"/>
      <c r="AI26" s="477"/>
      <c r="AJ26" s="228"/>
      <c r="AK26" s="475"/>
      <c r="AL26" s="476"/>
      <c r="AM26" s="476"/>
      <c r="AN26" s="476"/>
      <c r="AO26" s="476"/>
      <c r="AP26" s="476"/>
      <c r="AQ26" s="476"/>
      <c r="AR26" s="477"/>
      <c r="AT26" s="225"/>
    </row>
    <row r="27" spans="2:46" ht="15.75" customHeight="1" thickBot="1" x14ac:dyDescent="0.35">
      <c r="B27" s="241" t="s">
        <v>198</v>
      </c>
      <c r="C27" s="242"/>
      <c r="D27" s="242"/>
      <c r="E27" s="242"/>
      <c r="F27" s="242"/>
      <c r="G27" s="242"/>
      <c r="H27" s="243"/>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c r="AT27" s="225"/>
    </row>
    <row r="28" spans="2:46" x14ac:dyDescent="0.3">
      <c r="B28" s="479" t="s">
        <v>106</v>
      </c>
      <c r="C28" s="481"/>
      <c r="D28" s="481"/>
      <c r="E28" s="481"/>
      <c r="F28" s="481"/>
      <c r="G28" s="481"/>
      <c r="H28" s="482"/>
      <c r="J28" s="469" t="s">
        <v>230</v>
      </c>
      <c r="K28" s="470"/>
      <c r="L28" s="470"/>
      <c r="M28" s="470"/>
      <c r="N28" s="470"/>
      <c r="O28" s="470"/>
      <c r="P28" s="470"/>
      <c r="Q28" s="471"/>
      <c r="R28" s="228"/>
      <c r="S28" s="469" t="s">
        <v>233</v>
      </c>
      <c r="T28" s="470"/>
      <c r="U28" s="470"/>
      <c r="V28" s="470"/>
      <c r="W28" s="470"/>
      <c r="X28" s="470"/>
      <c r="Y28" s="470"/>
      <c r="Z28" s="471"/>
      <c r="AA28" s="228"/>
      <c r="AB28" s="469" t="s">
        <v>190</v>
      </c>
      <c r="AC28" s="470"/>
      <c r="AD28" s="470"/>
      <c r="AE28" s="470"/>
      <c r="AF28" s="470"/>
      <c r="AG28" s="470"/>
      <c r="AH28" s="470"/>
      <c r="AI28" s="471"/>
      <c r="AJ28" s="228"/>
      <c r="AK28" s="469" t="s">
        <v>191</v>
      </c>
      <c r="AL28" s="470"/>
      <c r="AM28" s="470"/>
      <c r="AN28" s="470"/>
      <c r="AO28" s="470"/>
      <c r="AP28" s="470"/>
      <c r="AQ28" s="470"/>
      <c r="AR28" s="471"/>
      <c r="AT28" s="225"/>
    </row>
    <row r="29" spans="2:46" x14ac:dyDescent="0.3">
      <c r="B29" s="480"/>
      <c r="C29" s="483"/>
      <c r="D29" s="483"/>
      <c r="E29" s="483"/>
      <c r="F29" s="483"/>
      <c r="G29" s="483"/>
      <c r="H29" s="484"/>
      <c r="J29" s="472"/>
      <c r="K29" s="473"/>
      <c r="L29" s="473"/>
      <c r="M29" s="473"/>
      <c r="N29" s="473"/>
      <c r="O29" s="473"/>
      <c r="P29" s="473"/>
      <c r="Q29" s="474"/>
      <c r="R29" s="228"/>
      <c r="S29" s="472"/>
      <c r="T29" s="473"/>
      <c r="U29" s="473"/>
      <c r="V29" s="473"/>
      <c r="W29" s="473"/>
      <c r="X29" s="473"/>
      <c r="Y29" s="473"/>
      <c r="Z29" s="474"/>
      <c r="AA29" s="228"/>
      <c r="AB29" s="472"/>
      <c r="AC29" s="473"/>
      <c r="AD29" s="473"/>
      <c r="AE29" s="473"/>
      <c r="AF29" s="473"/>
      <c r="AG29" s="473"/>
      <c r="AH29" s="473"/>
      <c r="AI29" s="474"/>
      <c r="AJ29" s="228"/>
      <c r="AK29" s="472"/>
      <c r="AL29" s="473"/>
      <c r="AM29" s="473"/>
      <c r="AN29" s="473"/>
      <c r="AO29" s="473"/>
      <c r="AP29" s="473"/>
      <c r="AQ29" s="473"/>
      <c r="AR29" s="474"/>
      <c r="AT29" s="225"/>
    </row>
    <row r="30" spans="2:46" ht="15.75" customHeight="1" x14ac:dyDescent="0.3">
      <c r="B30" s="480"/>
      <c r="C30" s="483"/>
      <c r="D30" s="483"/>
      <c r="E30" s="483"/>
      <c r="F30" s="483"/>
      <c r="G30" s="483"/>
      <c r="H30" s="484"/>
      <c r="J30" s="472"/>
      <c r="K30" s="473"/>
      <c r="L30" s="473"/>
      <c r="M30" s="473"/>
      <c r="N30" s="473"/>
      <c r="O30" s="473"/>
      <c r="P30" s="473"/>
      <c r="Q30" s="474"/>
      <c r="R30" s="228"/>
      <c r="S30" s="472"/>
      <c r="T30" s="473"/>
      <c r="U30" s="473"/>
      <c r="V30" s="473"/>
      <c r="W30" s="473"/>
      <c r="X30" s="473"/>
      <c r="Y30" s="473"/>
      <c r="Z30" s="474"/>
      <c r="AA30" s="228"/>
      <c r="AB30" s="472"/>
      <c r="AC30" s="473"/>
      <c r="AD30" s="473"/>
      <c r="AE30" s="473"/>
      <c r="AF30" s="473"/>
      <c r="AG30" s="473"/>
      <c r="AH30" s="473"/>
      <c r="AI30" s="474"/>
      <c r="AJ30" s="228"/>
      <c r="AK30" s="472"/>
      <c r="AL30" s="473"/>
      <c r="AM30" s="473"/>
      <c r="AN30" s="473"/>
      <c r="AO30" s="473"/>
      <c r="AP30" s="473"/>
      <c r="AQ30" s="473"/>
      <c r="AR30" s="474"/>
      <c r="AT30" s="225"/>
    </row>
    <row r="31" spans="2:46" ht="15" customHeight="1" x14ac:dyDescent="0.3">
      <c r="B31" s="480" t="s">
        <v>113</v>
      </c>
      <c r="C31" s="483"/>
      <c r="D31" s="483"/>
      <c r="E31" s="483"/>
      <c r="F31" s="483"/>
      <c r="G31" s="483"/>
      <c r="H31" s="484"/>
      <c r="J31" s="472"/>
      <c r="K31" s="473"/>
      <c r="L31" s="473"/>
      <c r="M31" s="473"/>
      <c r="N31" s="473"/>
      <c r="O31" s="473"/>
      <c r="P31" s="473"/>
      <c r="Q31" s="474"/>
      <c r="R31" s="228"/>
      <c r="S31" s="472"/>
      <c r="T31" s="473"/>
      <c r="U31" s="473"/>
      <c r="V31" s="473"/>
      <c r="W31" s="473"/>
      <c r="X31" s="473"/>
      <c r="Y31" s="473"/>
      <c r="Z31" s="474"/>
      <c r="AA31" s="228"/>
      <c r="AB31" s="472"/>
      <c r="AC31" s="473"/>
      <c r="AD31" s="473"/>
      <c r="AE31" s="473"/>
      <c r="AF31" s="473"/>
      <c r="AG31" s="473"/>
      <c r="AH31" s="473"/>
      <c r="AI31" s="474"/>
      <c r="AJ31" s="228"/>
      <c r="AK31" s="472"/>
      <c r="AL31" s="473"/>
      <c r="AM31" s="473"/>
      <c r="AN31" s="473"/>
      <c r="AO31" s="473"/>
      <c r="AP31" s="473"/>
      <c r="AQ31" s="473"/>
      <c r="AR31" s="474"/>
      <c r="AT31" s="225"/>
    </row>
    <row r="32" spans="2:46" ht="15" customHeight="1" x14ac:dyDescent="0.3">
      <c r="B32" s="480"/>
      <c r="C32" s="483"/>
      <c r="D32" s="483"/>
      <c r="E32" s="483"/>
      <c r="F32" s="483"/>
      <c r="G32" s="483"/>
      <c r="H32" s="484"/>
      <c r="J32" s="472"/>
      <c r="K32" s="473"/>
      <c r="L32" s="473"/>
      <c r="M32" s="473"/>
      <c r="N32" s="473"/>
      <c r="O32" s="473"/>
      <c r="P32" s="473"/>
      <c r="Q32" s="474"/>
      <c r="R32" s="228"/>
      <c r="S32" s="472"/>
      <c r="T32" s="473"/>
      <c r="U32" s="473"/>
      <c r="V32" s="473"/>
      <c r="W32" s="473"/>
      <c r="X32" s="473"/>
      <c r="Y32" s="473"/>
      <c r="Z32" s="474"/>
      <c r="AA32" s="228"/>
      <c r="AB32" s="472"/>
      <c r="AC32" s="473"/>
      <c r="AD32" s="473"/>
      <c r="AE32" s="473"/>
      <c r="AF32" s="473"/>
      <c r="AG32" s="473"/>
      <c r="AH32" s="473"/>
      <c r="AI32" s="474"/>
      <c r="AJ32" s="228"/>
      <c r="AK32" s="472"/>
      <c r="AL32" s="473"/>
      <c r="AM32" s="473"/>
      <c r="AN32" s="473"/>
      <c r="AO32" s="473"/>
      <c r="AP32" s="473"/>
      <c r="AQ32" s="473"/>
      <c r="AR32" s="474"/>
      <c r="AT32" s="225"/>
    </row>
    <row r="33" spans="2:46" ht="15" customHeight="1" x14ac:dyDescent="0.3">
      <c r="B33" s="480"/>
      <c r="C33" s="483"/>
      <c r="D33" s="483"/>
      <c r="E33" s="483"/>
      <c r="F33" s="483"/>
      <c r="G33" s="483"/>
      <c r="H33" s="484"/>
      <c r="J33" s="472"/>
      <c r="K33" s="473"/>
      <c r="L33" s="473"/>
      <c r="M33" s="473"/>
      <c r="N33" s="473"/>
      <c r="O33" s="473"/>
      <c r="P33" s="473"/>
      <c r="Q33" s="474"/>
      <c r="R33" s="228"/>
      <c r="S33" s="472"/>
      <c r="T33" s="473"/>
      <c r="U33" s="473"/>
      <c r="V33" s="473"/>
      <c r="W33" s="473"/>
      <c r="X33" s="473"/>
      <c r="Y33" s="473"/>
      <c r="Z33" s="474"/>
      <c r="AA33" s="228"/>
      <c r="AB33" s="472"/>
      <c r="AC33" s="473"/>
      <c r="AD33" s="473"/>
      <c r="AE33" s="473"/>
      <c r="AF33" s="473"/>
      <c r="AG33" s="473"/>
      <c r="AH33" s="473"/>
      <c r="AI33" s="474"/>
      <c r="AJ33" s="228"/>
      <c r="AK33" s="472"/>
      <c r="AL33" s="473"/>
      <c r="AM33" s="473"/>
      <c r="AN33" s="473"/>
      <c r="AO33" s="473"/>
      <c r="AP33" s="473"/>
      <c r="AQ33" s="473"/>
      <c r="AR33" s="474"/>
      <c r="AT33" s="225"/>
    </row>
    <row r="34" spans="2:46" ht="15" customHeight="1" x14ac:dyDescent="0.3">
      <c r="B34" s="480" t="s">
        <v>114</v>
      </c>
      <c r="C34" s="483"/>
      <c r="D34" s="483"/>
      <c r="E34" s="483"/>
      <c r="F34" s="483"/>
      <c r="G34" s="483"/>
      <c r="H34" s="484"/>
      <c r="J34" s="472"/>
      <c r="K34" s="473"/>
      <c r="L34" s="473"/>
      <c r="M34" s="473"/>
      <c r="N34" s="473"/>
      <c r="O34" s="473"/>
      <c r="P34" s="473"/>
      <c r="Q34" s="474"/>
      <c r="R34" s="228"/>
      <c r="S34" s="472"/>
      <c r="T34" s="473"/>
      <c r="U34" s="473"/>
      <c r="V34" s="473"/>
      <c r="W34" s="473"/>
      <c r="X34" s="473"/>
      <c r="Y34" s="473"/>
      <c r="Z34" s="474"/>
      <c r="AA34" s="228"/>
      <c r="AB34" s="472"/>
      <c r="AC34" s="473"/>
      <c r="AD34" s="473"/>
      <c r="AE34" s="473"/>
      <c r="AF34" s="473"/>
      <c r="AG34" s="473"/>
      <c r="AH34" s="473"/>
      <c r="AI34" s="474"/>
      <c r="AJ34" s="228"/>
      <c r="AK34" s="472"/>
      <c r="AL34" s="473"/>
      <c r="AM34" s="473"/>
      <c r="AN34" s="473"/>
      <c r="AO34" s="473"/>
      <c r="AP34" s="473"/>
      <c r="AQ34" s="473"/>
      <c r="AR34" s="474"/>
      <c r="AT34" s="225"/>
    </row>
    <row r="35" spans="2:46" ht="15" customHeight="1" x14ac:dyDescent="0.3">
      <c r="B35" s="480"/>
      <c r="C35" s="483"/>
      <c r="D35" s="483"/>
      <c r="E35" s="483"/>
      <c r="F35" s="483"/>
      <c r="G35" s="483"/>
      <c r="H35" s="484"/>
      <c r="J35" s="472"/>
      <c r="K35" s="473"/>
      <c r="L35" s="473"/>
      <c r="M35" s="473"/>
      <c r="N35" s="473"/>
      <c r="O35" s="473"/>
      <c r="P35" s="473"/>
      <c r="Q35" s="474"/>
      <c r="R35" s="228"/>
      <c r="S35" s="472"/>
      <c r="T35" s="473"/>
      <c r="U35" s="473"/>
      <c r="V35" s="473"/>
      <c r="W35" s="473"/>
      <c r="X35" s="473"/>
      <c r="Y35" s="473"/>
      <c r="Z35" s="474"/>
      <c r="AA35" s="228"/>
      <c r="AB35" s="472"/>
      <c r="AC35" s="473"/>
      <c r="AD35" s="473"/>
      <c r="AE35" s="473"/>
      <c r="AF35" s="473"/>
      <c r="AG35" s="473"/>
      <c r="AH35" s="473"/>
      <c r="AI35" s="474"/>
      <c r="AJ35" s="228"/>
      <c r="AK35" s="472"/>
      <c r="AL35" s="473"/>
      <c r="AM35" s="473"/>
      <c r="AN35" s="473"/>
      <c r="AO35" s="473"/>
      <c r="AP35" s="473"/>
      <c r="AQ35" s="473"/>
      <c r="AR35" s="474"/>
      <c r="AT35" s="225"/>
    </row>
    <row r="36" spans="2:46" ht="15" customHeight="1" x14ac:dyDescent="0.3">
      <c r="B36" s="480"/>
      <c r="C36" s="483"/>
      <c r="D36" s="483"/>
      <c r="E36" s="483"/>
      <c r="F36" s="483"/>
      <c r="G36" s="483"/>
      <c r="H36" s="484"/>
      <c r="J36" s="472"/>
      <c r="K36" s="473"/>
      <c r="L36" s="473"/>
      <c r="M36" s="473"/>
      <c r="N36" s="473"/>
      <c r="O36" s="473"/>
      <c r="P36" s="473"/>
      <c r="Q36" s="474"/>
      <c r="R36" s="228"/>
      <c r="S36" s="472"/>
      <c r="T36" s="473"/>
      <c r="U36" s="473"/>
      <c r="V36" s="473"/>
      <c r="W36" s="473"/>
      <c r="X36" s="473"/>
      <c r="Y36" s="473"/>
      <c r="Z36" s="474"/>
      <c r="AA36" s="228"/>
      <c r="AB36" s="472"/>
      <c r="AC36" s="473"/>
      <c r="AD36" s="473"/>
      <c r="AE36" s="473"/>
      <c r="AF36" s="473"/>
      <c r="AG36" s="473"/>
      <c r="AH36" s="473"/>
      <c r="AI36" s="474"/>
      <c r="AJ36" s="228"/>
      <c r="AK36" s="472"/>
      <c r="AL36" s="473"/>
      <c r="AM36" s="473"/>
      <c r="AN36" s="473"/>
      <c r="AO36" s="473"/>
      <c r="AP36" s="473"/>
      <c r="AQ36" s="473"/>
      <c r="AR36" s="474"/>
      <c r="AT36" s="244"/>
    </row>
    <row r="37" spans="2:46" ht="15" customHeight="1" x14ac:dyDescent="0.3">
      <c r="B37" s="480" t="s">
        <v>115</v>
      </c>
      <c r="C37" s="483"/>
      <c r="D37" s="483"/>
      <c r="E37" s="483"/>
      <c r="F37" s="483"/>
      <c r="G37" s="483"/>
      <c r="H37" s="484"/>
      <c r="J37" s="472"/>
      <c r="K37" s="473"/>
      <c r="L37" s="473"/>
      <c r="M37" s="473"/>
      <c r="N37" s="473"/>
      <c r="O37" s="473"/>
      <c r="P37" s="473"/>
      <c r="Q37" s="474"/>
      <c r="R37" s="228"/>
      <c r="S37" s="472"/>
      <c r="T37" s="473"/>
      <c r="U37" s="473"/>
      <c r="V37" s="473"/>
      <c r="W37" s="473"/>
      <c r="X37" s="473"/>
      <c r="Y37" s="473"/>
      <c r="Z37" s="474"/>
      <c r="AA37" s="228"/>
      <c r="AB37" s="472"/>
      <c r="AC37" s="473"/>
      <c r="AD37" s="473"/>
      <c r="AE37" s="473"/>
      <c r="AF37" s="473"/>
      <c r="AG37" s="473"/>
      <c r="AH37" s="473"/>
      <c r="AI37" s="474"/>
      <c r="AJ37" s="228"/>
      <c r="AK37" s="472"/>
      <c r="AL37" s="473"/>
      <c r="AM37" s="473"/>
      <c r="AN37" s="473"/>
      <c r="AO37" s="473"/>
      <c r="AP37" s="473"/>
      <c r="AQ37" s="473"/>
      <c r="AR37" s="474"/>
      <c r="AT37" s="225"/>
    </row>
    <row r="38" spans="2:46" ht="15" customHeight="1" x14ac:dyDescent="0.3">
      <c r="B38" s="480"/>
      <c r="C38" s="483"/>
      <c r="D38" s="483"/>
      <c r="E38" s="483"/>
      <c r="F38" s="483"/>
      <c r="G38" s="483"/>
      <c r="H38" s="484"/>
      <c r="J38" s="472"/>
      <c r="K38" s="473"/>
      <c r="L38" s="473"/>
      <c r="M38" s="473"/>
      <c r="N38" s="473"/>
      <c r="O38" s="473"/>
      <c r="P38" s="473"/>
      <c r="Q38" s="474"/>
      <c r="R38" s="228"/>
      <c r="S38" s="472"/>
      <c r="T38" s="473"/>
      <c r="U38" s="473"/>
      <c r="V38" s="473"/>
      <c r="W38" s="473"/>
      <c r="X38" s="473"/>
      <c r="Y38" s="473"/>
      <c r="Z38" s="474"/>
      <c r="AA38" s="228"/>
      <c r="AB38" s="472"/>
      <c r="AC38" s="473"/>
      <c r="AD38" s="473"/>
      <c r="AE38" s="473"/>
      <c r="AF38" s="473"/>
      <c r="AG38" s="473"/>
      <c r="AH38" s="473"/>
      <c r="AI38" s="474"/>
      <c r="AJ38" s="228"/>
      <c r="AK38" s="472"/>
      <c r="AL38" s="473"/>
      <c r="AM38" s="473"/>
      <c r="AN38" s="473"/>
      <c r="AO38" s="473"/>
      <c r="AP38" s="473"/>
      <c r="AQ38" s="473"/>
      <c r="AR38" s="474"/>
      <c r="AT38" s="225"/>
    </row>
    <row r="39" spans="2:46" ht="15" customHeight="1" x14ac:dyDescent="0.3">
      <c r="B39" s="480"/>
      <c r="C39" s="483"/>
      <c r="D39" s="483"/>
      <c r="E39" s="483"/>
      <c r="F39" s="483"/>
      <c r="G39" s="483"/>
      <c r="H39" s="484"/>
      <c r="J39" s="472"/>
      <c r="K39" s="473"/>
      <c r="L39" s="473"/>
      <c r="M39" s="473"/>
      <c r="N39" s="473"/>
      <c r="O39" s="473"/>
      <c r="P39" s="473"/>
      <c r="Q39" s="474"/>
      <c r="R39" s="228"/>
      <c r="S39" s="472"/>
      <c r="T39" s="473"/>
      <c r="U39" s="473"/>
      <c r="V39" s="473"/>
      <c r="W39" s="473"/>
      <c r="X39" s="473"/>
      <c r="Y39" s="473"/>
      <c r="Z39" s="474"/>
      <c r="AA39" s="228"/>
      <c r="AB39" s="472"/>
      <c r="AC39" s="473"/>
      <c r="AD39" s="473"/>
      <c r="AE39" s="473"/>
      <c r="AF39" s="473"/>
      <c r="AG39" s="473"/>
      <c r="AH39" s="473"/>
      <c r="AI39" s="474"/>
      <c r="AJ39" s="228"/>
      <c r="AK39" s="472"/>
      <c r="AL39" s="473"/>
      <c r="AM39" s="473"/>
      <c r="AN39" s="473"/>
      <c r="AO39" s="473"/>
      <c r="AP39" s="473"/>
      <c r="AQ39" s="473"/>
      <c r="AR39" s="474"/>
      <c r="AT39" s="225"/>
    </row>
    <row r="40" spans="2:46" ht="15" customHeight="1" x14ac:dyDescent="0.3">
      <c r="B40" s="480" t="s">
        <v>116</v>
      </c>
      <c r="C40" s="483"/>
      <c r="D40" s="483"/>
      <c r="E40" s="483"/>
      <c r="F40" s="483"/>
      <c r="G40" s="483"/>
      <c r="H40" s="484"/>
      <c r="J40" s="472"/>
      <c r="K40" s="473"/>
      <c r="L40" s="473"/>
      <c r="M40" s="473"/>
      <c r="N40" s="473"/>
      <c r="O40" s="473"/>
      <c r="P40" s="473"/>
      <c r="Q40" s="474"/>
      <c r="R40" s="228"/>
      <c r="S40" s="472"/>
      <c r="T40" s="473"/>
      <c r="U40" s="473"/>
      <c r="V40" s="473"/>
      <c r="W40" s="473"/>
      <c r="X40" s="473"/>
      <c r="Y40" s="473"/>
      <c r="Z40" s="474"/>
      <c r="AA40" s="228"/>
      <c r="AB40" s="472"/>
      <c r="AC40" s="473"/>
      <c r="AD40" s="473"/>
      <c r="AE40" s="473"/>
      <c r="AF40" s="473"/>
      <c r="AG40" s="473"/>
      <c r="AH40" s="473"/>
      <c r="AI40" s="474"/>
      <c r="AJ40" s="228"/>
      <c r="AK40" s="472"/>
      <c r="AL40" s="473"/>
      <c r="AM40" s="473"/>
      <c r="AN40" s="473"/>
      <c r="AO40" s="473"/>
      <c r="AP40" s="473"/>
      <c r="AQ40" s="473"/>
      <c r="AR40" s="474"/>
      <c r="AT40" s="225"/>
    </row>
    <row r="41" spans="2:46" ht="15" customHeight="1" x14ac:dyDescent="0.3">
      <c r="B41" s="480"/>
      <c r="C41" s="483"/>
      <c r="D41" s="483"/>
      <c r="E41" s="483"/>
      <c r="F41" s="483"/>
      <c r="G41" s="483"/>
      <c r="H41" s="484"/>
      <c r="J41" s="472"/>
      <c r="K41" s="473"/>
      <c r="L41" s="473"/>
      <c r="M41" s="473"/>
      <c r="N41" s="473"/>
      <c r="O41" s="473"/>
      <c r="P41" s="473"/>
      <c r="Q41" s="474"/>
      <c r="R41" s="228"/>
      <c r="S41" s="472"/>
      <c r="T41" s="473"/>
      <c r="U41" s="473"/>
      <c r="V41" s="473"/>
      <c r="W41" s="473"/>
      <c r="X41" s="473"/>
      <c r="Y41" s="473"/>
      <c r="Z41" s="474"/>
      <c r="AA41" s="228"/>
      <c r="AB41" s="472"/>
      <c r="AC41" s="473"/>
      <c r="AD41" s="473"/>
      <c r="AE41" s="473"/>
      <c r="AF41" s="473"/>
      <c r="AG41" s="473"/>
      <c r="AH41" s="473"/>
      <c r="AI41" s="474"/>
      <c r="AJ41" s="228"/>
      <c r="AK41" s="472"/>
      <c r="AL41" s="473"/>
      <c r="AM41" s="473"/>
      <c r="AN41" s="473"/>
      <c r="AO41" s="473"/>
      <c r="AP41" s="473"/>
      <c r="AQ41" s="473"/>
      <c r="AR41" s="474"/>
      <c r="AT41" s="225"/>
    </row>
    <row r="42" spans="2:46" ht="15" customHeight="1" thickBot="1" x14ac:dyDescent="0.35">
      <c r="B42" s="485"/>
      <c r="C42" s="486"/>
      <c r="D42" s="486"/>
      <c r="E42" s="486"/>
      <c r="F42" s="486"/>
      <c r="G42" s="486"/>
      <c r="H42" s="487"/>
      <c r="J42" s="475"/>
      <c r="K42" s="476"/>
      <c r="L42" s="476"/>
      <c r="M42" s="476"/>
      <c r="N42" s="476"/>
      <c r="O42" s="476"/>
      <c r="P42" s="476"/>
      <c r="Q42" s="477"/>
      <c r="R42" s="228"/>
      <c r="S42" s="475"/>
      <c r="T42" s="476"/>
      <c r="U42" s="476"/>
      <c r="V42" s="476"/>
      <c r="W42" s="476"/>
      <c r="X42" s="476"/>
      <c r="Y42" s="476"/>
      <c r="Z42" s="477"/>
      <c r="AA42" s="228"/>
      <c r="AB42" s="475"/>
      <c r="AC42" s="476"/>
      <c r="AD42" s="476"/>
      <c r="AE42" s="476"/>
      <c r="AF42" s="476"/>
      <c r="AG42" s="476"/>
      <c r="AH42" s="476"/>
      <c r="AI42" s="477"/>
      <c r="AJ42" s="228"/>
      <c r="AK42" s="475"/>
      <c r="AL42" s="476"/>
      <c r="AM42" s="476"/>
      <c r="AN42" s="476"/>
      <c r="AO42" s="476"/>
      <c r="AP42" s="476"/>
      <c r="AQ42" s="476"/>
      <c r="AR42" s="477"/>
      <c r="AT42" s="225"/>
    </row>
    <row r="43" spans="2:46" ht="15.75" customHeight="1" thickBot="1" x14ac:dyDescent="0.35">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T43" s="225"/>
    </row>
    <row r="44" spans="2:46" x14ac:dyDescent="0.3">
      <c r="J44" s="469" t="s">
        <v>231</v>
      </c>
      <c r="K44" s="470"/>
      <c r="L44" s="470"/>
      <c r="M44" s="470"/>
      <c r="N44" s="470"/>
      <c r="O44" s="470"/>
      <c r="P44" s="470"/>
      <c r="Q44" s="471"/>
      <c r="R44" s="228"/>
      <c r="S44" s="469" t="s">
        <v>234</v>
      </c>
      <c r="T44" s="470"/>
      <c r="U44" s="470"/>
      <c r="V44" s="470"/>
      <c r="W44" s="470"/>
      <c r="X44" s="470"/>
      <c r="Y44" s="470"/>
      <c r="Z44" s="471"/>
      <c r="AA44" s="228"/>
      <c r="AB44" s="469" t="s">
        <v>192</v>
      </c>
      <c r="AC44" s="470"/>
      <c r="AD44" s="470"/>
      <c r="AE44" s="470"/>
      <c r="AF44" s="470"/>
      <c r="AG44" s="470"/>
      <c r="AH44" s="470"/>
      <c r="AI44" s="471"/>
      <c r="AJ44" s="228"/>
      <c r="AK44" s="469" t="s">
        <v>193</v>
      </c>
      <c r="AL44" s="470"/>
      <c r="AM44" s="470"/>
      <c r="AN44" s="470"/>
      <c r="AO44" s="470"/>
      <c r="AP44" s="470"/>
      <c r="AQ44" s="470"/>
      <c r="AR44" s="471"/>
      <c r="AT44" s="225"/>
    </row>
    <row r="45" spans="2:46" ht="15" customHeight="1" x14ac:dyDescent="0.3">
      <c r="J45" s="472"/>
      <c r="K45" s="473"/>
      <c r="L45" s="473"/>
      <c r="M45" s="473"/>
      <c r="N45" s="473"/>
      <c r="O45" s="473"/>
      <c r="P45" s="473"/>
      <c r="Q45" s="474"/>
      <c r="R45" s="228"/>
      <c r="S45" s="472"/>
      <c r="T45" s="473"/>
      <c r="U45" s="473"/>
      <c r="V45" s="473"/>
      <c r="W45" s="473"/>
      <c r="X45" s="473"/>
      <c r="Y45" s="473"/>
      <c r="Z45" s="474"/>
      <c r="AA45" s="228"/>
      <c r="AB45" s="472"/>
      <c r="AC45" s="473"/>
      <c r="AD45" s="473"/>
      <c r="AE45" s="473"/>
      <c r="AF45" s="473"/>
      <c r="AG45" s="473"/>
      <c r="AH45" s="473"/>
      <c r="AI45" s="474"/>
      <c r="AJ45" s="228"/>
      <c r="AK45" s="472"/>
      <c r="AL45" s="473"/>
      <c r="AM45" s="473"/>
      <c r="AN45" s="473"/>
      <c r="AO45" s="473"/>
      <c r="AP45" s="473"/>
      <c r="AQ45" s="473"/>
      <c r="AR45" s="474"/>
      <c r="AT45" s="225"/>
    </row>
    <row r="46" spans="2:46" ht="15" customHeight="1" x14ac:dyDescent="0.3">
      <c r="J46" s="472"/>
      <c r="K46" s="473"/>
      <c r="L46" s="473"/>
      <c r="M46" s="473"/>
      <c r="N46" s="473"/>
      <c r="O46" s="473"/>
      <c r="P46" s="473"/>
      <c r="Q46" s="474"/>
      <c r="R46" s="228"/>
      <c r="S46" s="472"/>
      <c r="T46" s="473"/>
      <c r="U46" s="473"/>
      <c r="V46" s="473"/>
      <c r="W46" s="473"/>
      <c r="X46" s="473"/>
      <c r="Y46" s="473"/>
      <c r="Z46" s="474"/>
      <c r="AA46" s="228"/>
      <c r="AB46" s="472"/>
      <c r="AC46" s="473"/>
      <c r="AD46" s="473"/>
      <c r="AE46" s="473"/>
      <c r="AF46" s="473"/>
      <c r="AG46" s="473"/>
      <c r="AH46" s="473"/>
      <c r="AI46" s="474"/>
      <c r="AJ46" s="228"/>
      <c r="AK46" s="472"/>
      <c r="AL46" s="473"/>
      <c r="AM46" s="473"/>
      <c r="AN46" s="473"/>
      <c r="AO46" s="473"/>
      <c r="AP46" s="473"/>
      <c r="AQ46" s="473"/>
      <c r="AR46" s="474"/>
      <c r="AT46" s="225"/>
    </row>
    <row r="47" spans="2:46" ht="15" customHeight="1" x14ac:dyDescent="0.3">
      <c r="J47" s="472"/>
      <c r="K47" s="473"/>
      <c r="L47" s="473"/>
      <c r="M47" s="473"/>
      <c r="N47" s="473"/>
      <c r="O47" s="473"/>
      <c r="P47" s="473"/>
      <c r="Q47" s="474"/>
      <c r="R47" s="228"/>
      <c r="S47" s="472"/>
      <c r="T47" s="473"/>
      <c r="U47" s="473"/>
      <c r="V47" s="473"/>
      <c r="W47" s="473"/>
      <c r="X47" s="473"/>
      <c r="Y47" s="473"/>
      <c r="Z47" s="474"/>
      <c r="AA47" s="228"/>
      <c r="AB47" s="472"/>
      <c r="AC47" s="473"/>
      <c r="AD47" s="473"/>
      <c r="AE47" s="473"/>
      <c r="AF47" s="473"/>
      <c r="AG47" s="473"/>
      <c r="AH47" s="473"/>
      <c r="AI47" s="474"/>
      <c r="AJ47" s="228"/>
      <c r="AK47" s="472"/>
      <c r="AL47" s="473"/>
      <c r="AM47" s="473"/>
      <c r="AN47" s="473"/>
      <c r="AO47" s="473"/>
      <c r="AP47" s="473"/>
      <c r="AQ47" s="473"/>
      <c r="AR47" s="474"/>
      <c r="AT47" s="225"/>
    </row>
    <row r="48" spans="2:46" ht="15" customHeight="1" x14ac:dyDescent="0.3">
      <c r="J48" s="472"/>
      <c r="K48" s="473"/>
      <c r="L48" s="473"/>
      <c r="M48" s="473"/>
      <c r="N48" s="473"/>
      <c r="O48" s="473"/>
      <c r="P48" s="473"/>
      <c r="Q48" s="474"/>
      <c r="R48" s="228"/>
      <c r="S48" s="472"/>
      <c r="T48" s="473"/>
      <c r="U48" s="473"/>
      <c r="V48" s="473"/>
      <c r="W48" s="473"/>
      <c r="X48" s="473"/>
      <c r="Y48" s="473"/>
      <c r="Z48" s="474"/>
      <c r="AA48" s="228"/>
      <c r="AB48" s="472"/>
      <c r="AC48" s="473"/>
      <c r="AD48" s="473"/>
      <c r="AE48" s="473"/>
      <c r="AF48" s="473"/>
      <c r="AG48" s="473"/>
      <c r="AH48" s="473"/>
      <c r="AI48" s="474"/>
      <c r="AJ48" s="228"/>
      <c r="AK48" s="472"/>
      <c r="AL48" s="473"/>
      <c r="AM48" s="473"/>
      <c r="AN48" s="473"/>
      <c r="AO48" s="473"/>
      <c r="AP48" s="473"/>
      <c r="AQ48" s="473"/>
      <c r="AR48" s="474"/>
      <c r="AT48" s="225"/>
    </row>
    <row r="49" spans="1:46" ht="15" customHeight="1" x14ac:dyDescent="0.3">
      <c r="J49" s="472"/>
      <c r="K49" s="473"/>
      <c r="L49" s="473"/>
      <c r="M49" s="473"/>
      <c r="N49" s="473"/>
      <c r="O49" s="473"/>
      <c r="P49" s="473"/>
      <c r="Q49" s="474"/>
      <c r="R49" s="228"/>
      <c r="S49" s="472"/>
      <c r="T49" s="473"/>
      <c r="U49" s="473"/>
      <c r="V49" s="473"/>
      <c r="W49" s="473"/>
      <c r="X49" s="473"/>
      <c r="Y49" s="473"/>
      <c r="Z49" s="474"/>
      <c r="AA49" s="228"/>
      <c r="AB49" s="472"/>
      <c r="AC49" s="473"/>
      <c r="AD49" s="473"/>
      <c r="AE49" s="473"/>
      <c r="AF49" s="473"/>
      <c r="AG49" s="473"/>
      <c r="AH49" s="473"/>
      <c r="AI49" s="474"/>
      <c r="AJ49" s="228"/>
      <c r="AK49" s="472"/>
      <c r="AL49" s="473"/>
      <c r="AM49" s="473"/>
      <c r="AN49" s="473"/>
      <c r="AO49" s="473"/>
      <c r="AP49" s="473"/>
      <c r="AQ49" s="473"/>
      <c r="AR49" s="474"/>
      <c r="AT49" s="225"/>
    </row>
    <row r="50" spans="1:46" ht="15" customHeight="1" x14ac:dyDescent="0.3">
      <c r="J50" s="472"/>
      <c r="K50" s="473"/>
      <c r="L50" s="473"/>
      <c r="M50" s="473"/>
      <c r="N50" s="473"/>
      <c r="O50" s="473"/>
      <c r="P50" s="473"/>
      <c r="Q50" s="474"/>
      <c r="R50" s="228"/>
      <c r="S50" s="472"/>
      <c r="T50" s="473"/>
      <c r="U50" s="473"/>
      <c r="V50" s="473"/>
      <c r="W50" s="473"/>
      <c r="X50" s="473"/>
      <c r="Y50" s="473"/>
      <c r="Z50" s="474"/>
      <c r="AA50" s="228"/>
      <c r="AB50" s="472"/>
      <c r="AC50" s="473"/>
      <c r="AD50" s="473"/>
      <c r="AE50" s="473"/>
      <c r="AF50" s="473"/>
      <c r="AG50" s="473"/>
      <c r="AH50" s="473"/>
      <c r="AI50" s="474"/>
      <c r="AJ50" s="228"/>
      <c r="AK50" s="472"/>
      <c r="AL50" s="473"/>
      <c r="AM50" s="473"/>
      <c r="AN50" s="473"/>
      <c r="AO50" s="473"/>
      <c r="AP50" s="473"/>
      <c r="AQ50" s="473"/>
      <c r="AR50" s="474"/>
      <c r="AT50" s="225"/>
    </row>
    <row r="51" spans="1:46" ht="15" customHeight="1" x14ac:dyDescent="0.3">
      <c r="J51" s="472"/>
      <c r="K51" s="473"/>
      <c r="L51" s="473"/>
      <c r="M51" s="473"/>
      <c r="N51" s="473"/>
      <c r="O51" s="473"/>
      <c r="P51" s="473"/>
      <c r="Q51" s="474"/>
      <c r="R51" s="228"/>
      <c r="S51" s="472"/>
      <c r="T51" s="473"/>
      <c r="U51" s="473"/>
      <c r="V51" s="473"/>
      <c r="W51" s="473"/>
      <c r="X51" s="473"/>
      <c r="Y51" s="473"/>
      <c r="Z51" s="474"/>
      <c r="AA51" s="228"/>
      <c r="AB51" s="472"/>
      <c r="AC51" s="473"/>
      <c r="AD51" s="473"/>
      <c r="AE51" s="473"/>
      <c r="AF51" s="473"/>
      <c r="AG51" s="473"/>
      <c r="AH51" s="473"/>
      <c r="AI51" s="474"/>
      <c r="AJ51" s="228"/>
      <c r="AK51" s="472"/>
      <c r="AL51" s="473"/>
      <c r="AM51" s="473"/>
      <c r="AN51" s="473"/>
      <c r="AO51" s="473"/>
      <c r="AP51" s="473"/>
      <c r="AQ51" s="473"/>
      <c r="AR51" s="474"/>
      <c r="AT51" s="225"/>
    </row>
    <row r="52" spans="1:46" ht="15" customHeight="1" x14ac:dyDescent="0.3">
      <c r="J52" s="472"/>
      <c r="K52" s="473"/>
      <c r="L52" s="473"/>
      <c r="M52" s="473"/>
      <c r="N52" s="473"/>
      <c r="O52" s="473"/>
      <c r="P52" s="473"/>
      <c r="Q52" s="474"/>
      <c r="R52" s="228"/>
      <c r="S52" s="472"/>
      <c r="T52" s="473"/>
      <c r="U52" s="473"/>
      <c r="V52" s="473"/>
      <c r="W52" s="473"/>
      <c r="X52" s="473"/>
      <c r="Y52" s="473"/>
      <c r="Z52" s="474"/>
      <c r="AA52" s="228"/>
      <c r="AB52" s="472"/>
      <c r="AC52" s="473"/>
      <c r="AD52" s="473"/>
      <c r="AE52" s="473"/>
      <c r="AF52" s="473"/>
      <c r="AG52" s="473"/>
      <c r="AH52" s="473"/>
      <c r="AI52" s="474"/>
      <c r="AJ52" s="228"/>
      <c r="AK52" s="472"/>
      <c r="AL52" s="473"/>
      <c r="AM52" s="473"/>
      <c r="AN52" s="473"/>
      <c r="AO52" s="473"/>
      <c r="AP52" s="473"/>
      <c r="AQ52" s="473"/>
      <c r="AR52" s="474"/>
      <c r="AT52" s="225"/>
    </row>
    <row r="53" spans="1:46" ht="15" customHeight="1" x14ac:dyDescent="0.3">
      <c r="J53" s="472"/>
      <c r="K53" s="473"/>
      <c r="L53" s="473"/>
      <c r="M53" s="473"/>
      <c r="N53" s="473"/>
      <c r="O53" s="473"/>
      <c r="P53" s="473"/>
      <c r="Q53" s="474"/>
      <c r="R53" s="228"/>
      <c r="S53" s="472"/>
      <c r="T53" s="473"/>
      <c r="U53" s="473"/>
      <c r="V53" s="473"/>
      <c r="W53" s="473"/>
      <c r="X53" s="473"/>
      <c r="Y53" s="473"/>
      <c r="Z53" s="474"/>
      <c r="AA53" s="228"/>
      <c r="AB53" s="472"/>
      <c r="AC53" s="473"/>
      <c r="AD53" s="473"/>
      <c r="AE53" s="473"/>
      <c r="AF53" s="473"/>
      <c r="AG53" s="473"/>
      <c r="AH53" s="473"/>
      <c r="AI53" s="474"/>
      <c r="AJ53" s="228"/>
      <c r="AK53" s="472"/>
      <c r="AL53" s="473"/>
      <c r="AM53" s="473"/>
      <c r="AN53" s="473"/>
      <c r="AO53" s="473"/>
      <c r="AP53" s="473"/>
      <c r="AQ53" s="473"/>
      <c r="AR53" s="474"/>
      <c r="AT53" s="225"/>
    </row>
    <row r="54" spans="1:46" ht="15" customHeight="1" x14ac:dyDescent="0.3">
      <c r="J54" s="472"/>
      <c r="K54" s="473"/>
      <c r="L54" s="473"/>
      <c r="M54" s="473"/>
      <c r="N54" s="473"/>
      <c r="O54" s="473"/>
      <c r="P54" s="473"/>
      <c r="Q54" s="474"/>
      <c r="R54" s="228"/>
      <c r="S54" s="472"/>
      <c r="T54" s="473"/>
      <c r="U54" s="473"/>
      <c r="V54" s="473"/>
      <c r="W54" s="473"/>
      <c r="X54" s="473"/>
      <c r="Y54" s="473"/>
      <c r="Z54" s="474"/>
      <c r="AA54" s="228"/>
      <c r="AB54" s="472"/>
      <c r="AC54" s="473"/>
      <c r="AD54" s="473"/>
      <c r="AE54" s="473"/>
      <c r="AF54" s="473"/>
      <c r="AG54" s="473"/>
      <c r="AH54" s="473"/>
      <c r="AI54" s="474"/>
      <c r="AJ54" s="228"/>
      <c r="AK54" s="472"/>
      <c r="AL54" s="473"/>
      <c r="AM54" s="473"/>
      <c r="AN54" s="473"/>
      <c r="AO54" s="473"/>
      <c r="AP54" s="473"/>
      <c r="AQ54" s="473"/>
      <c r="AR54" s="474"/>
      <c r="AT54" s="225"/>
    </row>
    <row r="55" spans="1:46" x14ac:dyDescent="0.3">
      <c r="J55" s="472"/>
      <c r="K55" s="473"/>
      <c r="L55" s="473"/>
      <c r="M55" s="473"/>
      <c r="N55" s="473"/>
      <c r="O55" s="473"/>
      <c r="P55" s="473"/>
      <c r="Q55" s="474"/>
      <c r="R55" s="228"/>
      <c r="S55" s="472"/>
      <c r="T55" s="473"/>
      <c r="U55" s="473"/>
      <c r="V55" s="473"/>
      <c r="W55" s="473"/>
      <c r="X55" s="473"/>
      <c r="Y55" s="473"/>
      <c r="Z55" s="474"/>
      <c r="AA55" s="228"/>
      <c r="AB55" s="472"/>
      <c r="AC55" s="473"/>
      <c r="AD55" s="473"/>
      <c r="AE55" s="473"/>
      <c r="AF55" s="473"/>
      <c r="AG55" s="473"/>
      <c r="AH55" s="473"/>
      <c r="AI55" s="474"/>
      <c r="AJ55" s="228"/>
      <c r="AK55" s="472"/>
      <c r="AL55" s="473"/>
      <c r="AM55" s="473"/>
      <c r="AN55" s="473"/>
      <c r="AO55" s="473"/>
      <c r="AP55" s="473"/>
      <c r="AQ55" s="473"/>
      <c r="AR55" s="474"/>
      <c r="AT55" s="225"/>
    </row>
    <row r="56" spans="1:46" x14ac:dyDescent="0.3">
      <c r="J56" s="472"/>
      <c r="K56" s="473"/>
      <c r="L56" s="473"/>
      <c r="M56" s="473"/>
      <c r="N56" s="473"/>
      <c r="O56" s="473"/>
      <c r="P56" s="473"/>
      <c r="Q56" s="474"/>
      <c r="R56" s="228"/>
      <c r="S56" s="472"/>
      <c r="T56" s="473"/>
      <c r="U56" s="473"/>
      <c r="V56" s="473"/>
      <c r="W56" s="473"/>
      <c r="X56" s="473"/>
      <c r="Y56" s="473"/>
      <c r="Z56" s="474"/>
      <c r="AA56" s="228"/>
      <c r="AB56" s="472"/>
      <c r="AC56" s="473"/>
      <c r="AD56" s="473"/>
      <c r="AE56" s="473"/>
      <c r="AF56" s="473"/>
      <c r="AG56" s="473"/>
      <c r="AH56" s="473"/>
      <c r="AI56" s="474"/>
      <c r="AJ56" s="228"/>
      <c r="AK56" s="472"/>
      <c r="AL56" s="473"/>
      <c r="AM56" s="473"/>
      <c r="AN56" s="473"/>
      <c r="AO56" s="473"/>
      <c r="AP56" s="473"/>
      <c r="AQ56" s="473"/>
      <c r="AR56" s="474"/>
      <c r="AT56" s="225"/>
    </row>
    <row r="57" spans="1:46" x14ac:dyDescent="0.3">
      <c r="J57" s="472"/>
      <c r="K57" s="473"/>
      <c r="L57" s="473"/>
      <c r="M57" s="473"/>
      <c r="N57" s="473"/>
      <c r="O57" s="473"/>
      <c r="P57" s="473"/>
      <c r="Q57" s="474"/>
      <c r="R57" s="228"/>
      <c r="S57" s="472"/>
      <c r="T57" s="473"/>
      <c r="U57" s="473"/>
      <c r="V57" s="473"/>
      <c r="W57" s="473"/>
      <c r="X57" s="473"/>
      <c r="Y57" s="473"/>
      <c r="Z57" s="474"/>
      <c r="AA57" s="228"/>
      <c r="AB57" s="472"/>
      <c r="AC57" s="473"/>
      <c r="AD57" s="473"/>
      <c r="AE57" s="473"/>
      <c r="AF57" s="473"/>
      <c r="AG57" s="473"/>
      <c r="AH57" s="473"/>
      <c r="AI57" s="474"/>
      <c r="AJ57" s="228"/>
      <c r="AK57" s="472"/>
      <c r="AL57" s="473"/>
      <c r="AM57" s="473"/>
      <c r="AN57" s="473"/>
      <c r="AO57" s="473"/>
      <c r="AP57" s="473"/>
      <c r="AQ57" s="473"/>
      <c r="AR57" s="474"/>
      <c r="AT57" s="225"/>
    </row>
    <row r="58" spans="1:46" ht="15.75" thickBot="1" x14ac:dyDescent="0.35">
      <c r="I58" s="231"/>
      <c r="J58" s="475"/>
      <c r="K58" s="476"/>
      <c r="L58" s="476"/>
      <c r="M58" s="476"/>
      <c r="N58" s="476"/>
      <c r="O58" s="476"/>
      <c r="P58" s="476"/>
      <c r="Q58" s="477"/>
      <c r="R58" s="228"/>
      <c r="S58" s="475"/>
      <c r="T58" s="476"/>
      <c r="U58" s="476"/>
      <c r="V58" s="476"/>
      <c r="W58" s="476"/>
      <c r="X58" s="476"/>
      <c r="Y58" s="476"/>
      <c r="Z58" s="477"/>
      <c r="AA58" s="228"/>
      <c r="AB58" s="475"/>
      <c r="AC58" s="476"/>
      <c r="AD58" s="476"/>
      <c r="AE58" s="476"/>
      <c r="AF58" s="476"/>
      <c r="AG58" s="476"/>
      <c r="AH58" s="476"/>
      <c r="AI58" s="477"/>
      <c r="AJ58" s="228"/>
      <c r="AK58" s="475"/>
      <c r="AL58" s="476"/>
      <c r="AM58" s="476"/>
      <c r="AN58" s="476"/>
      <c r="AO58" s="476"/>
      <c r="AP58" s="476"/>
      <c r="AQ58" s="476"/>
      <c r="AR58" s="477"/>
      <c r="AT58" s="225"/>
    </row>
    <row r="59" spans="1:46" x14ac:dyDescent="0.3">
      <c r="AT59" s="225"/>
    </row>
    <row r="60" spans="1:46" x14ac:dyDescent="0.3">
      <c r="A60" s="225"/>
      <c r="B60" s="225"/>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row>
  </sheetData>
  <sheetProtection password="CAFE" sheet="1" scenarios="1" selectLockedCells="1"/>
  <customSheetViews>
    <customSheetView guid="{93A7420A-9CB1-41ED-BAA4-06AB08AA6C37}" showGridLines="0">
      <selection activeCell="C57" sqref="C57"/>
      <pageMargins left="0.7" right="0.7" top="0.75" bottom="0.75" header="0.3" footer="0.3"/>
      <pageSetup orientation="portrait" r:id="rId1"/>
    </customSheetView>
  </customSheetViews>
  <mergeCells count="30">
    <mergeCell ref="I4:K4"/>
    <mergeCell ref="J11:Q26"/>
    <mergeCell ref="J28:Q42"/>
    <mergeCell ref="J44:Q58"/>
    <mergeCell ref="B28:B30"/>
    <mergeCell ref="C28:H30"/>
    <mergeCell ref="B31:B33"/>
    <mergeCell ref="C31:H33"/>
    <mergeCell ref="B40:B42"/>
    <mergeCell ref="C40:H42"/>
    <mergeCell ref="B34:B36"/>
    <mergeCell ref="C34:H36"/>
    <mergeCell ref="B37:B39"/>
    <mergeCell ref="C37:H39"/>
    <mergeCell ref="C8:G8"/>
    <mergeCell ref="C7:G7"/>
    <mergeCell ref="S44:Z58"/>
    <mergeCell ref="AB44:AI58"/>
    <mergeCell ref="AK44:AR58"/>
    <mergeCell ref="S11:Z26"/>
    <mergeCell ref="AB11:AI26"/>
    <mergeCell ref="AK11:AR26"/>
    <mergeCell ref="S28:Z42"/>
    <mergeCell ref="AB28:AI42"/>
    <mergeCell ref="AK28:AR42"/>
    <mergeCell ref="B2:G2"/>
    <mergeCell ref="C3:G3"/>
    <mergeCell ref="C4:G4"/>
    <mergeCell ref="C5:G5"/>
    <mergeCell ref="C6:G6"/>
  </mergeCells>
  <hyperlinks>
    <hyperlink ref="I4" location="Instructions!C29" display="Back to Instructions tab" xr:uid="{00000000-0004-0000-0500-000000000000}"/>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70C0"/>
  </sheetPr>
  <dimension ref="A1:W201"/>
  <sheetViews>
    <sheetView showGridLines="0" zoomScale="80" zoomScaleNormal="80" workbookViewId="0">
      <selection activeCell="M3" sqref="M3"/>
    </sheetView>
  </sheetViews>
  <sheetFormatPr defaultRowHeight="16.5" x14ac:dyDescent="0.3"/>
  <cols>
    <col min="1" max="1" width="3" style="125" customWidth="1"/>
    <col min="2" max="2" width="2.42578125" style="125" customWidth="1"/>
    <col min="3" max="3" width="2.140625" style="125" customWidth="1"/>
    <col min="4" max="4" width="56" style="125" customWidth="1"/>
    <col min="5" max="5" width="17.7109375" style="125" customWidth="1"/>
    <col min="6" max="6" width="16.5703125" style="125" customWidth="1"/>
    <col min="7" max="7" width="16.140625" style="125" customWidth="1"/>
    <col min="8" max="8" width="2.7109375" style="125" customWidth="1"/>
    <col min="9" max="9" width="8.5703125" style="125" customWidth="1"/>
    <col min="10" max="10" width="3" style="125" customWidth="1"/>
    <col min="11" max="11" width="3.140625" style="125" customWidth="1"/>
    <col min="12" max="12" width="2.28515625" style="125" customWidth="1"/>
    <col min="13" max="13" width="62.5703125" style="125" customWidth="1"/>
    <col min="14" max="14" width="16.7109375" style="125" customWidth="1"/>
    <col min="15" max="15" width="17" style="125" customWidth="1"/>
    <col min="16" max="16" width="23.85546875" style="125" customWidth="1"/>
    <col min="17" max="17" width="3" style="125" customWidth="1"/>
    <col min="18" max="18" width="15.140625" style="125" customWidth="1"/>
    <col min="19" max="19" width="1.85546875" style="125" customWidth="1"/>
    <col min="20" max="20" width="2" style="125" customWidth="1"/>
    <col min="21" max="21" width="3" style="125" customWidth="1"/>
    <col min="22" max="22" width="2.7109375" style="125" customWidth="1"/>
    <col min="23" max="16384" width="9.140625" style="125"/>
  </cols>
  <sheetData>
    <row r="1" spans="2:22" ht="17.25" thickBot="1" x14ac:dyDescent="0.35">
      <c r="V1" s="126"/>
    </row>
    <row r="2" spans="2:22" ht="17.25" customHeight="1" thickBot="1" x14ac:dyDescent="0.35">
      <c r="B2" s="385" t="str">
        <f>'Version Control'!$B$2</f>
        <v>Title Block</v>
      </c>
      <c r="C2" s="386"/>
      <c r="D2" s="386"/>
      <c r="E2" s="386"/>
      <c r="F2" s="386"/>
      <c r="G2" s="386"/>
      <c r="H2" s="386"/>
      <c r="I2" s="387"/>
      <c r="V2" s="126"/>
    </row>
    <row r="3" spans="2:22" x14ac:dyDescent="0.3">
      <c r="B3" s="510" t="str">
        <f>'Version Control'!$B$3</f>
        <v>Test Report Template Name:</v>
      </c>
      <c r="C3" s="511"/>
      <c r="D3" s="511"/>
      <c r="E3" s="528" t="str">
        <f>'Version Control'!$C$3</f>
        <v xml:space="preserve">Dishwasher  </v>
      </c>
      <c r="F3" s="529"/>
      <c r="G3" s="529"/>
      <c r="H3" s="529"/>
      <c r="I3" s="530"/>
      <c r="M3" s="150" t="s">
        <v>200</v>
      </c>
      <c r="V3" s="126"/>
    </row>
    <row r="4" spans="2:22" x14ac:dyDescent="0.3">
      <c r="B4" s="512" t="str">
        <f>'Version Control'!$B$4</f>
        <v>Version Number:</v>
      </c>
      <c r="C4" s="513"/>
      <c r="D4" s="513"/>
      <c r="E4" s="525" t="str">
        <f>'Version Control'!$C$4</f>
        <v>v3.3</v>
      </c>
      <c r="F4" s="526"/>
      <c r="G4" s="526"/>
      <c r="H4" s="526"/>
      <c r="I4" s="527"/>
      <c r="V4" s="126"/>
    </row>
    <row r="5" spans="2:22" x14ac:dyDescent="0.3">
      <c r="B5" s="514" t="str">
        <f>'Version Control'!$B$5</f>
        <v xml:space="preserve">Latest Template Revision: </v>
      </c>
      <c r="C5" s="515"/>
      <c r="D5" s="515"/>
      <c r="E5" s="522">
        <f>'Version Control'!$C$5</f>
        <v>43207</v>
      </c>
      <c r="F5" s="523"/>
      <c r="G5" s="523"/>
      <c r="H5" s="523"/>
      <c r="I5" s="524"/>
      <c r="V5" s="126"/>
    </row>
    <row r="6" spans="2:22" x14ac:dyDescent="0.3">
      <c r="B6" s="514" t="str">
        <f>'Version Control'!$B$6</f>
        <v>Tab Name:</v>
      </c>
      <c r="C6" s="515"/>
      <c r="D6" s="515"/>
      <c r="E6" s="519" t="str">
        <f ca="1">MID(CELL("filename",C1), FIND("]", CELL("filename", C1))+ 1, 255)</f>
        <v>Test Data &amp; Derived Results</v>
      </c>
      <c r="F6" s="520"/>
      <c r="G6" s="520"/>
      <c r="H6" s="520"/>
      <c r="I6" s="521"/>
      <c r="V6" s="126"/>
    </row>
    <row r="7" spans="2:22" ht="35.25" customHeight="1" x14ac:dyDescent="0.3">
      <c r="B7" s="493" t="str">
        <f>'Version Control'!$B$7</f>
        <v>File Name:</v>
      </c>
      <c r="C7" s="494"/>
      <c r="D7" s="494"/>
      <c r="E7" s="531" t="str">
        <f ca="1">'Version Control'!$C$7</f>
        <v>Dishwasher - v3.3.xlsx</v>
      </c>
      <c r="F7" s="532"/>
      <c r="G7" s="532"/>
      <c r="H7" s="532"/>
      <c r="I7" s="533"/>
      <c r="V7" s="126"/>
    </row>
    <row r="8" spans="2:22" ht="17.25" thickBot="1" x14ac:dyDescent="0.35">
      <c r="B8" s="495" t="str">
        <f>'Version Control'!$B$8</f>
        <v xml:space="preserve">Test Completion Date: </v>
      </c>
      <c r="C8" s="496"/>
      <c r="D8" s="496"/>
      <c r="E8" s="516" t="str">
        <f>'Version Control'!$C$8</f>
        <v>[MM/DD/YYYY]</v>
      </c>
      <c r="F8" s="517"/>
      <c r="G8" s="517"/>
      <c r="H8" s="517"/>
      <c r="I8" s="518"/>
      <c r="V8" s="126"/>
    </row>
    <row r="9" spans="2:22" x14ac:dyDescent="0.3">
      <c r="V9" s="126"/>
    </row>
    <row r="10" spans="2:22" ht="17.25" thickBot="1" x14ac:dyDescent="0.35">
      <c r="V10" s="126"/>
    </row>
    <row r="11" spans="2:22" ht="18" thickBot="1" x14ac:dyDescent="0.4">
      <c r="B11" s="151" t="s">
        <v>72</v>
      </c>
      <c r="C11" s="152"/>
      <c r="D11" s="152"/>
      <c r="E11" s="152"/>
      <c r="F11" s="152"/>
      <c r="G11" s="152"/>
      <c r="H11" s="152"/>
      <c r="I11" s="152"/>
      <c r="J11" s="152"/>
      <c r="K11" s="152"/>
      <c r="L11" s="152"/>
      <c r="M11" s="152"/>
      <c r="N11" s="152"/>
      <c r="O11" s="152"/>
      <c r="P11" s="152"/>
      <c r="Q11" s="152"/>
      <c r="R11" s="153"/>
      <c r="S11" s="154"/>
      <c r="V11" s="126"/>
    </row>
    <row r="12" spans="2:22" ht="17.25" x14ac:dyDescent="0.35">
      <c r="B12" s="155" t="s">
        <v>256</v>
      </c>
      <c r="C12" s="156"/>
      <c r="D12" s="156"/>
      <c r="E12" s="156"/>
      <c r="F12" s="156"/>
      <c r="G12" s="156"/>
      <c r="H12" s="156"/>
      <c r="I12" s="156"/>
      <c r="J12" s="156"/>
      <c r="K12" s="156"/>
      <c r="L12" s="156"/>
      <c r="M12" s="156"/>
      <c r="N12" s="156"/>
      <c r="O12" s="156"/>
      <c r="P12" s="156"/>
      <c r="Q12" s="156"/>
      <c r="R12" s="157"/>
      <c r="S12" s="128"/>
      <c r="T12" s="128"/>
      <c r="V12" s="126"/>
    </row>
    <row r="13" spans="2:22" ht="17.25" x14ac:dyDescent="0.35">
      <c r="B13" s="155"/>
      <c r="C13" s="156"/>
      <c r="D13" s="156"/>
      <c r="E13" s="156"/>
      <c r="F13" s="156"/>
      <c r="G13" s="156"/>
      <c r="H13" s="156"/>
      <c r="I13" s="156"/>
      <c r="J13" s="156"/>
      <c r="K13" s="156"/>
      <c r="L13" s="156"/>
      <c r="M13" s="156"/>
      <c r="N13" s="156"/>
      <c r="O13" s="156"/>
      <c r="P13" s="156"/>
      <c r="Q13" s="156"/>
      <c r="R13" s="157"/>
      <c r="S13" s="128"/>
      <c r="T13" s="128"/>
      <c r="V13" s="126"/>
    </row>
    <row r="14" spans="2:22" ht="18" thickBot="1" x14ac:dyDescent="0.4">
      <c r="B14" s="158"/>
      <c r="C14" s="154" t="s">
        <v>177</v>
      </c>
      <c r="D14" s="154"/>
      <c r="E14" s="154"/>
      <c r="F14" s="154"/>
      <c r="G14" s="154"/>
      <c r="H14" s="154"/>
      <c r="I14" s="156"/>
      <c r="J14" s="156"/>
      <c r="K14" s="156"/>
      <c r="L14" s="159" t="s">
        <v>178</v>
      </c>
      <c r="M14" s="159"/>
      <c r="N14" s="159"/>
      <c r="O14" s="159"/>
      <c r="P14" s="159"/>
      <c r="Q14" s="159"/>
      <c r="R14" s="160"/>
      <c r="S14" s="161"/>
      <c r="T14" s="128"/>
      <c r="V14" s="126"/>
    </row>
    <row r="15" spans="2:22" x14ac:dyDescent="0.3">
      <c r="B15" s="158"/>
      <c r="C15" s="162"/>
      <c r="D15" s="163"/>
      <c r="E15" s="163"/>
      <c r="F15" s="164"/>
      <c r="G15" s="163"/>
      <c r="H15" s="165"/>
      <c r="I15" s="128"/>
      <c r="J15" s="128"/>
      <c r="K15" s="128"/>
      <c r="L15" s="162"/>
      <c r="M15" s="163"/>
      <c r="N15" s="163"/>
      <c r="O15" s="163"/>
      <c r="P15" s="163"/>
      <c r="Q15" s="165"/>
      <c r="R15" s="160"/>
      <c r="S15" s="128"/>
      <c r="T15" s="128"/>
      <c r="V15" s="126"/>
    </row>
    <row r="16" spans="2:22" ht="17.25" x14ac:dyDescent="0.35">
      <c r="B16" s="158"/>
      <c r="C16" s="166"/>
      <c r="D16" s="167" t="s">
        <v>43</v>
      </c>
      <c r="E16" s="168"/>
      <c r="F16" s="168"/>
      <c r="G16" s="169"/>
      <c r="H16" s="160"/>
      <c r="I16" s="128"/>
      <c r="J16" s="128"/>
      <c r="K16" s="128"/>
      <c r="L16" s="158"/>
      <c r="M16" s="167"/>
      <c r="N16" s="168"/>
      <c r="O16" s="168"/>
      <c r="P16" s="169"/>
      <c r="Q16" s="160"/>
      <c r="R16" s="160"/>
      <c r="S16" s="128"/>
      <c r="T16" s="128"/>
      <c r="V16" s="126"/>
    </row>
    <row r="17" spans="2:22" ht="15.75" customHeight="1" x14ac:dyDescent="0.35">
      <c r="B17" s="158"/>
      <c r="C17" s="158"/>
      <c r="D17" s="170"/>
      <c r="E17" s="156" t="s">
        <v>158</v>
      </c>
      <c r="F17" s="128"/>
      <c r="G17" s="171"/>
      <c r="H17" s="160"/>
      <c r="I17" s="128"/>
      <c r="J17" s="128"/>
      <c r="K17" s="128"/>
      <c r="L17" s="158"/>
      <c r="M17" s="170"/>
      <c r="N17" s="156" t="s">
        <v>158</v>
      </c>
      <c r="O17" s="128"/>
      <c r="P17" s="171"/>
      <c r="Q17" s="160"/>
      <c r="R17" s="160"/>
      <c r="S17" s="128"/>
      <c r="T17" s="128"/>
      <c r="V17" s="126"/>
    </row>
    <row r="18" spans="2:22" ht="16.5" customHeight="1" x14ac:dyDescent="0.35">
      <c r="B18" s="158"/>
      <c r="C18" s="158"/>
      <c r="D18" s="172" t="s">
        <v>343</v>
      </c>
      <c r="E18" s="334"/>
      <c r="F18" s="173" t="s">
        <v>212</v>
      </c>
      <c r="G18" s="174"/>
      <c r="H18" s="160"/>
      <c r="I18" s="128"/>
      <c r="J18" s="128"/>
      <c r="K18" s="128"/>
      <c r="L18" s="158"/>
      <c r="M18" s="172" t="s">
        <v>344</v>
      </c>
      <c r="N18" s="334"/>
      <c r="O18" s="173" t="s">
        <v>212</v>
      </c>
      <c r="P18" s="174"/>
      <c r="Q18" s="160"/>
      <c r="R18" s="160"/>
      <c r="S18" s="128"/>
      <c r="T18" s="128"/>
      <c r="V18" s="126"/>
    </row>
    <row r="19" spans="2:22" ht="17.25" x14ac:dyDescent="0.35">
      <c r="B19" s="158"/>
      <c r="C19" s="158"/>
      <c r="D19" s="173" t="s">
        <v>345</v>
      </c>
      <c r="E19" s="334"/>
      <c r="F19" s="173" t="s">
        <v>213</v>
      </c>
      <c r="G19" s="174"/>
      <c r="H19" s="160"/>
      <c r="I19" s="128"/>
      <c r="J19" s="128"/>
      <c r="K19" s="128"/>
      <c r="L19" s="158"/>
      <c r="M19" s="173" t="s">
        <v>346</v>
      </c>
      <c r="N19" s="334"/>
      <c r="O19" s="173" t="s">
        <v>213</v>
      </c>
      <c r="P19" s="174"/>
      <c r="Q19" s="160"/>
      <c r="R19" s="160"/>
      <c r="S19" s="128"/>
      <c r="T19" s="128"/>
      <c r="V19" s="126"/>
    </row>
    <row r="20" spans="2:22" ht="17.25" x14ac:dyDescent="0.35">
      <c r="B20" s="158"/>
      <c r="C20" s="158"/>
      <c r="D20" s="173" t="s">
        <v>347</v>
      </c>
      <c r="E20" s="334"/>
      <c r="F20" s="173" t="s">
        <v>212</v>
      </c>
      <c r="G20" s="174"/>
      <c r="H20" s="160"/>
      <c r="I20" s="128"/>
      <c r="J20" s="128"/>
      <c r="K20" s="128"/>
      <c r="L20" s="158"/>
      <c r="M20" s="173" t="s">
        <v>348</v>
      </c>
      <c r="N20" s="334"/>
      <c r="O20" s="173" t="s">
        <v>212</v>
      </c>
      <c r="P20" s="174"/>
      <c r="Q20" s="160"/>
      <c r="R20" s="160"/>
      <c r="S20" s="128"/>
      <c r="T20" s="128"/>
      <c r="V20" s="126"/>
    </row>
    <row r="21" spans="2:22" ht="17.25" x14ac:dyDescent="0.35">
      <c r="B21" s="158"/>
      <c r="C21" s="158"/>
      <c r="D21" s="173" t="s">
        <v>349</v>
      </c>
      <c r="E21" s="334"/>
      <c r="F21" s="173" t="s">
        <v>212</v>
      </c>
      <c r="G21" s="174"/>
      <c r="H21" s="160"/>
      <c r="I21" s="128"/>
      <c r="J21" s="128"/>
      <c r="K21" s="128"/>
      <c r="L21" s="158"/>
      <c r="M21" s="173" t="s">
        <v>349</v>
      </c>
      <c r="N21" s="334"/>
      <c r="O21" s="173" t="s">
        <v>212</v>
      </c>
      <c r="P21" s="174"/>
      <c r="Q21" s="160"/>
      <c r="R21" s="160"/>
      <c r="S21" s="128"/>
      <c r="T21" s="128"/>
      <c r="V21" s="126"/>
    </row>
    <row r="22" spans="2:22" ht="17.25" x14ac:dyDescent="0.35">
      <c r="B22" s="158"/>
      <c r="C22" s="158"/>
      <c r="D22" s="175" t="s">
        <v>289</v>
      </c>
      <c r="E22" s="335"/>
      <c r="F22" s="176"/>
      <c r="G22" s="174"/>
      <c r="H22" s="160"/>
      <c r="I22" s="128"/>
      <c r="J22" s="128"/>
      <c r="K22" s="128"/>
      <c r="L22" s="158"/>
      <c r="M22" s="175" t="s">
        <v>289</v>
      </c>
      <c r="N22" s="335"/>
      <c r="O22" s="176"/>
      <c r="P22" s="174"/>
      <c r="Q22" s="160"/>
      <c r="R22" s="160"/>
      <c r="S22" s="128"/>
      <c r="T22" s="128"/>
      <c r="V22" s="126"/>
    </row>
    <row r="23" spans="2:22" ht="17.25" x14ac:dyDescent="0.35">
      <c r="B23" s="158"/>
      <c r="C23" s="158"/>
      <c r="D23" s="173" t="s">
        <v>349</v>
      </c>
      <c r="E23" s="334"/>
      <c r="F23" s="177" t="s">
        <v>288</v>
      </c>
      <c r="G23" s="174"/>
      <c r="H23" s="160"/>
      <c r="I23" s="128"/>
      <c r="J23" s="128"/>
      <c r="K23" s="128"/>
      <c r="L23" s="158"/>
      <c r="M23" s="173" t="s">
        <v>349</v>
      </c>
      <c r="N23" s="334"/>
      <c r="O23" s="177" t="s">
        <v>288</v>
      </c>
      <c r="P23" s="174"/>
      <c r="Q23" s="160"/>
      <c r="R23" s="160"/>
      <c r="S23" s="128"/>
      <c r="T23" s="128"/>
      <c r="V23" s="126"/>
    </row>
    <row r="24" spans="2:22" ht="17.25" x14ac:dyDescent="0.35">
      <c r="B24" s="158"/>
      <c r="C24" s="158"/>
      <c r="D24" s="175" t="s">
        <v>290</v>
      </c>
      <c r="E24" s="335"/>
      <c r="F24" s="176"/>
      <c r="G24" s="174"/>
      <c r="H24" s="160"/>
      <c r="I24" s="128"/>
      <c r="J24" s="128"/>
      <c r="K24" s="128"/>
      <c r="L24" s="158"/>
      <c r="M24" s="175" t="s">
        <v>290</v>
      </c>
      <c r="N24" s="335"/>
      <c r="O24" s="176"/>
      <c r="P24" s="174"/>
      <c r="Q24" s="160"/>
      <c r="R24" s="160"/>
      <c r="S24" s="128"/>
      <c r="T24" s="128"/>
      <c r="V24" s="126"/>
    </row>
    <row r="25" spans="2:22" ht="17.25" x14ac:dyDescent="0.35">
      <c r="B25" s="158"/>
      <c r="C25" s="158"/>
      <c r="D25" s="173" t="s">
        <v>350</v>
      </c>
      <c r="E25" s="334"/>
      <c r="F25" s="173" t="s">
        <v>214</v>
      </c>
      <c r="G25" s="174"/>
      <c r="H25" s="160"/>
      <c r="I25" s="128"/>
      <c r="J25" s="128"/>
      <c r="K25" s="128"/>
      <c r="L25" s="158"/>
      <c r="M25" s="173" t="s">
        <v>351</v>
      </c>
      <c r="N25" s="334"/>
      <c r="O25" s="173" t="s">
        <v>214</v>
      </c>
      <c r="P25" s="174"/>
      <c r="Q25" s="160"/>
      <c r="R25" s="160"/>
      <c r="S25" s="128"/>
      <c r="T25" s="128"/>
      <c r="V25" s="126"/>
    </row>
    <row r="26" spans="2:22" ht="17.25" x14ac:dyDescent="0.35">
      <c r="B26" s="158"/>
      <c r="C26" s="158"/>
      <c r="D26" s="178" t="s">
        <v>352</v>
      </c>
      <c r="E26" s="334"/>
      <c r="F26" s="173" t="s">
        <v>214</v>
      </c>
      <c r="G26" s="174"/>
      <c r="H26" s="160"/>
      <c r="I26" s="128"/>
      <c r="J26" s="128"/>
      <c r="K26" s="128"/>
      <c r="L26" s="158"/>
      <c r="M26" s="178" t="s">
        <v>353</v>
      </c>
      <c r="N26" s="334"/>
      <c r="O26" s="173" t="s">
        <v>214</v>
      </c>
      <c r="P26" s="174"/>
      <c r="Q26" s="160"/>
      <c r="R26" s="160"/>
      <c r="S26" s="128"/>
      <c r="T26" s="128"/>
      <c r="V26" s="126"/>
    </row>
    <row r="27" spans="2:22" ht="17.25" x14ac:dyDescent="0.35">
      <c r="B27" s="158"/>
      <c r="C27" s="158"/>
      <c r="D27" s="178" t="s">
        <v>354</v>
      </c>
      <c r="E27" s="334"/>
      <c r="F27" s="173" t="s">
        <v>214</v>
      </c>
      <c r="G27" s="174"/>
      <c r="H27" s="160"/>
      <c r="I27" s="128"/>
      <c r="J27" s="128"/>
      <c r="K27" s="128"/>
      <c r="L27" s="158"/>
      <c r="M27" s="178" t="s">
        <v>355</v>
      </c>
      <c r="N27" s="334"/>
      <c r="O27" s="173" t="s">
        <v>214</v>
      </c>
      <c r="P27" s="174"/>
      <c r="Q27" s="160"/>
      <c r="R27" s="160"/>
      <c r="S27" s="128"/>
      <c r="T27" s="128"/>
      <c r="V27" s="126"/>
    </row>
    <row r="28" spans="2:22" ht="17.25" x14ac:dyDescent="0.35">
      <c r="B28" s="158"/>
      <c r="C28" s="158"/>
      <c r="D28" s="179" t="s">
        <v>356</v>
      </c>
      <c r="E28" s="334"/>
      <c r="F28" s="173" t="s">
        <v>215</v>
      </c>
      <c r="G28" s="174"/>
      <c r="H28" s="160"/>
      <c r="I28" s="128"/>
      <c r="J28" s="128"/>
      <c r="K28" s="128"/>
      <c r="L28" s="158"/>
      <c r="M28" s="179" t="s">
        <v>356</v>
      </c>
      <c r="N28" s="334"/>
      <c r="O28" s="173" t="s">
        <v>215</v>
      </c>
      <c r="P28" s="174"/>
      <c r="Q28" s="160"/>
      <c r="R28" s="160"/>
      <c r="S28" s="128"/>
      <c r="T28" s="128"/>
      <c r="V28" s="126"/>
    </row>
    <row r="29" spans="2:22" ht="17.25" x14ac:dyDescent="0.35">
      <c r="B29" s="158"/>
      <c r="C29" s="158"/>
      <c r="D29" s="180" t="s">
        <v>357</v>
      </c>
      <c r="E29" s="334"/>
      <c r="F29" s="180" t="s">
        <v>215</v>
      </c>
      <c r="G29" s="181"/>
      <c r="H29" s="160"/>
      <c r="I29" s="128"/>
      <c r="J29" s="128"/>
      <c r="K29" s="128"/>
      <c r="L29" s="158"/>
      <c r="M29" s="180" t="s">
        <v>357</v>
      </c>
      <c r="N29" s="334"/>
      <c r="O29" s="180" t="s">
        <v>215</v>
      </c>
      <c r="P29" s="181"/>
      <c r="Q29" s="160"/>
      <c r="R29" s="160"/>
      <c r="S29" s="128"/>
      <c r="T29" s="128"/>
      <c r="V29" s="126"/>
    </row>
    <row r="30" spans="2:22" ht="17.25" thickBot="1" x14ac:dyDescent="0.35">
      <c r="B30" s="158"/>
      <c r="C30" s="158"/>
      <c r="D30" s="128"/>
      <c r="E30" s="336"/>
      <c r="F30" s="128"/>
      <c r="G30" s="128"/>
      <c r="H30" s="160"/>
      <c r="I30" s="128"/>
      <c r="J30" s="128"/>
      <c r="K30" s="128"/>
      <c r="L30" s="102"/>
      <c r="M30" s="182"/>
      <c r="N30" s="341"/>
      <c r="O30" s="182"/>
      <c r="P30" s="182"/>
      <c r="Q30" s="183"/>
      <c r="R30" s="160"/>
      <c r="S30" s="128"/>
      <c r="T30" s="128"/>
      <c r="U30" s="128"/>
      <c r="V30" s="126"/>
    </row>
    <row r="31" spans="2:22" ht="17.25" x14ac:dyDescent="0.35">
      <c r="B31" s="158"/>
      <c r="C31" s="158"/>
      <c r="D31" s="167" t="s">
        <v>44</v>
      </c>
      <c r="E31" s="337"/>
      <c r="F31" s="168"/>
      <c r="G31" s="169"/>
      <c r="H31" s="160"/>
      <c r="I31" s="128"/>
      <c r="J31" s="128"/>
      <c r="K31" s="128"/>
      <c r="L31" s="128"/>
      <c r="M31" s="128"/>
      <c r="N31" s="336"/>
      <c r="O31" s="128"/>
      <c r="P31" s="128"/>
      <c r="Q31" s="128"/>
      <c r="R31" s="160"/>
      <c r="S31" s="128"/>
      <c r="T31" s="128"/>
      <c r="V31" s="126"/>
    </row>
    <row r="32" spans="2:22" ht="18" thickBot="1" x14ac:dyDescent="0.4">
      <c r="B32" s="158"/>
      <c r="C32" s="158"/>
      <c r="D32" s="170"/>
      <c r="E32" s="338" t="s">
        <v>158</v>
      </c>
      <c r="F32" s="128"/>
      <c r="G32" s="171"/>
      <c r="H32" s="160"/>
      <c r="I32" s="128"/>
      <c r="J32" s="128"/>
      <c r="K32" s="128"/>
      <c r="L32" s="154" t="s">
        <v>250</v>
      </c>
      <c r="M32" s="154"/>
      <c r="N32" s="335"/>
      <c r="O32" s="154"/>
      <c r="P32" s="154"/>
      <c r="Q32" s="154"/>
      <c r="R32" s="160"/>
      <c r="S32" s="128"/>
      <c r="T32" s="128"/>
      <c r="V32" s="126"/>
    </row>
    <row r="33" spans="2:22" ht="16.5" customHeight="1" x14ac:dyDescent="0.35">
      <c r="B33" s="158"/>
      <c r="C33" s="158"/>
      <c r="D33" s="172" t="s">
        <v>358</v>
      </c>
      <c r="E33" s="334"/>
      <c r="F33" s="173" t="s">
        <v>212</v>
      </c>
      <c r="G33" s="174"/>
      <c r="H33" s="160"/>
      <c r="I33" s="128"/>
      <c r="J33" s="128"/>
      <c r="K33" s="128"/>
      <c r="L33" s="162"/>
      <c r="M33" s="163"/>
      <c r="N33" s="342"/>
      <c r="O33" s="184"/>
      <c r="P33" s="163"/>
      <c r="Q33" s="165"/>
      <c r="R33" s="160"/>
      <c r="S33" s="128"/>
      <c r="T33" s="128"/>
      <c r="V33" s="126"/>
    </row>
    <row r="34" spans="2:22" ht="17.25" x14ac:dyDescent="0.35">
      <c r="B34" s="158"/>
      <c r="C34" s="158"/>
      <c r="D34" s="173" t="s">
        <v>359</v>
      </c>
      <c r="E34" s="334"/>
      <c r="F34" s="173" t="s">
        <v>213</v>
      </c>
      <c r="G34" s="174"/>
      <c r="H34" s="160"/>
      <c r="I34" s="128"/>
      <c r="J34" s="128"/>
      <c r="K34" s="128"/>
      <c r="L34" s="158"/>
      <c r="M34" s="185" t="s">
        <v>360</v>
      </c>
      <c r="N34" s="334"/>
      <c r="O34" s="186" t="s">
        <v>212</v>
      </c>
      <c r="P34" s="187"/>
      <c r="Q34" s="160"/>
      <c r="R34" s="160"/>
      <c r="S34" s="128"/>
      <c r="T34" s="128"/>
      <c r="V34" s="126"/>
    </row>
    <row r="35" spans="2:22" ht="17.25" x14ac:dyDescent="0.35">
      <c r="B35" s="158"/>
      <c r="C35" s="158"/>
      <c r="D35" s="173" t="s">
        <v>361</v>
      </c>
      <c r="E35" s="334"/>
      <c r="F35" s="173" t="s">
        <v>212</v>
      </c>
      <c r="G35" s="174"/>
      <c r="H35" s="160"/>
      <c r="I35" s="128"/>
      <c r="J35" s="128"/>
      <c r="K35" s="128"/>
      <c r="L35" s="158"/>
      <c r="M35" s="173" t="s">
        <v>362</v>
      </c>
      <c r="N35" s="334"/>
      <c r="O35" s="173" t="s">
        <v>213</v>
      </c>
      <c r="P35" s="174"/>
      <c r="Q35" s="160"/>
      <c r="R35" s="160"/>
      <c r="S35" s="128"/>
      <c r="T35" s="128"/>
      <c r="V35" s="126"/>
    </row>
    <row r="36" spans="2:22" ht="17.25" x14ac:dyDescent="0.35">
      <c r="B36" s="158"/>
      <c r="C36" s="158"/>
      <c r="D36" s="173" t="s">
        <v>349</v>
      </c>
      <c r="E36" s="334"/>
      <c r="F36" s="173" t="s">
        <v>212</v>
      </c>
      <c r="G36" s="174"/>
      <c r="H36" s="160"/>
      <c r="I36" s="128"/>
      <c r="J36" s="128"/>
      <c r="K36" s="128"/>
      <c r="L36" s="158"/>
      <c r="M36" s="180" t="s">
        <v>363</v>
      </c>
      <c r="N36" s="334"/>
      <c r="O36" s="180" t="s">
        <v>251</v>
      </c>
      <c r="P36" s="181"/>
      <c r="Q36" s="160"/>
      <c r="R36" s="160"/>
      <c r="S36" s="128"/>
      <c r="T36" s="128"/>
      <c r="V36" s="126"/>
    </row>
    <row r="37" spans="2:22" ht="18" thickBot="1" x14ac:dyDescent="0.4">
      <c r="B37" s="158"/>
      <c r="C37" s="158"/>
      <c r="D37" s="175" t="s">
        <v>289</v>
      </c>
      <c r="E37" s="335"/>
      <c r="F37" s="176"/>
      <c r="G37" s="174"/>
      <c r="H37" s="160"/>
      <c r="I37" s="128"/>
      <c r="J37" s="128"/>
      <c r="K37" s="128"/>
      <c r="L37" s="102"/>
      <c r="M37" s="188" t="s">
        <v>252</v>
      </c>
      <c r="N37" s="182"/>
      <c r="O37" s="182"/>
      <c r="P37" s="182"/>
      <c r="Q37" s="183"/>
      <c r="R37" s="160"/>
      <c r="S37" s="128"/>
      <c r="T37" s="128"/>
      <c r="V37" s="126"/>
    </row>
    <row r="38" spans="2:22" ht="17.25" x14ac:dyDescent="0.35">
      <c r="B38" s="158"/>
      <c r="C38" s="158"/>
      <c r="D38" s="173" t="s">
        <v>349</v>
      </c>
      <c r="E38" s="334"/>
      <c r="F38" s="177" t="s">
        <v>288</v>
      </c>
      <c r="G38" s="174"/>
      <c r="H38" s="160"/>
      <c r="I38" s="128"/>
      <c r="J38" s="128"/>
      <c r="K38" s="128"/>
      <c r="R38" s="160"/>
      <c r="S38" s="128"/>
      <c r="T38" s="128"/>
      <c r="V38" s="126"/>
    </row>
    <row r="39" spans="2:22" ht="17.25" x14ac:dyDescent="0.35">
      <c r="B39" s="158"/>
      <c r="C39" s="158"/>
      <c r="D39" s="175" t="s">
        <v>290</v>
      </c>
      <c r="E39" s="335"/>
      <c r="F39" s="176"/>
      <c r="G39" s="174"/>
      <c r="H39" s="160"/>
      <c r="I39" s="128"/>
      <c r="J39" s="128"/>
      <c r="K39" s="128"/>
      <c r="R39" s="160"/>
      <c r="S39" s="128"/>
      <c r="T39" s="128"/>
      <c r="V39" s="126"/>
    </row>
    <row r="40" spans="2:22" ht="17.25" x14ac:dyDescent="0.35">
      <c r="B40" s="158"/>
      <c r="C40" s="158"/>
      <c r="D40" s="173" t="s">
        <v>364</v>
      </c>
      <c r="E40" s="334"/>
      <c r="F40" s="173" t="s">
        <v>214</v>
      </c>
      <c r="G40" s="174"/>
      <c r="H40" s="160"/>
      <c r="I40" s="128"/>
      <c r="J40" s="128"/>
      <c r="K40" s="128"/>
      <c r="R40" s="160"/>
      <c r="S40" s="128"/>
      <c r="T40" s="128"/>
      <c r="V40" s="126"/>
    </row>
    <row r="41" spans="2:22" ht="17.25" x14ac:dyDescent="0.35">
      <c r="B41" s="158"/>
      <c r="C41" s="158"/>
      <c r="D41" s="178" t="s">
        <v>365</v>
      </c>
      <c r="E41" s="334"/>
      <c r="F41" s="173" t="s">
        <v>214</v>
      </c>
      <c r="G41" s="174"/>
      <c r="H41" s="160"/>
      <c r="I41" s="128"/>
      <c r="J41" s="128"/>
      <c r="K41" s="128"/>
      <c r="R41" s="160"/>
      <c r="S41" s="128"/>
      <c r="T41" s="128"/>
      <c r="V41" s="126"/>
    </row>
    <row r="42" spans="2:22" ht="17.25" x14ac:dyDescent="0.35">
      <c r="B42" s="158"/>
      <c r="C42" s="158"/>
      <c r="D42" s="178" t="s">
        <v>366</v>
      </c>
      <c r="E42" s="334"/>
      <c r="F42" s="173" t="s">
        <v>214</v>
      </c>
      <c r="G42" s="174"/>
      <c r="H42" s="160"/>
      <c r="I42" s="128"/>
      <c r="J42" s="128"/>
      <c r="K42" s="128"/>
      <c r="R42" s="160"/>
      <c r="S42" s="128"/>
      <c r="T42" s="128"/>
      <c r="V42" s="126"/>
    </row>
    <row r="43" spans="2:22" ht="17.25" x14ac:dyDescent="0.35">
      <c r="B43" s="158"/>
      <c r="C43" s="158"/>
      <c r="D43" s="179" t="s">
        <v>356</v>
      </c>
      <c r="E43" s="339">
        <f>E28</f>
        <v>0</v>
      </c>
      <c r="F43" s="173" t="s">
        <v>215</v>
      </c>
      <c r="G43" s="174"/>
      <c r="H43" s="160"/>
      <c r="I43" s="128"/>
      <c r="J43" s="128"/>
      <c r="K43" s="128"/>
      <c r="R43" s="160"/>
      <c r="S43" s="128"/>
      <c r="T43" s="128"/>
      <c r="V43" s="126"/>
    </row>
    <row r="44" spans="2:22" ht="17.25" x14ac:dyDescent="0.35">
      <c r="B44" s="158"/>
      <c r="C44" s="158"/>
      <c r="D44" s="180" t="s">
        <v>357</v>
      </c>
      <c r="E44" s="339">
        <f>E29</f>
        <v>0</v>
      </c>
      <c r="F44" s="180" t="s">
        <v>215</v>
      </c>
      <c r="G44" s="181"/>
      <c r="H44" s="160"/>
      <c r="I44" s="128"/>
      <c r="J44" s="128"/>
      <c r="K44" s="128"/>
      <c r="R44" s="160"/>
      <c r="S44" s="128"/>
      <c r="T44" s="128"/>
      <c r="V44" s="126"/>
    </row>
    <row r="45" spans="2:22" x14ac:dyDescent="0.3">
      <c r="B45" s="158"/>
      <c r="C45" s="158"/>
      <c r="D45" s="128"/>
      <c r="E45" s="340"/>
      <c r="F45" s="128"/>
      <c r="G45" s="128"/>
      <c r="H45" s="160"/>
      <c r="I45" s="128"/>
      <c r="J45" s="128"/>
      <c r="K45" s="128"/>
      <c r="L45" s="128"/>
      <c r="M45" s="128"/>
      <c r="N45" s="128"/>
      <c r="O45" s="128"/>
      <c r="P45" s="128"/>
      <c r="Q45" s="128"/>
      <c r="R45" s="160"/>
      <c r="S45" s="128"/>
      <c r="T45" s="128"/>
      <c r="V45" s="126"/>
    </row>
    <row r="46" spans="2:22" ht="17.25" x14ac:dyDescent="0.35">
      <c r="B46" s="158"/>
      <c r="C46" s="158"/>
      <c r="D46" s="167" t="s">
        <v>45</v>
      </c>
      <c r="E46" s="337"/>
      <c r="F46" s="168"/>
      <c r="G46" s="169"/>
      <c r="H46" s="160"/>
      <c r="I46" s="128"/>
      <c r="J46" s="128"/>
      <c r="K46" s="128"/>
      <c r="R46" s="160"/>
      <c r="S46" s="128"/>
      <c r="T46" s="128"/>
      <c r="V46" s="126"/>
    </row>
    <row r="47" spans="2:22" ht="17.25" x14ac:dyDescent="0.35">
      <c r="B47" s="158"/>
      <c r="C47" s="158"/>
      <c r="D47" s="170"/>
      <c r="E47" s="338" t="s">
        <v>158</v>
      </c>
      <c r="F47" s="128"/>
      <c r="G47" s="171"/>
      <c r="H47" s="160"/>
      <c r="I47" s="128"/>
      <c r="J47" s="128"/>
      <c r="K47" s="128"/>
      <c r="R47" s="160"/>
      <c r="S47" s="128"/>
      <c r="T47" s="128"/>
      <c r="V47" s="126"/>
    </row>
    <row r="48" spans="2:22" ht="16.5" customHeight="1" x14ac:dyDescent="0.35">
      <c r="B48" s="158"/>
      <c r="C48" s="158"/>
      <c r="D48" s="172" t="s">
        <v>367</v>
      </c>
      <c r="E48" s="334"/>
      <c r="F48" s="173" t="s">
        <v>212</v>
      </c>
      <c r="G48" s="174"/>
      <c r="H48" s="160"/>
      <c r="I48" s="128"/>
      <c r="J48" s="128"/>
      <c r="K48" s="128"/>
      <c r="R48" s="160"/>
      <c r="S48" s="128"/>
      <c r="T48" s="128"/>
      <c r="V48" s="126"/>
    </row>
    <row r="49" spans="2:22" ht="17.25" x14ac:dyDescent="0.35">
      <c r="B49" s="158"/>
      <c r="C49" s="158"/>
      <c r="D49" s="173" t="s">
        <v>368</v>
      </c>
      <c r="E49" s="334"/>
      <c r="F49" s="173" t="s">
        <v>213</v>
      </c>
      <c r="G49" s="174"/>
      <c r="H49" s="160"/>
      <c r="I49" s="128"/>
      <c r="J49" s="128"/>
      <c r="K49" s="128"/>
      <c r="R49" s="160"/>
      <c r="S49" s="128"/>
      <c r="T49" s="128"/>
      <c r="V49" s="126"/>
    </row>
    <row r="50" spans="2:22" ht="17.25" x14ac:dyDescent="0.35">
      <c r="B50" s="158"/>
      <c r="C50" s="158"/>
      <c r="D50" s="173" t="s">
        <v>369</v>
      </c>
      <c r="E50" s="334"/>
      <c r="F50" s="173" t="s">
        <v>212</v>
      </c>
      <c r="G50" s="174"/>
      <c r="H50" s="160"/>
      <c r="I50" s="128"/>
      <c r="J50" s="128"/>
      <c r="K50" s="128"/>
      <c r="R50" s="160"/>
      <c r="S50" s="128"/>
      <c r="T50" s="128"/>
      <c r="V50" s="126"/>
    </row>
    <row r="51" spans="2:22" ht="17.25" x14ac:dyDescent="0.35">
      <c r="B51" s="158"/>
      <c r="C51" s="158"/>
      <c r="D51" s="173" t="s">
        <v>349</v>
      </c>
      <c r="E51" s="334"/>
      <c r="F51" s="173" t="s">
        <v>212</v>
      </c>
      <c r="G51" s="174"/>
      <c r="H51" s="160"/>
      <c r="I51" s="128"/>
      <c r="J51" s="128"/>
      <c r="K51" s="128"/>
      <c r="R51" s="160"/>
      <c r="S51" s="128"/>
      <c r="T51" s="128"/>
      <c r="V51" s="126"/>
    </row>
    <row r="52" spans="2:22" ht="17.25" x14ac:dyDescent="0.35">
      <c r="B52" s="158"/>
      <c r="C52" s="158"/>
      <c r="D52" s="175" t="s">
        <v>289</v>
      </c>
      <c r="E52" s="335"/>
      <c r="F52" s="176"/>
      <c r="G52" s="174"/>
      <c r="H52" s="160"/>
      <c r="I52" s="128"/>
      <c r="J52" s="128"/>
      <c r="K52" s="128"/>
      <c r="R52" s="160"/>
      <c r="S52" s="128"/>
      <c r="T52" s="128"/>
      <c r="V52" s="126"/>
    </row>
    <row r="53" spans="2:22" ht="17.25" x14ac:dyDescent="0.35">
      <c r="B53" s="158"/>
      <c r="C53" s="158"/>
      <c r="D53" s="173" t="s">
        <v>349</v>
      </c>
      <c r="E53" s="334"/>
      <c r="F53" s="177" t="s">
        <v>288</v>
      </c>
      <c r="G53" s="174"/>
      <c r="H53" s="160"/>
      <c r="I53" s="128"/>
      <c r="J53" s="128"/>
      <c r="K53" s="128"/>
      <c r="R53" s="160"/>
      <c r="S53" s="128"/>
      <c r="T53" s="128"/>
      <c r="V53" s="126"/>
    </row>
    <row r="54" spans="2:22" ht="17.25" x14ac:dyDescent="0.35">
      <c r="B54" s="158"/>
      <c r="C54" s="158"/>
      <c r="D54" s="175" t="s">
        <v>290</v>
      </c>
      <c r="E54" s="335"/>
      <c r="F54" s="176"/>
      <c r="G54" s="174"/>
      <c r="H54" s="160"/>
      <c r="I54" s="128"/>
      <c r="J54" s="128"/>
      <c r="K54" s="128"/>
      <c r="R54" s="160"/>
      <c r="S54" s="128"/>
      <c r="T54" s="128"/>
      <c r="V54" s="126"/>
    </row>
    <row r="55" spans="2:22" ht="17.25" x14ac:dyDescent="0.35">
      <c r="B55" s="158"/>
      <c r="C55" s="158"/>
      <c r="D55" s="173" t="s">
        <v>370</v>
      </c>
      <c r="E55" s="334"/>
      <c r="F55" s="173" t="s">
        <v>214</v>
      </c>
      <c r="G55" s="174"/>
      <c r="H55" s="160"/>
      <c r="I55" s="128"/>
      <c r="J55" s="128"/>
      <c r="K55" s="128"/>
      <c r="L55" s="128"/>
      <c r="M55" s="128"/>
      <c r="N55" s="128"/>
      <c r="O55" s="128"/>
      <c r="P55" s="128"/>
      <c r="Q55" s="128"/>
      <c r="R55" s="160"/>
      <c r="S55" s="128"/>
      <c r="T55" s="128"/>
      <c r="V55" s="126"/>
    </row>
    <row r="56" spans="2:22" ht="17.25" x14ac:dyDescent="0.35">
      <c r="B56" s="158"/>
      <c r="C56" s="158"/>
      <c r="D56" s="178" t="s">
        <v>371</v>
      </c>
      <c r="E56" s="334"/>
      <c r="F56" s="173" t="s">
        <v>214</v>
      </c>
      <c r="G56" s="174"/>
      <c r="H56" s="160"/>
      <c r="I56" s="128"/>
      <c r="J56" s="128"/>
      <c r="K56" s="128"/>
      <c r="L56" s="128"/>
      <c r="M56" s="128"/>
      <c r="N56" s="128"/>
      <c r="O56" s="128"/>
      <c r="P56" s="128"/>
      <c r="Q56" s="128"/>
      <c r="R56" s="160"/>
      <c r="S56" s="128"/>
      <c r="T56" s="128"/>
      <c r="V56" s="126"/>
    </row>
    <row r="57" spans="2:22" ht="17.25" x14ac:dyDescent="0.35">
      <c r="B57" s="158"/>
      <c r="C57" s="158"/>
      <c r="D57" s="178" t="s">
        <v>372</v>
      </c>
      <c r="E57" s="334"/>
      <c r="F57" s="173" t="s">
        <v>214</v>
      </c>
      <c r="G57" s="174"/>
      <c r="H57" s="160"/>
      <c r="I57" s="128"/>
      <c r="J57" s="128"/>
      <c r="K57" s="128"/>
      <c r="L57" s="128"/>
      <c r="M57" s="128"/>
      <c r="N57" s="128"/>
      <c r="O57" s="128"/>
      <c r="P57" s="128"/>
      <c r="Q57" s="128"/>
      <c r="R57" s="160"/>
      <c r="S57" s="128"/>
      <c r="T57" s="128"/>
      <c r="V57" s="126"/>
    </row>
    <row r="58" spans="2:22" ht="17.25" x14ac:dyDescent="0.35">
      <c r="B58" s="158"/>
      <c r="C58" s="158"/>
      <c r="D58" s="179" t="s">
        <v>356</v>
      </c>
      <c r="E58" s="339">
        <f>E28</f>
        <v>0</v>
      </c>
      <c r="F58" s="173" t="s">
        <v>215</v>
      </c>
      <c r="G58" s="174"/>
      <c r="H58" s="160"/>
      <c r="I58" s="128"/>
      <c r="J58" s="128"/>
      <c r="K58" s="128"/>
      <c r="L58" s="128"/>
      <c r="M58" s="128"/>
      <c r="N58" s="128"/>
      <c r="O58" s="128"/>
      <c r="P58" s="128"/>
      <c r="Q58" s="128"/>
      <c r="R58" s="160"/>
      <c r="S58" s="128"/>
      <c r="T58" s="128"/>
      <c r="V58" s="126"/>
    </row>
    <row r="59" spans="2:22" ht="17.25" x14ac:dyDescent="0.35">
      <c r="B59" s="158"/>
      <c r="C59" s="158"/>
      <c r="D59" s="180" t="s">
        <v>357</v>
      </c>
      <c r="E59" s="339">
        <f>E29</f>
        <v>0</v>
      </c>
      <c r="F59" s="180" t="s">
        <v>215</v>
      </c>
      <c r="G59" s="181"/>
      <c r="H59" s="160"/>
      <c r="I59" s="128"/>
      <c r="J59" s="128"/>
      <c r="K59" s="128"/>
      <c r="L59" s="128"/>
      <c r="M59" s="128"/>
      <c r="N59" s="128"/>
      <c r="O59" s="128"/>
      <c r="P59" s="128"/>
      <c r="Q59" s="128"/>
      <c r="R59" s="160"/>
      <c r="S59" s="128"/>
      <c r="T59" s="128"/>
      <c r="V59" s="126"/>
    </row>
    <row r="60" spans="2:22" ht="17.25" thickBot="1" x14ac:dyDescent="0.35">
      <c r="B60" s="158"/>
      <c r="C60" s="102"/>
      <c r="D60" s="182"/>
      <c r="E60" s="188"/>
      <c r="F60" s="188"/>
      <c r="G60" s="182"/>
      <c r="H60" s="183"/>
      <c r="I60" s="128"/>
      <c r="J60" s="128"/>
      <c r="K60" s="128"/>
      <c r="L60" s="128"/>
      <c r="M60" s="128"/>
      <c r="N60" s="128"/>
      <c r="O60" s="128"/>
      <c r="P60" s="128"/>
      <c r="Q60" s="128"/>
      <c r="R60" s="160"/>
      <c r="T60" s="128"/>
      <c r="V60" s="126"/>
    </row>
    <row r="61" spans="2:22" ht="17.25" thickBot="1" x14ac:dyDescent="0.35">
      <c r="B61" s="102"/>
      <c r="C61" s="182"/>
      <c r="D61" s="182"/>
      <c r="E61" s="188"/>
      <c r="F61" s="182"/>
      <c r="G61" s="182"/>
      <c r="H61" s="182"/>
      <c r="I61" s="182"/>
      <c r="J61" s="182"/>
      <c r="K61" s="182"/>
      <c r="L61" s="182"/>
      <c r="M61" s="182"/>
      <c r="N61" s="182"/>
      <c r="O61" s="182"/>
      <c r="P61" s="182"/>
      <c r="Q61" s="182"/>
      <c r="R61" s="183"/>
      <c r="V61" s="126"/>
    </row>
    <row r="62" spans="2:22" ht="17.25" thickBot="1" x14ac:dyDescent="0.35">
      <c r="B62" s="128"/>
      <c r="C62" s="128"/>
      <c r="D62" s="128"/>
      <c r="E62" s="189"/>
      <c r="F62" s="128"/>
      <c r="G62" s="128"/>
      <c r="H62" s="128"/>
      <c r="I62" s="128"/>
      <c r="J62" s="128"/>
      <c r="K62" s="128"/>
      <c r="L62" s="128"/>
      <c r="M62" s="128"/>
      <c r="N62" s="128"/>
      <c r="O62" s="128"/>
      <c r="P62" s="128"/>
      <c r="Q62" s="128"/>
      <c r="R62" s="128"/>
      <c r="V62" s="126"/>
    </row>
    <row r="63" spans="2:22" ht="18" thickBot="1" x14ac:dyDescent="0.4">
      <c r="B63" s="497" t="s">
        <v>199</v>
      </c>
      <c r="C63" s="498"/>
      <c r="D63" s="498"/>
      <c r="E63" s="498"/>
      <c r="F63" s="498"/>
      <c r="G63" s="498"/>
      <c r="H63" s="498"/>
      <c r="I63" s="498"/>
      <c r="J63" s="498"/>
      <c r="K63" s="498"/>
      <c r="L63" s="498"/>
      <c r="M63" s="498"/>
      <c r="N63" s="498"/>
      <c r="O63" s="498"/>
      <c r="P63" s="498"/>
      <c r="Q63" s="498"/>
      <c r="R63" s="499"/>
      <c r="V63" s="126"/>
    </row>
    <row r="64" spans="2:22" x14ac:dyDescent="0.3">
      <c r="B64" s="534"/>
      <c r="C64" s="535"/>
      <c r="D64" s="535"/>
      <c r="E64" s="535"/>
      <c r="F64" s="535"/>
      <c r="G64" s="535"/>
      <c r="H64" s="535"/>
      <c r="I64" s="535"/>
      <c r="J64" s="535"/>
      <c r="K64" s="535"/>
      <c r="L64" s="535"/>
      <c r="M64" s="535"/>
      <c r="N64" s="535"/>
      <c r="O64" s="535"/>
      <c r="P64" s="535"/>
      <c r="Q64" s="535"/>
      <c r="R64" s="536"/>
      <c r="V64" s="126"/>
    </row>
    <row r="65" spans="2:23" x14ac:dyDescent="0.3">
      <c r="B65" s="430"/>
      <c r="C65" s="431"/>
      <c r="D65" s="431"/>
      <c r="E65" s="431"/>
      <c r="F65" s="431"/>
      <c r="G65" s="431"/>
      <c r="H65" s="431"/>
      <c r="I65" s="431"/>
      <c r="J65" s="431"/>
      <c r="K65" s="431"/>
      <c r="L65" s="431"/>
      <c r="M65" s="431"/>
      <c r="N65" s="431"/>
      <c r="O65" s="431"/>
      <c r="P65" s="431"/>
      <c r="Q65" s="431"/>
      <c r="R65" s="432"/>
      <c r="V65" s="126"/>
    </row>
    <row r="66" spans="2:23" x14ac:dyDescent="0.3">
      <c r="B66" s="430"/>
      <c r="C66" s="431"/>
      <c r="D66" s="431"/>
      <c r="E66" s="431"/>
      <c r="F66" s="431"/>
      <c r="G66" s="431"/>
      <c r="H66" s="431"/>
      <c r="I66" s="431"/>
      <c r="J66" s="431"/>
      <c r="K66" s="431"/>
      <c r="L66" s="431"/>
      <c r="M66" s="431"/>
      <c r="N66" s="431"/>
      <c r="O66" s="431"/>
      <c r="P66" s="431"/>
      <c r="Q66" s="431"/>
      <c r="R66" s="432"/>
      <c r="V66" s="126"/>
    </row>
    <row r="67" spans="2:23" x14ac:dyDescent="0.3">
      <c r="B67" s="430"/>
      <c r="C67" s="431"/>
      <c r="D67" s="431"/>
      <c r="E67" s="431"/>
      <c r="F67" s="431"/>
      <c r="G67" s="431"/>
      <c r="H67" s="431"/>
      <c r="I67" s="431"/>
      <c r="J67" s="431"/>
      <c r="K67" s="431"/>
      <c r="L67" s="431"/>
      <c r="M67" s="431"/>
      <c r="N67" s="431"/>
      <c r="O67" s="431"/>
      <c r="P67" s="431"/>
      <c r="Q67" s="431"/>
      <c r="R67" s="432"/>
      <c r="V67" s="126"/>
    </row>
    <row r="68" spans="2:23" ht="17.25" thickBot="1" x14ac:dyDescent="0.35">
      <c r="B68" s="537"/>
      <c r="C68" s="538"/>
      <c r="D68" s="538"/>
      <c r="E68" s="538"/>
      <c r="F68" s="538"/>
      <c r="G68" s="538"/>
      <c r="H68" s="538"/>
      <c r="I68" s="538"/>
      <c r="J68" s="538"/>
      <c r="K68" s="538"/>
      <c r="L68" s="538"/>
      <c r="M68" s="538"/>
      <c r="N68" s="538"/>
      <c r="O68" s="538"/>
      <c r="P68" s="538"/>
      <c r="Q68" s="538"/>
      <c r="R68" s="539"/>
      <c r="V68" s="126"/>
    </row>
    <row r="69" spans="2:23" ht="17.25" thickBot="1" x14ac:dyDescent="0.35">
      <c r="V69" s="126"/>
    </row>
    <row r="70" spans="2:23" ht="18" thickBot="1" x14ac:dyDescent="0.35">
      <c r="B70" s="151" t="s">
        <v>51</v>
      </c>
      <c r="C70" s="152"/>
      <c r="D70" s="152"/>
      <c r="E70" s="152"/>
      <c r="F70" s="152"/>
      <c r="G70" s="152"/>
      <c r="H70" s="152"/>
      <c r="I70" s="152"/>
      <c r="J70" s="152"/>
      <c r="K70" s="152"/>
      <c r="L70" s="152"/>
      <c r="M70" s="152"/>
      <c r="N70" s="152"/>
      <c r="O70" s="152"/>
      <c r="P70" s="152"/>
      <c r="Q70" s="152"/>
      <c r="R70" s="152"/>
      <c r="S70" s="152"/>
      <c r="T70" s="153"/>
      <c r="U70" s="190"/>
      <c r="V70" s="126"/>
    </row>
    <row r="71" spans="2:23" ht="18" thickBot="1" x14ac:dyDescent="0.4">
      <c r="B71" s="158"/>
      <c r="C71" s="156"/>
      <c r="D71" s="156"/>
      <c r="E71" s="156"/>
      <c r="F71" s="156"/>
      <c r="G71" s="156"/>
      <c r="H71" s="156"/>
      <c r="I71" s="156"/>
      <c r="J71" s="156"/>
      <c r="K71" s="156"/>
      <c r="L71" s="156"/>
      <c r="M71" s="156"/>
      <c r="N71" s="156"/>
      <c r="O71" s="156"/>
      <c r="P71" s="156"/>
      <c r="Q71" s="128"/>
      <c r="R71" s="128"/>
      <c r="S71" s="128"/>
      <c r="T71" s="160"/>
      <c r="U71" s="128"/>
      <c r="V71" s="126"/>
    </row>
    <row r="72" spans="2:23" ht="17.25" x14ac:dyDescent="0.35">
      <c r="B72" s="158"/>
      <c r="C72" s="191" t="s">
        <v>177</v>
      </c>
      <c r="D72" s="192"/>
      <c r="E72" s="192"/>
      <c r="F72" s="192"/>
      <c r="G72" s="192"/>
      <c r="H72" s="192"/>
      <c r="I72" s="192"/>
      <c r="J72" s="193"/>
      <c r="K72" s="190"/>
      <c r="L72" s="40" t="s">
        <v>178</v>
      </c>
      <c r="M72" s="194"/>
      <c r="N72" s="194"/>
      <c r="O72" s="194"/>
      <c r="P72" s="194"/>
      <c r="Q72" s="194"/>
      <c r="R72" s="194"/>
      <c r="S72" s="195"/>
      <c r="T72" s="160"/>
      <c r="U72" s="128"/>
      <c r="V72" s="126"/>
    </row>
    <row r="73" spans="2:23" ht="17.25" x14ac:dyDescent="0.35">
      <c r="B73" s="158"/>
      <c r="C73" s="196"/>
      <c r="D73" s="128"/>
      <c r="E73" s="128"/>
      <c r="F73" s="128"/>
      <c r="G73" s="128"/>
      <c r="H73" s="128"/>
      <c r="I73" s="197"/>
      <c r="J73" s="160"/>
      <c r="K73" s="128"/>
      <c r="L73" s="158"/>
      <c r="M73" s="128"/>
      <c r="N73" s="128"/>
      <c r="O73" s="161"/>
      <c r="P73" s="161"/>
      <c r="Q73" s="128"/>
      <c r="R73" s="156"/>
      <c r="S73" s="157"/>
      <c r="T73" s="160"/>
      <c r="U73" s="156"/>
      <c r="V73" s="198"/>
      <c r="W73" s="156"/>
    </row>
    <row r="74" spans="2:23" ht="17.25" x14ac:dyDescent="0.35">
      <c r="B74" s="158"/>
      <c r="C74" s="196"/>
      <c r="D74" s="500" t="s">
        <v>373</v>
      </c>
      <c r="E74" s="501"/>
      <c r="F74" s="199" t="s">
        <v>158</v>
      </c>
      <c r="G74" s="199"/>
      <c r="H74" s="200"/>
      <c r="I74" s="201"/>
      <c r="J74" s="160"/>
      <c r="K74" s="128"/>
      <c r="L74" s="158"/>
      <c r="M74" s="202" t="s">
        <v>373</v>
      </c>
      <c r="N74" s="200"/>
      <c r="O74" s="199" t="s">
        <v>158</v>
      </c>
      <c r="P74" s="199"/>
      <c r="Q74" s="200"/>
      <c r="R74" s="203"/>
      <c r="S74" s="157"/>
      <c r="T74" s="160"/>
      <c r="U74" s="156"/>
      <c r="V74" s="198"/>
      <c r="W74" s="156"/>
    </row>
    <row r="75" spans="2:23" ht="15" customHeight="1" x14ac:dyDescent="0.35">
      <c r="B75" s="158"/>
      <c r="C75" s="158"/>
      <c r="D75" s="204"/>
      <c r="E75" s="205"/>
      <c r="F75" s="343">
        <f>(E18*F79)+(E33*F80)+(E48*F81)</f>
        <v>0</v>
      </c>
      <c r="G75" s="206" t="s">
        <v>46</v>
      </c>
      <c r="I75" s="171"/>
      <c r="J75" s="160"/>
      <c r="K75" s="128"/>
      <c r="L75" s="158"/>
      <c r="M75" s="204"/>
      <c r="N75" s="205"/>
      <c r="O75" s="343">
        <f>N18</f>
        <v>0</v>
      </c>
      <c r="P75" s="206" t="s">
        <v>46</v>
      </c>
      <c r="R75" s="171"/>
      <c r="S75" s="160"/>
      <c r="T75" s="160"/>
      <c r="U75" s="128"/>
      <c r="V75" s="126"/>
    </row>
    <row r="76" spans="2:23" ht="17.25" x14ac:dyDescent="0.35">
      <c r="B76" s="158"/>
      <c r="C76" s="158"/>
      <c r="D76" s="207" t="s">
        <v>374</v>
      </c>
      <c r="E76" s="197"/>
      <c r="F76" s="344"/>
      <c r="G76" s="197"/>
      <c r="H76" s="128"/>
      <c r="I76" s="171"/>
      <c r="J76" s="208"/>
      <c r="K76" s="197"/>
      <c r="L76" s="158"/>
      <c r="M76" s="209" t="s">
        <v>278</v>
      </c>
      <c r="N76" s="210"/>
      <c r="O76" s="350"/>
      <c r="P76" s="210"/>
      <c r="Q76" s="211"/>
      <c r="R76" s="212"/>
      <c r="S76" s="160"/>
      <c r="T76" s="160"/>
      <c r="U76" s="128"/>
      <c r="V76" s="126"/>
    </row>
    <row r="77" spans="2:23" ht="17.25" x14ac:dyDescent="0.35">
      <c r="B77" s="158"/>
      <c r="C77" s="158"/>
      <c r="D77" s="207"/>
      <c r="E77" s="197"/>
      <c r="F77" s="344"/>
      <c r="G77" s="197"/>
      <c r="H77" s="128"/>
      <c r="I77" s="171"/>
      <c r="J77" s="208"/>
      <c r="K77" s="197"/>
      <c r="L77" s="158"/>
      <c r="M77" s="197"/>
      <c r="N77" s="197"/>
      <c r="O77" s="344"/>
      <c r="P77" s="197"/>
      <c r="Q77" s="128"/>
      <c r="R77" s="128"/>
      <c r="S77" s="160"/>
      <c r="T77" s="160"/>
      <c r="U77" s="128"/>
      <c r="V77" s="126"/>
    </row>
    <row r="78" spans="2:23" ht="17.25" x14ac:dyDescent="0.35">
      <c r="B78" s="158"/>
      <c r="C78" s="158"/>
      <c r="D78" s="204" t="s">
        <v>180</v>
      </c>
      <c r="E78" s="128"/>
      <c r="F78" s="336"/>
      <c r="G78" s="197"/>
      <c r="H78" s="128"/>
      <c r="I78" s="171"/>
      <c r="J78" s="208"/>
      <c r="K78" s="197"/>
      <c r="L78" s="158"/>
      <c r="M78" s="197"/>
      <c r="N78" s="197"/>
      <c r="O78" s="344"/>
      <c r="P78" s="197"/>
      <c r="Q78" s="128"/>
      <c r="R78" s="128"/>
      <c r="S78" s="160"/>
      <c r="T78" s="160"/>
      <c r="U78" s="128"/>
      <c r="V78" s="126"/>
    </row>
    <row r="79" spans="2:23" ht="17.25" x14ac:dyDescent="0.35">
      <c r="B79" s="158"/>
      <c r="C79" s="158"/>
      <c r="D79" s="207" t="s">
        <v>375</v>
      </c>
      <c r="E79" s="128"/>
      <c r="F79" s="351">
        <v>0.05</v>
      </c>
      <c r="G79" s="197"/>
      <c r="H79" s="128"/>
      <c r="I79" s="171"/>
      <c r="J79" s="208"/>
      <c r="K79" s="197"/>
      <c r="L79" s="158"/>
      <c r="M79" s="197"/>
      <c r="N79" s="197"/>
      <c r="O79" s="344"/>
      <c r="P79" s="197"/>
      <c r="Q79" s="128"/>
      <c r="R79" s="128"/>
      <c r="S79" s="160"/>
      <c r="T79" s="160"/>
      <c r="U79" s="128"/>
      <c r="V79" s="126"/>
    </row>
    <row r="80" spans="2:23" ht="17.25" x14ac:dyDescent="0.35">
      <c r="B80" s="158"/>
      <c r="C80" s="158"/>
      <c r="D80" s="207" t="s">
        <v>376</v>
      </c>
      <c r="E80" s="128"/>
      <c r="F80" s="351">
        <v>0.33</v>
      </c>
      <c r="G80" s="197"/>
      <c r="H80" s="128"/>
      <c r="I80" s="171"/>
      <c r="J80" s="208"/>
      <c r="K80" s="197"/>
      <c r="L80" s="158"/>
      <c r="M80" s="197"/>
      <c r="N80" s="197"/>
      <c r="O80" s="344"/>
      <c r="P80" s="197"/>
      <c r="Q80" s="128"/>
      <c r="R80" s="128"/>
      <c r="S80" s="160"/>
      <c r="T80" s="160"/>
      <c r="U80" s="128"/>
      <c r="V80" s="126"/>
    </row>
    <row r="81" spans="2:22" ht="17.25" x14ac:dyDescent="0.35">
      <c r="B81" s="158"/>
      <c r="C81" s="158"/>
      <c r="D81" s="209" t="s">
        <v>377</v>
      </c>
      <c r="E81" s="211"/>
      <c r="F81" s="351">
        <v>0.62</v>
      </c>
      <c r="G81" s="210"/>
      <c r="H81" s="211"/>
      <c r="I81" s="212"/>
      <c r="J81" s="208"/>
      <c r="K81" s="197"/>
      <c r="L81" s="158"/>
      <c r="M81" s="197"/>
      <c r="N81" s="197"/>
      <c r="O81" s="344"/>
      <c r="P81" s="197"/>
      <c r="Q81" s="128"/>
      <c r="R81" s="128"/>
      <c r="S81" s="160"/>
      <c r="T81" s="160"/>
      <c r="U81" s="128"/>
      <c r="V81" s="126"/>
    </row>
    <row r="82" spans="2:22" ht="17.25" x14ac:dyDescent="0.35">
      <c r="B82" s="158"/>
      <c r="C82" s="158"/>
      <c r="D82" s="197"/>
      <c r="E82" s="197"/>
      <c r="F82" s="344"/>
      <c r="G82" s="197"/>
      <c r="H82" s="128"/>
      <c r="I82" s="128"/>
      <c r="J82" s="208"/>
      <c r="K82" s="197"/>
      <c r="L82" s="158"/>
      <c r="M82" s="128"/>
      <c r="N82" s="128"/>
      <c r="O82" s="336"/>
      <c r="P82" s="128"/>
      <c r="Q82" s="128"/>
      <c r="R82" s="128"/>
      <c r="S82" s="160"/>
      <c r="T82" s="160"/>
      <c r="U82" s="128"/>
      <c r="V82" s="126"/>
    </row>
    <row r="83" spans="2:22" ht="17.25" x14ac:dyDescent="0.35">
      <c r="B83" s="158"/>
      <c r="C83" s="158"/>
      <c r="D83" s="500" t="s">
        <v>378</v>
      </c>
      <c r="E83" s="501"/>
      <c r="F83" s="346" t="s">
        <v>158</v>
      </c>
      <c r="G83" s="199"/>
      <c r="H83" s="200"/>
      <c r="I83" s="201"/>
      <c r="J83" s="208"/>
      <c r="K83" s="197"/>
      <c r="L83" s="158"/>
      <c r="M83" s="500" t="s">
        <v>378</v>
      </c>
      <c r="N83" s="501"/>
      <c r="O83" s="346" t="s">
        <v>158</v>
      </c>
      <c r="P83" s="199"/>
      <c r="Q83" s="200"/>
      <c r="R83" s="201"/>
      <c r="S83" s="160"/>
      <c r="T83" s="160"/>
      <c r="U83" s="128"/>
      <c r="V83" s="126"/>
    </row>
    <row r="84" spans="2:22" ht="17.25" x14ac:dyDescent="0.35">
      <c r="B84" s="158"/>
      <c r="C84" s="158"/>
      <c r="D84" s="204"/>
      <c r="E84" s="205"/>
      <c r="F84" s="343">
        <f>N34*N36/F86</f>
        <v>0</v>
      </c>
      <c r="G84" s="206" t="s">
        <v>46</v>
      </c>
      <c r="I84" s="171"/>
      <c r="J84" s="208"/>
      <c r="K84" s="197"/>
      <c r="L84" s="158"/>
      <c r="M84" s="204"/>
      <c r="N84" s="205"/>
      <c r="O84" s="343">
        <f>N34*N36/O86</f>
        <v>0</v>
      </c>
      <c r="P84" s="206" t="s">
        <v>46</v>
      </c>
      <c r="R84" s="171"/>
      <c r="S84" s="160"/>
      <c r="T84" s="160"/>
      <c r="U84" s="128"/>
      <c r="V84" s="126"/>
    </row>
    <row r="85" spans="2:22" ht="17.25" x14ac:dyDescent="0.35">
      <c r="B85" s="158"/>
      <c r="C85" s="158"/>
      <c r="D85" s="207" t="s">
        <v>379</v>
      </c>
      <c r="E85" s="197"/>
      <c r="F85" s="344"/>
      <c r="G85" s="197"/>
      <c r="H85" s="128"/>
      <c r="I85" s="171"/>
      <c r="J85" s="208"/>
      <c r="K85" s="197"/>
      <c r="L85" s="158"/>
      <c r="M85" s="207" t="s">
        <v>379</v>
      </c>
      <c r="N85" s="197"/>
      <c r="O85" s="344"/>
      <c r="P85" s="197"/>
      <c r="Q85" s="128"/>
      <c r="R85" s="171"/>
      <c r="S85" s="160"/>
      <c r="T85" s="160"/>
      <c r="U85" s="128"/>
      <c r="V85" s="126"/>
    </row>
    <row r="86" spans="2:22" ht="17.25" x14ac:dyDescent="0.35">
      <c r="B86" s="158"/>
      <c r="C86" s="158"/>
      <c r="D86" s="209"/>
      <c r="E86" s="213" t="s">
        <v>92</v>
      </c>
      <c r="F86" s="352">
        <v>215</v>
      </c>
      <c r="G86" s="214" t="s">
        <v>167</v>
      </c>
      <c r="H86" s="211"/>
      <c r="I86" s="212"/>
      <c r="J86" s="208"/>
      <c r="K86" s="197"/>
      <c r="L86" s="158"/>
      <c r="M86" s="209"/>
      <c r="N86" s="213" t="s">
        <v>92</v>
      </c>
      <c r="O86" s="352">
        <v>215</v>
      </c>
      <c r="P86" s="214" t="s">
        <v>167</v>
      </c>
      <c r="Q86" s="211"/>
      <c r="R86" s="212"/>
      <c r="S86" s="160"/>
      <c r="T86" s="160"/>
      <c r="U86" s="128"/>
      <c r="V86" s="126"/>
    </row>
    <row r="87" spans="2:22" ht="17.25" x14ac:dyDescent="0.35">
      <c r="B87" s="158"/>
      <c r="C87" s="158"/>
      <c r="D87" s="197"/>
      <c r="E87" s="197"/>
      <c r="F87" s="344"/>
      <c r="G87" s="197"/>
      <c r="H87" s="128"/>
      <c r="I87" s="128"/>
      <c r="J87" s="208"/>
      <c r="K87" s="197"/>
      <c r="L87" s="158"/>
      <c r="M87" s="128"/>
      <c r="N87" s="128"/>
      <c r="O87" s="336"/>
      <c r="P87" s="128"/>
      <c r="Q87" s="128"/>
      <c r="R87" s="128"/>
      <c r="S87" s="160"/>
      <c r="T87" s="160"/>
      <c r="U87" s="128"/>
      <c r="V87" s="126"/>
    </row>
    <row r="88" spans="2:22" ht="18" x14ac:dyDescent="0.35">
      <c r="B88" s="158"/>
      <c r="C88" s="158"/>
      <c r="D88" s="491" t="s">
        <v>380</v>
      </c>
      <c r="E88" s="492"/>
      <c r="F88" s="346" t="s">
        <v>158</v>
      </c>
      <c r="G88" s="199"/>
      <c r="H88" s="200"/>
      <c r="I88" s="215"/>
      <c r="J88" s="208"/>
      <c r="K88" s="197"/>
      <c r="L88" s="158"/>
      <c r="M88" s="167" t="s">
        <v>380</v>
      </c>
      <c r="N88" s="200"/>
      <c r="O88" s="346" t="s">
        <v>158</v>
      </c>
      <c r="P88" s="199"/>
      <c r="Q88" s="200"/>
      <c r="R88" s="215"/>
      <c r="S88" s="160"/>
      <c r="T88" s="160"/>
      <c r="U88" s="128"/>
      <c r="V88" s="126"/>
    </row>
    <row r="89" spans="2:22" ht="17.25" x14ac:dyDescent="0.35">
      <c r="B89" s="158"/>
      <c r="C89" s="158"/>
      <c r="D89" s="204"/>
      <c r="E89" s="128"/>
      <c r="F89" s="343">
        <f>(E20+E35+E50)/3</f>
        <v>0</v>
      </c>
      <c r="G89" s="206" t="s">
        <v>46</v>
      </c>
      <c r="I89" s="171"/>
      <c r="J89" s="160"/>
      <c r="K89" s="128"/>
      <c r="L89" s="158"/>
      <c r="M89" s="204"/>
      <c r="N89" s="154"/>
      <c r="O89" s="343">
        <f>N20</f>
        <v>0</v>
      </c>
      <c r="P89" s="206" t="s">
        <v>46</v>
      </c>
      <c r="R89" s="171"/>
      <c r="S89" s="160"/>
      <c r="T89" s="160"/>
      <c r="U89" s="128"/>
      <c r="V89" s="126"/>
    </row>
    <row r="90" spans="2:22" ht="17.25" x14ac:dyDescent="0.35">
      <c r="B90" s="158"/>
      <c r="C90" s="158"/>
      <c r="D90" s="209" t="s">
        <v>381</v>
      </c>
      <c r="E90" s="211"/>
      <c r="F90" s="348"/>
      <c r="G90" s="211"/>
      <c r="H90" s="211"/>
      <c r="I90" s="212"/>
      <c r="J90" s="160"/>
      <c r="K90" s="128"/>
      <c r="L90" s="158"/>
      <c r="M90" s="209" t="s">
        <v>179</v>
      </c>
      <c r="N90" s="211"/>
      <c r="O90" s="348"/>
      <c r="P90" s="211"/>
      <c r="Q90" s="211"/>
      <c r="R90" s="212"/>
      <c r="S90" s="160"/>
      <c r="T90" s="160"/>
      <c r="U90" s="128"/>
      <c r="V90" s="126"/>
    </row>
    <row r="91" spans="2:22" x14ac:dyDescent="0.3">
      <c r="B91" s="158"/>
      <c r="C91" s="158"/>
      <c r="D91" s="128"/>
      <c r="E91" s="128"/>
      <c r="F91" s="336"/>
      <c r="G91" s="128"/>
      <c r="H91" s="128"/>
      <c r="I91" s="128"/>
      <c r="J91" s="160"/>
      <c r="K91" s="128"/>
      <c r="L91" s="158"/>
      <c r="M91" s="128"/>
      <c r="N91" s="128"/>
      <c r="O91" s="336"/>
      <c r="P91" s="128"/>
      <c r="Q91" s="128"/>
      <c r="R91" s="128"/>
      <c r="S91" s="160"/>
      <c r="T91" s="160"/>
      <c r="U91" s="128"/>
      <c r="V91" s="126"/>
    </row>
    <row r="92" spans="2:22" ht="18" x14ac:dyDescent="0.35">
      <c r="B92" s="158"/>
      <c r="C92" s="158"/>
      <c r="D92" s="491" t="s">
        <v>382</v>
      </c>
      <c r="E92" s="492"/>
      <c r="F92" s="346" t="s">
        <v>158</v>
      </c>
      <c r="G92" s="199"/>
      <c r="H92" s="200"/>
      <c r="I92" s="215"/>
      <c r="J92" s="208"/>
      <c r="K92" s="197"/>
      <c r="L92" s="158"/>
      <c r="M92" s="167" t="s">
        <v>382</v>
      </c>
      <c r="N92" s="200"/>
      <c r="O92" s="346" t="s">
        <v>158</v>
      </c>
      <c r="P92" s="199"/>
      <c r="Q92" s="200"/>
      <c r="R92" s="215"/>
      <c r="S92" s="160"/>
      <c r="T92" s="160"/>
      <c r="U92" s="128"/>
      <c r="V92" s="126"/>
    </row>
    <row r="93" spans="2:22" ht="17.25" x14ac:dyDescent="0.35">
      <c r="B93" s="158"/>
      <c r="C93" s="158"/>
      <c r="D93" s="204"/>
      <c r="E93" s="128"/>
      <c r="F93" s="343">
        <f>IF(E21&gt;0,(E21+E36+E51)/3,((E23+E38+E53)/3)*((E27+E42+E57)/3)*60/10000)</f>
        <v>0</v>
      </c>
      <c r="G93" s="206" t="s">
        <v>46</v>
      </c>
      <c r="I93" s="171"/>
      <c r="J93" s="160"/>
      <c r="K93" s="128"/>
      <c r="L93" s="158"/>
      <c r="M93" s="204"/>
      <c r="N93" s="154"/>
      <c r="O93" s="343">
        <f>IF(N21&gt;0,N21,N23*N27*60/10000)</f>
        <v>0</v>
      </c>
      <c r="P93" s="206" t="s">
        <v>46</v>
      </c>
      <c r="R93" s="171"/>
      <c r="S93" s="160"/>
      <c r="T93" s="160"/>
      <c r="U93" s="128"/>
      <c r="V93" s="126"/>
    </row>
    <row r="94" spans="2:22" ht="17.25" x14ac:dyDescent="0.35">
      <c r="B94" s="158"/>
      <c r="C94" s="158"/>
      <c r="D94" s="209" t="s">
        <v>383</v>
      </c>
      <c r="E94" s="211"/>
      <c r="F94" s="348"/>
      <c r="G94" s="211"/>
      <c r="H94" s="211"/>
      <c r="I94" s="212"/>
      <c r="J94" s="160"/>
      <c r="K94" s="128"/>
      <c r="L94" s="158"/>
      <c r="M94" s="209" t="s">
        <v>249</v>
      </c>
      <c r="N94" s="211"/>
      <c r="O94" s="348"/>
      <c r="P94" s="211"/>
      <c r="Q94" s="211"/>
      <c r="R94" s="212"/>
      <c r="S94" s="160"/>
      <c r="T94" s="160"/>
      <c r="U94" s="128"/>
      <c r="V94" s="126"/>
    </row>
    <row r="95" spans="2:22" x14ac:dyDescent="0.3">
      <c r="B95" s="158"/>
      <c r="C95" s="158"/>
      <c r="D95" s="128"/>
      <c r="E95" s="128"/>
      <c r="F95" s="336"/>
      <c r="G95" s="128"/>
      <c r="H95" s="128"/>
      <c r="I95" s="128"/>
      <c r="J95" s="160"/>
      <c r="K95" s="128"/>
      <c r="L95" s="158"/>
      <c r="M95" s="128"/>
      <c r="N95" s="128"/>
      <c r="O95" s="336"/>
      <c r="P95" s="128"/>
      <c r="Q95" s="128"/>
      <c r="R95" s="128"/>
      <c r="S95" s="160"/>
      <c r="T95" s="160"/>
      <c r="U95" s="128"/>
      <c r="V95" s="126"/>
    </row>
    <row r="96" spans="2:22" ht="17.25" x14ac:dyDescent="0.35">
      <c r="B96" s="158"/>
      <c r="C96" s="158"/>
      <c r="D96" s="491" t="s">
        <v>384</v>
      </c>
      <c r="E96" s="492"/>
      <c r="F96" s="346" t="s">
        <v>158</v>
      </c>
      <c r="G96" s="199"/>
      <c r="H96" s="200"/>
      <c r="I96" s="215"/>
      <c r="J96" s="160"/>
      <c r="K96" s="128"/>
      <c r="L96" s="158"/>
      <c r="M96" s="167" t="s">
        <v>384</v>
      </c>
      <c r="N96" s="200"/>
      <c r="O96" s="346" t="s">
        <v>158</v>
      </c>
      <c r="P96" s="199"/>
      <c r="Q96" s="200"/>
      <c r="R96" s="215"/>
      <c r="S96" s="160"/>
      <c r="T96" s="160"/>
      <c r="U96" s="128"/>
      <c r="V96" s="126"/>
    </row>
    <row r="97" spans="2:22" ht="17.25" x14ac:dyDescent="0.35">
      <c r="B97" s="158"/>
      <c r="C97" s="158"/>
      <c r="D97" s="204"/>
      <c r="E97" s="128"/>
      <c r="F97" s="343">
        <f>(E19*F79)+(E34*F80)+(E49*F81)</f>
        <v>0</v>
      </c>
      <c r="G97" s="206" t="s">
        <v>47</v>
      </c>
      <c r="I97" s="171"/>
      <c r="J97" s="160"/>
      <c r="K97" s="128"/>
      <c r="L97" s="158"/>
      <c r="M97" s="204"/>
      <c r="N97" s="154"/>
      <c r="O97" s="343">
        <f>N19</f>
        <v>0</v>
      </c>
      <c r="P97" s="206" t="s">
        <v>47</v>
      </c>
      <c r="R97" s="171"/>
      <c r="S97" s="160"/>
      <c r="T97" s="160"/>
      <c r="U97" s="128"/>
      <c r="V97" s="126"/>
    </row>
    <row r="98" spans="2:22" ht="17.25" x14ac:dyDescent="0.35">
      <c r="B98" s="158"/>
      <c r="C98" s="158"/>
      <c r="D98" s="209" t="s">
        <v>385</v>
      </c>
      <c r="E98" s="211"/>
      <c r="F98" s="348"/>
      <c r="G98" s="211"/>
      <c r="H98" s="211"/>
      <c r="I98" s="212"/>
      <c r="J98" s="160"/>
      <c r="K98" s="128"/>
      <c r="L98" s="158"/>
      <c r="M98" s="209" t="s">
        <v>279</v>
      </c>
      <c r="N98" s="211"/>
      <c r="O98" s="348"/>
      <c r="P98" s="211"/>
      <c r="Q98" s="211"/>
      <c r="R98" s="212"/>
      <c r="S98" s="160"/>
      <c r="T98" s="160"/>
      <c r="U98" s="128"/>
      <c r="V98" s="126"/>
    </row>
    <row r="99" spans="2:22" x14ac:dyDescent="0.3">
      <c r="B99" s="158"/>
      <c r="C99" s="158"/>
      <c r="D99" s="128"/>
      <c r="E99" s="128"/>
      <c r="F99" s="336"/>
      <c r="G99" s="128"/>
      <c r="H99" s="128"/>
      <c r="I99" s="128"/>
      <c r="J99" s="160"/>
      <c r="K99" s="128"/>
      <c r="L99" s="158"/>
      <c r="M99" s="128"/>
      <c r="N99" s="128"/>
      <c r="O99" s="336"/>
      <c r="P99" s="128"/>
      <c r="Q99" s="128"/>
      <c r="R99" s="128"/>
      <c r="S99" s="160"/>
      <c r="T99" s="160"/>
      <c r="U99" s="128"/>
      <c r="V99" s="126"/>
    </row>
    <row r="100" spans="2:22" ht="18" x14ac:dyDescent="0.35">
      <c r="B100" s="158"/>
      <c r="C100" s="158"/>
      <c r="D100" s="491" t="s">
        <v>386</v>
      </c>
      <c r="E100" s="492"/>
      <c r="F100" s="346" t="s">
        <v>158</v>
      </c>
      <c r="G100" s="199"/>
      <c r="H100" s="200"/>
      <c r="I100" s="215"/>
      <c r="J100" s="160"/>
      <c r="K100" s="128"/>
      <c r="L100" s="158"/>
      <c r="M100" s="491" t="s">
        <v>386</v>
      </c>
      <c r="N100" s="492"/>
      <c r="O100" s="346" t="s">
        <v>158</v>
      </c>
      <c r="P100" s="199"/>
      <c r="Q100" s="200"/>
      <c r="R100" s="215"/>
      <c r="S100" s="160"/>
      <c r="T100" s="160"/>
      <c r="U100" s="128"/>
      <c r="V100" s="126"/>
    </row>
    <row r="101" spans="2:22" ht="17.25" x14ac:dyDescent="0.35">
      <c r="B101" s="158"/>
      <c r="C101" s="158"/>
      <c r="D101" s="204"/>
      <c r="E101" s="128"/>
      <c r="F101" s="343">
        <f>N35*N36/F86</f>
        <v>0</v>
      </c>
      <c r="G101" s="206" t="s">
        <v>47</v>
      </c>
      <c r="I101" s="171"/>
      <c r="J101" s="160"/>
      <c r="K101" s="128"/>
      <c r="L101" s="158"/>
      <c r="M101" s="204"/>
      <c r="N101" s="128"/>
      <c r="O101" s="343">
        <f>N35*N36/O86</f>
        <v>0</v>
      </c>
      <c r="P101" s="206" t="s">
        <v>47</v>
      </c>
      <c r="R101" s="171"/>
      <c r="S101" s="160"/>
      <c r="T101" s="160"/>
      <c r="U101" s="128"/>
      <c r="V101" s="126"/>
    </row>
    <row r="102" spans="2:22" ht="17.25" x14ac:dyDescent="0.35">
      <c r="B102" s="158"/>
      <c r="C102" s="158"/>
      <c r="D102" s="209" t="s">
        <v>387</v>
      </c>
      <c r="E102" s="211"/>
      <c r="F102" s="348"/>
      <c r="G102" s="211"/>
      <c r="H102" s="211"/>
      <c r="I102" s="212"/>
      <c r="J102" s="160"/>
      <c r="K102" s="128"/>
      <c r="L102" s="158"/>
      <c r="M102" s="209" t="s">
        <v>387</v>
      </c>
      <c r="N102" s="211"/>
      <c r="O102" s="348"/>
      <c r="P102" s="211"/>
      <c r="Q102" s="211"/>
      <c r="R102" s="212"/>
      <c r="S102" s="160"/>
      <c r="T102" s="160"/>
      <c r="U102" s="128"/>
      <c r="V102" s="126"/>
    </row>
    <row r="103" spans="2:22" x14ac:dyDescent="0.3">
      <c r="B103" s="158"/>
      <c r="C103" s="158"/>
      <c r="D103" s="128"/>
      <c r="E103" s="128"/>
      <c r="F103" s="336"/>
      <c r="G103" s="128"/>
      <c r="H103" s="128"/>
      <c r="I103" s="128"/>
      <c r="J103" s="160"/>
      <c r="K103" s="128"/>
      <c r="L103" s="158"/>
      <c r="M103" s="128"/>
      <c r="N103" s="128"/>
      <c r="O103" s="336"/>
      <c r="P103" s="128"/>
      <c r="Q103" s="128"/>
      <c r="R103" s="128"/>
      <c r="S103" s="160"/>
      <c r="T103" s="160"/>
      <c r="U103" s="128"/>
      <c r="V103" s="126"/>
    </row>
    <row r="104" spans="2:22" ht="17.25" x14ac:dyDescent="0.3">
      <c r="B104" s="158"/>
      <c r="C104" s="158"/>
      <c r="D104" s="502" t="s">
        <v>388</v>
      </c>
      <c r="E104" s="503"/>
      <c r="F104" s="346" t="s">
        <v>158</v>
      </c>
      <c r="G104" s="199"/>
      <c r="H104" s="200"/>
      <c r="I104" s="215"/>
      <c r="J104" s="160"/>
      <c r="K104" s="128"/>
      <c r="L104" s="158"/>
      <c r="M104" s="506" t="s">
        <v>388</v>
      </c>
      <c r="N104" s="507"/>
      <c r="O104" s="346" t="s">
        <v>158</v>
      </c>
      <c r="P104" s="199"/>
      <c r="Q104" s="200"/>
      <c r="R104" s="215"/>
      <c r="S104" s="160"/>
      <c r="T104" s="160"/>
      <c r="U104" s="128"/>
      <c r="V104" s="126"/>
    </row>
    <row r="105" spans="2:22" ht="17.25" x14ac:dyDescent="0.35">
      <c r="B105" s="158"/>
      <c r="C105" s="158"/>
      <c r="D105" s="504"/>
      <c r="E105" s="505"/>
      <c r="F105" s="343" t="e">
        <f>F97*F110*F111</f>
        <v>#VALUE!</v>
      </c>
      <c r="G105" s="206" t="s">
        <v>48</v>
      </c>
      <c r="I105" s="171"/>
      <c r="J105" s="160"/>
      <c r="K105" s="128"/>
      <c r="L105" s="216"/>
      <c r="M105" s="508"/>
      <c r="N105" s="509"/>
      <c r="O105" s="343" t="e">
        <f>O97*O110*O111</f>
        <v>#VALUE!</v>
      </c>
      <c r="P105" s="206" t="s">
        <v>48</v>
      </c>
      <c r="R105" s="171"/>
      <c r="S105" s="160"/>
      <c r="T105" s="160"/>
      <c r="U105" s="128"/>
      <c r="V105" s="126"/>
    </row>
    <row r="106" spans="2:22" ht="17.25" x14ac:dyDescent="0.35">
      <c r="B106" s="158"/>
      <c r="C106" s="158"/>
      <c r="D106" s="207" t="s">
        <v>389</v>
      </c>
      <c r="E106" s="128"/>
      <c r="F106" s="336"/>
      <c r="G106" s="128"/>
      <c r="H106" s="128"/>
      <c r="I106" s="171"/>
      <c r="J106" s="160"/>
      <c r="K106" s="128"/>
      <c r="L106" s="155"/>
      <c r="M106" s="207" t="s">
        <v>389</v>
      </c>
      <c r="N106" s="128"/>
      <c r="O106" s="336"/>
      <c r="P106" s="128"/>
      <c r="Q106" s="128"/>
      <c r="R106" s="171"/>
      <c r="S106" s="160"/>
      <c r="T106" s="160"/>
      <c r="U106" s="128"/>
      <c r="V106" s="126"/>
    </row>
    <row r="107" spans="2:22" ht="17.25" x14ac:dyDescent="0.35">
      <c r="B107" s="158"/>
      <c r="C107" s="158"/>
      <c r="D107" s="207" t="s">
        <v>390</v>
      </c>
      <c r="E107" s="128"/>
      <c r="F107" s="336"/>
      <c r="G107" s="128"/>
      <c r="H107" s="128"/>
      <c r="I107" s="171"/>
      <c r="J107" s="160"/>
      <c r="K107" s="128"/>
      <c r="L107" s="155"/>
      <c r="M107" s="207" t="s">
        <v>390</v>
      </c>
      <c r="N107" s="128"/>
      <c r="O107" s="336"/>
      <c r="P107" s="128"/>
      <c r="Q107" s="128"/>
      <c r="R107" s="171"/>
      <c r="S107" s="160"/>
      <c r="T107" s="160"/>
      <c r="U107" s="128"/>
      <c r="V107" s="126"/>
    </row>
    <row r="108" spans="2:22" ht="17.25" x14ac:dyDescent="0.35">
      <c r="B108" s="158"/>
      <c r="C108" s="158"/>
      <c r="D108" s="207" t="s">
        <v>63</v>
      </c>
      <c r="E108" s="128"/>
      <c r="F108" s="336"/>
      <c r="G108" s="128"/>
      <c r="H108" s="128"/>
      <c r="I108" s="171"/>
      <c r="J108" s="160"/>
      <c r="K108" s="128"/>
      <c r="L108" s="155"/>
      <c r="M108" s="207" t="s">
        <v>63</v>
      </c>
      <c r="N108" s="128"/>
      <c r="O108" s="336"/>
      <c r="P108" s="128"/>
      <c r="Q108" s="128"/>
      <c r="R108" s="171"/>
      <c r="S108" s="160"/>
      <c r="T108" s="160"/>
      <c r="U108" s="128"/>
      <c r="V108" s="126"/>
    </row>
    <row r="109" spans="2:22" ht="17.25" x14ac:dyDescent="0.35">
      <c r="B109" s="158"/>
      <c r="C109" s="158"/>
      <c r="D109" s="204"/>
      <c r="E109" s="128"/>
      <c r="F109" s="336"/>
      <c r="G109" s="128"/>
      <c r="H109" s="128"/>
      <c r="I109" s="171"/>
      <c r="J109" s="160"/>
      <c r="K109" s="128"/>
      <c r="L109" s="155"/>
      <c r="M109" s="204"/>
      <c r="N109" s="128"/>
      <c r="O109" s="336"/>
      <c r="P109" s="128"/>
      <c r="Q109" s="128"/>
      <c r="R109" s="171"/>
      <c r="S109" s="160"/>
      <c r="T109" s="160"/>
      <c r="U109" s="128"/>
      <c r="V109" s="126"/>
    </row>
    <row r="110" spans="2:22" ht="17.25" x14ac:dyDescent="0.35">
      <c r="B110" s="158"/>
      <c r="C110" s="158"/>
      <c r="D110" s="204"/>
      <c r="E110" s="217" t="s">
        <v>75</v>
      </c>
      <c r="F110" s="345" t="str">
        <f>IF('General Info &amp; Test Results'!C34=140,90,IF('General Info &amp; Test Results'!C34=120,70,IF('General Info &amp; Test Results'!C34=50,0,"error")))</f>
        <v>error</v>
      </c>
      <c r="G110" s="206" t="s">
        <v>77</v>
      </c>
      <c r="H110" s="128"/>
      <c r="I110" s="171"/>
      <c r="J110" s="160"/>
      <c r="K110" s="128"/>
      <c r="L110" s="155"/>
      <c r="M110" s="204"/>
      <c r="N110" s="217" t="s">
        <v>75</v>
      </c>
      <c r="O110" s="345" t="str">
        <f>IF('General Info &amp; Test Results'!C34=140,90,IF('General Info &amp; Test Results'!C34=120,70,IF('General Info &amp; Test Results'!C34=50,0,"error")))</f>
        <v>error</v>
      </c>
      <c r="P110" s="206" t="s">
        <v>77</v>
      </c>
      <c r="Q110" s="206"/>
      <c r="R110" s="171"/>
      <c r="S110" s="160"/>
      <c r="T110" s="160"/>
      <c r="U110" s="128"/>
      <c r="V110" s="126"/>
    </row>
    <row r="111" spans="2:22" ht="17.25" x14ac:dyDescent="0.35">
      <c r="B111" s="158"/>
      <c r="C111" s="158"/>
      <c r="D111" s="218"/>
      <c r="E111" s="213" t="s">
        <v>76</v>
      </c>
      <c r="F111" s="351">
        <v>2.3999999999999998E-3</v>
      </c>
      <c r="G111" s="214" t="s">
        <v>78</v>
      </c>
      <c r="H111" s="211"/>
      <c r="I111" s="212"/>
      <c r="J111" s="160"/>
      <c r="K111" s="128"/>
      <c r="L111" s="155"/>
      <c r="M111" s="218"/>
      <c r="N111" s="213" t="s">
        <v>76</v>
      </c>
      <c r="O111" s="351">
        <v>2.3999999999999998E-3</v>
      </c>
      <c r="P111" s="214" t="s">
        <v>78</v>
      </c>
      <c r="Q111" s="214"/>
      <c r="R111" s="212"/>
      <c r="S111" s="160"/>
      <c r="T111" s="160"/>
      <c r="U111" s="128"/>
      <c r="V111" s="126"/>
    </row>
    <row r="112" spans="2:22" ht="17.25" x14ac:dyDescent="0.35">
      <c r="B112" s="158"/>
      <c r="C112" s="158"/>
      <c r="D112" s="128"/>
      <c r="E112" s="128"/>
      <c r="F112" s="336"/>
      <c r="G112" s="128"/>
      <c r="H112" s="206"/>
      <c r="I112" s="128"/>
      <c r="J112" s="160"/>
      <c r="K112" s="128"/>
      <c r="L112" s="155"/>
      <c r="M112" s="128"/>
      <c r="N112" s="128"/>
      <c r="O112" s="336"/>
      <c r="P112" s="128"/>
      <c r="Q112" s="128"/>
      <c r="R112" s="128"/>
      <c r="S112" s="160"/>
      <c r="T112" s="160"/>
      <c r="U112" s="128"/>
      <c r="V112" s="126"/>
    </row>
    <row r="113" spans="2:22" ht="16.5" customHeight="1" x14ac:dyDescent="0.35">
      <c r="B113" s="158"/>
      <c r="C113" s="158"/>
      <c r="D113" s="506" t="s">
        <v>391</v>
      </c>
      <c r="E113" s="507"/>
      <c r="F113" s="346" t="s">
        <v>158</v>
      </c>
      <c r="G113" s="199"/>
      <c r="H113" s="219"/>
      <c r="I113" s="215"/>
      <c r="J113" s="160"/>
      <c r="K113" s="128"/>
      <c r="L113" s="155"/>
      <c r="M113" s="506" t="s">
        <v>391</v>
      </c>
      <c r="N113" s="507"/>
      <c r="O113" s="346" t="s">
        <v>158</v>
      </c>
      <c r="P113" s="199"/>
      <c r="Q113" s="200"/>
      <c r="R113" s="215"/>
      <c r="S113" s="160"/>
      <c r="T113" s="160"/>
      <c r="U113" s="128"/>
      <c r="V113" s="126"/>
    </row>
    <row r="114" spans="2:22" ht="17.25" x14ac:dyDescent="0.35">
      <c r="B114" s="158"/>
      <c r="C114" s="158"/>
      <c r="D114" s="508"/>
      <c r="E114" s="509"/>
      <c r="F114" s="343" t="e">
        <f>F97*F120*F121/F122</f>
        <v>#VALUE!</v>
      </c>
      <c r="G114" s="206" t="s">
        <v>93</v>
      </c>
      <c r="I114" s="171"/>
      <c r="J114" s="160"/>
      <c r="K114" s="128"/>
      <c r="L114" s="158"/>
      <c r="M114" s="508"/>
      <c r="N114" s="509"/>
      <c r="O114" s="343" t="e">
        <f>O97*O120*O121/O122</f>
        <v>#VALUE!</v>
      </c>
      <c r="P114" s="206" t="s">
        <v>93</v>
      </c>
      <c r="R114" s="171"/>
      <c r="S114" s="160"/>
      <c r="T114" s="160"/>
      <c r="U114" s="128"/>
      <c r="V114" s="126"/>
    </row>
    <row r="115" spans="2:22" ht="17.25" x14ac:dyDescent="0.35">
      <c r="B115" s="158"/>
      <c r="C115" s="158"/>
      <c r="D115" s="207" t="s">
        <v>392</v>
      </c>
      <c r="E115" s="128"/>
      <c r="F115" s="336"/>
      <c r="G115" s="128"/>
      <c r="H115" s="128"/>
      <c r="I115" s="171"/>
      <c r="J115" s="160"/>
      <c r="K115" s="128"/>
      <c r="L115" s="158"/>
      <c r="M115" s="207" t="s">
        <v>392</v>
      </c>
      <c r="N115" s="128"/>
      <c r="O115" s="336"/>
      <c r="P115" s="128"/>
      <c r="Q115" s="128"/>
      <c r="R115" s="171"/>
      <c r="S115" s="160"/>
      <c r="T115" s="160"/>
      <c r="U115" s="128"/>
      <c r="V115" s="126"/>
    </row>
    <row r="116" spans="2:22" ht="17.25" x14ac:dyDescent="0.35">
      <c r="B116" s="158"/>
      <c r="C116" s="158"/>
      <c r="D116" s="207" t="s">
        <v>393</v>
      </c>
      <c r="E116" s="128"/>
      <c r="F116" s="336"/>
      <c r="G116" s="128"/>
      <c r="H116" s="128"/>
      <c r="I116" s="171"/>
      <c r="J116" s="160"/>
      <c r="K116" s="128"/>
      <c r="L116" s="158"/>
      <c r="M116" s="207" t="s">
        <v>393</v>
      </c>
      <c r="N116" s="128"/>
      <c r="O116" s="336"/>
      <c r="P116" s="128"/>
      <c r="Q116" s="128"/>
      <c r="R116" s="171"/>
      <c r="S116" s="160"/>
      <c r="T116" s="160"/>
      <c r="U116" s="128"/>
      <c r="V116" s="126"/>
    </row>
    <row r="117" spans="2:22" ht="17.25" x14ac:dyDescent="0.35">
      <c r="B117" s="158"/>
      <c r="C117" s="158"/>
      <c r="D117" s="207" t="s">
        <v>65</v>
      </c>
      <c r="E117" s="128"/>
      <c r="F117" s="336"/>
      <c r="G117" s="128"/>
      <c r="H117" s="128"/>
      <c r="I117" s="171"/>
      <c r="J117" s="160"/>
      <c r="K117" s="128"/>
      <c r="L117" s="158"/>
      <c r="M117" s="207" t="s">
        <v>65</v>
      </c>
      <c r="N117" s="128"/>
      <c r="O117" s="336"/>
      <c r="P117" s="128"/>
      <c r="Q117" s="128"/>
      <c r="R117" s="171"/>
      <c r="S117" s="160"/>
      <c r="T117" s="160"/>
      <c r="U117" s="128"/>
      <c r="V117" s="126"/>
    </row>
    <row r="118" spans="2:22" ht="17.25" x14ac:dyDescent="0.35">
      <c r="B118" s="158"/>
      <c r="C118" s="158"/>
      <c r="D118" s="207" t="s">
        <v>64</v>
      </c>
      <c r="E118" s="128"/>
      <c r="F118" s="336"/>
      <c r="G118" s="128"/>
      <c r="H118" s="128"/>
      <c r="I118" s="171"/>
      <c r="J118" s="160"/>
      <c r="K118" s="128"/>
      <c r="L118" s="158"/>
      <c r="M118" s="207" t="s">
        <v>64</v>
      </c>
      <c r="N118" s="128"/>
      <c r="O118" s="336"/>
      <c r="P118" s="128"/>
      <c r="Q118" s="128"/>
      <c r="R118" s="171"/>
      <c r="S118" s="160"/>
      <c r="T118" s="160"/>
      <c r="U118" s="128"/>
      <c r="V118" s="126"/>
    </row>
    <row r="119" spans="2:22" ht="17.25" x14ac:dyDescent="0.35">
      <c r="B119" s="158"/>
      <c r="C119" s="158"/>
      <c r="D119" s="204"/>
      <c r="E119" s="128"/>
      <c r="F119" s="336"/>
      <c r="G119" s="128"/>
      <c r="H119" s="206"/>
      <c r="I119" s="171"/>
      <c r="J119" s="160"/>
      <c r="K119" s="128"/>
      <c r="L119" s="155"/>
      <c r="M119" s="204"/>
      <c r="N119" s="128"/>
      <c r="O119" s="336"/>
      <c r="P119" s="128"/>
      <c r="Q119" s="206"/>
      <c r="R119" s="171"/>
      <c r="S119" s="160"/>
      <c r="T119" s="160"/>
      <c r="U119" s="128"/>
      <c r="V119" s="126"/>
    </row>
    <row r="120" spans="2:22" ht="17.25" x14ac:dyDescent="0.35">
      <c r="B120" s="158"/>
      <c r="C120" s="158"/>
      <c r="D120" s="204"/>
      <c r="E120" s="217" t="s">
        <v>75</v>
      </c>
      <c r="F120" s="345" t="str">
        <f>IF('General Info &amp; Test Results'!C34=140,90,IF('General Info &amp; Test Results'!C34=120,70,IF('General Info &amp; Test Results'!C34=50,0,"error")))</f>
        <v>error</v>
      </c>
      <c r="G120" s="206" t="s">
        <v>77</v>
      </c>
      <c r="H120" s="206"/>
      <c r="I120" s="171"/>
      <c r="J120" s="160"/>
      <c r="K120" s="128"/>
      <c r="L120" s="155"/>
      <c r="M120" s="204"/>
      <c r="N120" s="217" t="s">
        <v>75</v>
      </c>
      <c r="O120" s="345" t="str">
        <f>IF('General Info &amp; Test Results'!C34=140,90,IF('General Info &amp; Test Results'!C34=120,70,IF('General Info &amp; Test Results'!C34=50,0,"error")))</f>
        <v>error</v>
      </c>
      <c r="P120" s="206" t="s">
        <v>77</v>
      </c>
      <c r="Q120" s="206"/>
      <c r="R120" s="171"/>
      <c r="S120" s="160"/>
      <c r="T120" s="160"/>
      <c r="U120" s="128"/>
      <c r="V120" s="126"/>
    </row>
    <row r="121" spans="2:22" ht="17.25" x14ac:dyDescent="0.35">
      <c r="B121" s="158"/>
      <c r="C121" s="158"/>
      <c r="D121" s="204"/>
      <c r="E121" s="217" t="s">
        <v>79</v>
      </c>
      <c r="F121" s="351">
        <v>8.1999999999999993</v>
      </c>
      <c r="G121" s="206" t="s">
        <v>81</v>
      </c>
      <c r="H121" s="206"/>
      <c r="I121" s="171"/>
      <c r="J121" s="160"/>
      <c r="K121" s="128"/>
      <c r="L121" s="155"/>
      <c r="M121" s="204"/>
      <c r="N121" s="217" t="s">
        <v>79</v>
      </c>
      <c r="O121" s="351">
        <v>8.1999999999999993</v>
      </c>
      <c r="P121" s="206" t="s">
        <v>81</v>
      </c>
      <c r="Q121" s="206"/>
      <c r="R121" s="171"/>
      <c r="S121" s="160"/>
      <c r="T121" s="160"/>
      <c r="U121" s="128"/>
      <c r="V121" s="126"/>
    </row>
    <row r="122" spans="2:22" ht="17.25" x14ac:dyDescent="0.35">
      <c r="B122" s="158"/>
      <c r="C122" s="158"/>
      <c r="D122" s="218"/>
      <c r="E122" s="213" t="s">
        <v>80</v>
      </c>
      <c r="F122" s="351">
        <v>0.75</v>
      </c>
      <c r="G122" s="214" t="s">
        <v>82</v>
      </c>
      <c r="H122" s="214"/>
      <c r="I122" s="212"/>
      <c r="J122" s="160"/>
      <c r="K122" s="128"/>
      <c r="L122" s="155"/>
      <c r="M122" s="218"/>
      <c r="N122" s="213" t="s">
        <v>80</v>
      </c>
      <c r="O122" s="351">
        <v>0.75</v>
      </c>
      <c r="P122" s="214" t="s">
        <v>82</v>
      </c>
      <c r="Q122" s="214"/>
      <c r="R122" s="212"/>
      <c r="S122" s="160"/>
      <c r="T122" s="160"/>
      <c r="U122" s="128"/>
      <c r="V122" s="126"/>
    </row>
    <row r="123" spans="2:22" ht="17.25" x14ac:dyDescent="0.35">
      <c r="B123" s="158"/>
      <c r="C123" s="158"/>
      <c r="D123" s="128"/>
      <c r="E123" s="128"/>
      <c r="F123" s="336"/>
      <c r="G123" s="128"/>
      <c r="H123" s="206"/>
      <c r="I123" s="128"/>
      <c r="J123" s="160"/>
      <c r="K123" s="128"/>
      <c r="L123" s="155"/>
      <c r="M123" s="128"/>
      <c r="N123" s="128"/>
      <c r="O123" s="336"/>
      <c r="P123" s="128"/>
      <c r="Q123" s="128"/>
      <c r="R123" s="128"/>
      <c r="S123" s="160"/>
      <c r="T123" s="160"/>
      <c r="U123" s="128"/>
      <c r="V123" s="126"/>
    </row>
    <row r="124" spans="2:22" ht="17.25" x14ac:dyDescent="0.35">
      <c r="B124" s="158"/>
      <c r="C124" s="158"/>
      <c r="D124" s="502" t="s">
        <v>394</v>
      </c>
      <c r="E124" s="503"/>
      <c r="F124" s="346" t="s">
        <v>158</v>
      </c>
      <c r="G124" s="199"/>
      <c r="H124" s="200"/>
      <c r="I124" s="215"/>
      <c r="J124" s="160"/>
      <c r="K124" s="128"/>
      <c r="L124" s="155"/>
      <c r="M124" s="502" t="s">
        <v>394</v>
      </c>
      <c r="N124" s="503"/>
      <c r="O124" s="346" t="s">
        <v>158</v>
      </c>
      <c r="P124" s="199"/>
      <c r="Q124" s="200"/>
      <c r="R124" s="215"/>
      <c r="S124" s="160"/>
      <c r="T124" s="160"/>
      <c r="U124" s="128"/>
      <c r="V124" s="126"/>
    </row>
    <row r="125" spans="2:22" ht="15.75" customHeight="1" x14ac:dyDescent="0.35">
      <c r="B125" s="158"/>
      <c r="C125" s="158"/>
      <c r="D125" s="504"/>
      <c r="E125" s="505"/>
      <c r="F125" s="343" t="e">
        <f>F101*F130*F131</f>
        <v>#VALUE!</v>
      </c>
      <c r="G125" s="206" t="s">
        <v>48</v>
      </c>
      <c r="I125" s="171"/>
      <c r="J125" s="160"/>
      <c r="K125" s="128"/>
      <c r="L125" s="155"/>
      <c r="M125" s="504"/>
      <c r="N125" s="505"/>
      <c r="O125" s="343" t="e">
        <f>O101*O130*O131</f>
        <v>#VALUE!</v>
      </c>
      <c r="P125" s="206" t="s">
        <v>48</v>
      </c>
      <c r="R125" s="171"/>
      <c r="S125" s="160"/>
      <c r="T125" s="160"/>
      <c r="U125" s="128"/>
      <c r="V125" s="126"/>
    </row>
    <row r="126" spans="2:22" ht="17.25" x14ac:dyDescent="0.35">
      <c r="B126" s="158"/>
      <c r="C126" s="158"/>
      <c r="D126" s="207" t="s">
        <v>395</v>
      </c>
      <c r="E126" s="128"/>
      <c r="F126" s="336"/>
      <c r="G126" s="128"/>
      <c r="H126" s="128"/>
      <c r="I126" s="171"/>
      <c r="J126" s="160"/>
      <c r="K126" s="128"/>
      <c r="L126" s="155"/>
      <c r="M126" s="207" t="s">
        <v>395</v>
      </c>
      <c r="N126" s="128"/>
      <c r="O126" s="336"/>
      <c r="P126" s="128"/>
      <c r="Q126" s="128"/>
      <c r="R126" s="171"/>
      <c r="S126" s="160"/>
      <c r="T126" s="160"/>
      <c r="U126" s="128"/>
      <c r="V126" s="126"/>
    </row>
    <row r="127" spans="2:22" ht="17.25" x14ac:dyDescent="0.35">
      <c r="B127" s="158"/>
      <c r="C127" s="158"/>
      <c r="D127" s="207" t="s">
        <v>396</v>
      </c>
      <c r="E127" s="128"/>
      <c r="F127" s="336"/>
      <c r="G127" s="128"/>
      <c r="H127" s="128"/>
      <c r="I127" s="171"/>
      <c r="J127" s="160"/>
      <c r="K127" s="128"/>
      <c r="L127" s="155"/>
      <c r="M127" s="207" t="s">
        <v>396</v>
      </c>
      <c r="N127" s="128"/>
      <c r="O127" s="336"/>
      <c r="P127" s="128"/>
      <c r="Q127" s="128"/>
      <c r="R127" s="171"/>
      <c r="S127" s="160"/>
      <c r="T127" s="160"/>
      <c r="U127" s="128"/>
      <c r="V127" s="126"/>
    </row>
    <row r="128" spans="2:22" ht="17.25" x14ac:dyDescent="0.35">
      <c r="B128" s="158"/>
      <c r="C128" s="158"/>
      <c r="D128" s="207" t="s">
        <v>63</v>
      </c>
      <c r="E128" s="128"/>
      <c r="F128" s="336"/>
      <c r="G128" s="128"/>
      <c r="H128" s="128"/>
      <c r="I128" s="171"/>
      <c r="J128" s="160"/>
      <c r="K128" s="128"/>
      <c r="L128" s="155"/>
      <c r="M128" s="207" t="s">
        <v>63</v>
      </c>
      <c r="N128" s="128"/>
      <c r="O128" s="336"/>
      <c r="P128" s="128"/>
      <c r="Q128" s="128"/>
      <c r="R128" s="171"/>
      <c r="S128" s="160"/>
      <c r="T128" s="160"/>
      <c r="U128" s="128"/>
      <c r="V128" s="126"/>
    </row>
    <row r="129" spans="2:22" ht="17.25" x14ac:dyDescent="0.35">
      <c r="B129" s="158"/>
      <c r="C129" s="158"/>
      <c r="D129" s="204"/>
      <c r="E129" s="128"/>
      <c r="F129" s="336"/>
      <c r="G129" s="128"/>
      <c r="H129" s="128"/>
      <c r="I129" s="171"/>
      <c r="J129" s="160"/>
      <c r="K129" s="128"/>
      <c r="L129" s="155"/>
      <c r="M129" s="204"/>
      <c r="N129" s="128"/>
      <c r="O129" s="336"/>
      <c r="P129" s="128"/>
      <c r="Q129" s="128"/>
      <c r="R129" s="171"/>
      <c r="S129" s="160"/>
      <c r="T129" s="160"/>
      <c r="U129" s="128"/>
      <c r="V129" s="126"/>
    </row>
    <row r="130" spans="2:22" ht="17.25" x14ac:dyDescent="0.35">
      <c r="B130" s="158"/>
      <c r="C130" s="158"/>
      <c r="D130" s="204"/>
      <c r="E130" s="217" t="s">
        <v>75</v>
      </c>
      <c r="F130" s="345" t="str">
        <f>IF('General Info &amp; Test Results'!C34=140,90,IF('General Info &amp; Test Results'!C34=120,70,IF('General Info &amp; Test Results'!C34=50,0,"error")))</f>
        <v>error</v>
      </c>
      <c r="G130" s="206" t="s">
        <v>77</v>
      </c>
      <c r="H130" s="128"/>
      <c r="I130" s="171"/>
      <c r="J130" s="160"/>
      <c r="K130" s="128"/>
      <c r="L130" s="155"/>
      <c r="M130" s="204"/>
      <c r="N130" s="217" t="s">
        <v>75</v>
      </c>
      <c r="O130" s="345" t="str">
        <f>IF('General Info &amp; Test Results'!C34=140,90,IF('General Info &amp; Test Results'!C34=120,70,IF('General Info &amp; Test Results'!C34=50,0,"error")))</f>
        <v>error</v>
      </c>
      <c r="P130" s="206" t="s">
        <v>77</v>
      </c>
      <c r="Q130" s="128"/>
      <c r="R130" s="171"/>
      <c r="S130" s="160"/>
      <c r="T130" s="160"/>
      <c r="U130" s="128"/>
      <c r="V130" s="126"/>
    </row>
    <row r="131" spans="2:22" ht="17.25" x14ac:dyDescent="0.35">
      <c r="B131" s="158"/>
      <c r="C131" s="158"/>
      <c r="D131" s="218"/>
      <c r="E131" s="213" t="s">
        <v>76</v>
      </c>
      <c r="F131" s="351">
        <v>2.3999999999999998E-3</v>
      </c>
      <c r="G131" s="214" t="s">
        <v>78</v>
      </c>
      <c r="H131" s="211"/>
      <c r="I131" s="212"/>
      <c r="J131" s="160"/>
      <c r="K131" s="128"/>
      <c r="L131" s="155"/>
      <c r="M131" s="218"/>
      <c r="N131" s="213" t="s">
        <v>76</v>
      </c>
      <c r="O131" s="351">
        <v>2.3999999999999998E-3</v>
      </c>
      <c r="P131" s="214" t="s">
        <v>78</v>
      </c>
      <c r="Q131" s="211"/>
      <c r="R131" s="212"/>
      <c r="S131" s="160"/>
      <c r="T131" s="160"/>
      <c r="U131" s="128"/>
      <c r="V131" s="126"/>
    </row>
    <row r="132" spans="2:22" ht="17.25" x14ac:dyDescent="0.35">
      <c r="B132" s="158"/>
      <c r="C132" s="158"/>
      <c r="D132" s="128"/>
      <c r="E132" s="128"/>
      <c r="F132" s="336"/>
      <c r="G132" s="128"/>
      <c r="H132" s="206"/>
      <c r="I132" s="128"/>
      <c r="J132" s="160"/>
      <c r="K132" s="128"/>
      <c r="L132" s="155"/>
      <c r="M132" s="128"/>
      <c r="N132" s="128"/>
      <c r="O132" s="336"/>
      <c r="P132" s="128"/>
      <c r="Q132" s="206"/>
      <c r="R132" s="128"/>
      <c r="S132" s="160"/>
      <c r="T132" s="160"/>
      <c r="U132" s="128"/>
      <c r="V132" s="126"/>
    </row>
    <row r="133" spans="2:22" ht="17.25" x14ac:dyDescent="0.35">
      <c r="B133" s="158"/>
      <c r="C133" s="158"/>
      <c r="D133" s="506" t="s">
        <v>397</v>
      </c>
      <c r="E133" s="507"/>
      <c r="F133" s="346" t="s">
        <v>158</v>
      </c>
      <c r="G133" s="199"/>
      <c r="H133" s="219"/>
      <c r="I133" s="215"/>
      <c r="J133" s="160"/>
      <c r="K133" s="128"/>
      <c r="L133" s="155"/>
      <c r="M133" s="506" t="s">
        <v>397</v>
      </c>
      <c r="N133" s="507"/>
      <c r="O133" s="346" t="s">
        <v>158</v>
      </c>
      <c r="P133" s="199"/>
      <c r="Q133" s="219"/>
      <c r="R133" s="215"/>
      <c r="S133" s="160"/>
      <c r="T133" s="160"/>
      <c r="U133" s="128"/>
      <c r="V133" s="126"/>
    </row>
    <row r="134" spans="2:22" ht="18" customHeight="1" x14ac:dyDescent="0.35">
      <c r="B134" s="158"/>
      <c r="C134" s="158"/>
      <c r="D134" s="508"/>
      <c r="E134" s="509"/>
      <c r="F134" s="343" t="e">
        <f>F101*F140*F141/F142</f>
        <v>#VALUE!</v>
      </c>
      <c r="G134" s="206" t="s">
        <v>93</v>
      </c>
      <c r="I134" s="171"/>
      <c r="J134" s="160"/>
      <c r="K134" s="128"/>
      <c r="L134" s="155"/>
      <c r="M134" s="508"/>
      <c r="N134" s="509"/>
      <c r="O134" s="343" t="e">
        <f>O101*O140*O141/O142</f>
        <v>#VALUE!</v>
      </c>
      <c r="P134" s="206" t="s">
        <v>93</v>
      </c>
      <c r="R134" s="171"/>
      <c r="S134" s="160"/>
      <c r="T134" s="160"/>
      <c r="U134" s="128"/>
      <c r="V134" s="126"/>
    </row>
    <row r="135" spans="2:22" ht="17.25" x14ac:dyDescent="0.35">
      <c r="B135" s="158"/>
      <c r="C135" s="158"/>
      <c r="D135" s="207" t="s">
        <v>398</v>
      </c>
      <c r="E135" s="128"/>
      <c r="F135" s="336"/>
      <c r="G135" s="128"/>
      <c r="H135" s="128"/>
      <c r="I135" s="171"/>
      <c r="J135" s="160"/>
      <c r="K135" s="128"/>
      <c r="L135" s="155"/>
      <c r="M135" s="207" t="s">
        <v>398</v>
      </c>
      <c r="N135" s="128"/>
      <c r="O135" s="336"/>
      <c r="P135" s="128"/>
      <c r="Q135" s="128"/>
      <c r="R135" s="171"/>
      <c r="S135" s="160"/>
      <c r="T135" s="160"/>
      <c r="U135" s="128"/>
      <c r="V135" s="126"/>
    </row>
    <row r="136" spans="2:22" ht="17.25" x14ac:dyDescent="0.35">
      <c r="B136" s="158"/>
      <c r="C136" s="158"/>
      <c r="D136" s="207" t="s">
        <v>399</v>
      </c>
      <c r="E136" s="128"/>
      <c r="F136" s="336"/>
      <c r="G136" s="128"/>
      <c r="H136" s="128"/>
      <c r="I136" s="171"/>
      <c r="J136" s="160"/>
      <c r="K136" s="128"/>
      <c r="L136" s="155"/>
      <c r="M136" s="207" t="s">
        <v>399</v>
      </c>
      <c r="N136" s="128"/>
      <c r="O136" s="336"/>
      <c r="P136" s="128"/>
      <c r="Q136" s="128"/>
      <c r="R136" s="171"/>
      <c r="S136" s="160"/>
      <c r="T136" s="160"/>
      <c r="U136" s="128"/>
      <c r="V136" s="126"/>
    </row>
    <row r="137" spans="2:22" ht="17.25" x14ac:dyDescent="0.35">
      <c r="B137" s="158"/>
      <c r="C137" s="158"/>
      <c r="D137" s="207" t="s">
        <v>65</v>
      </c>
      <c r="E137" s="128"/>
      <c r="F137" s="336"/>
      <c r="G137" s="128"/>
      <c r="H137" s="128"/>
      <c r="I137" s="171"/>
      <c r="J137" s="160"/>
      <c r="K137" s="128"/>
      <c r="L137" s="155"/>
      <c r="M137" s="207" t="s">
        <v>65</v>
      </c>
      <c r="N137" s="128"/>
      <c r="O137" s="336"/>
      <c r="P137" s="128"/>
      <c r="Q137" s="128"/>
      <c r="R137" s="171"/>
      <c r="S137" s="160"/>
      <c r="T137" s="160"/>
      <c r="U137" s="128"/>
      <c r="V137" s="126"/>
    </row>
    <row r="138" spans="2:22" ht="17.25" x14ac:dyDescent="0.35">
      <c r="B138" s="158"/>
      <c r="C138" s="158"/>
      <c r="D138" s="207" t="s">
        <v>64</v>
      </c>
      <c r="E138" s="128"/>
      <c r="F138" s="336"/>
      <c r="G138" s="128"/>
      <c r="H138" s="128"/>
      <c r="I138" s="171"/>
      <c r="J138" s="160"/>
      <c r="K138" s="128"/>
      <c r="L138" s="155"/>
      <c r="M138" s="207" t="s">
        <v>64</v>
      </c>
      <c r="N138" s="128"/>
      <c r="O138" s="336"/>
      <c r="P138" s="128"/>
      <c r="Q138" s="128"/>
      <c r="R138" s="171"/>
      <c r="S138" s="160"/>
      <c r="T138" s="160"/>
      <c r="U138" s="128"/>
      <c r="V138" s="126"/>
    </row>
    <row r="139" spans="2:22" ht="17.25" x14ac:dyDescent="0.35">
      <c r="B139" s="158"/>
      <c r="C139" s="158"/>
      <c r="D139" s="204"/>
      <c r="E139" s="128"/>
      <c r="F139" s="336"/>
      <c r="G139" s="128"/>
      <c r="H139" s="206"/>
      <c r="I139" s="171"/>
      <c r="J139" s="160"/>
      <c r="K139" s="128"/>
      <c r="L139" s="155"/>
      <c r="M139" s="204"/>
      <c r="N139" s="128"/>
      <c r="O139" s="336"/>
      <c r="P139" s="128"/>
      <c r="Q139" s="206"/>
      <c r="R139" s="171"/>
      <c r="S139" s="160"/>
      <c r="T139" s="160"/>
      <c r="U139" s="128"/>
      <c r="V139" s="126"/>
    </row>
    <row r="140" spans="2:22" ht="17.25" x14ac:dyDescent="0.35">
      <c r="B140" s="158"/>
      <c r="C140" s="158"/>
      <c r="D140" s="204"/>
      <c r="E140" s="217" t="s">
        <v>75</v>
      </c>
      <c r="F140" s="345" t="str">
        <f>IF('General Info &amp; Test Results'!C34=140,90,IF('General Info &amp; Test Results'!C34=120,70,IF('General Info &amp; Test Results'!C34=50,0,"error")))</f>
        <v>error</v>
      </c>
      <c r="G140" s="206" t="s">
        <v>77</v>
      </c>
      <c r="H140" s="206"/>
      <c r="I140" s="171"/>
      <c r="J140" s="160"/>
      <c r="K140" s="128"/>
      <c r="L140" s="155"/>
      <c r="M140" s="204"/>
      <c r="N140" s="217" t="s">
        <v>75</v>
      </c>
      <c r="O140" s="345" t="str">
        <f>IF('General Info &amp; Test Results'!C34=140,90,IF('General Info &amp; Test Results'!C34=120,70,IF('General Info &amp; Test Results'!C34=50,0,"error")))</f>
        <v>error</v>
      </c>
      <c r="P140" s="206" t="s">
        <v>77</v>
      </c>
      <c r="Q140" s="206"/>
      <c r="R140" s="171"/>
      <c r="S140" s="160"/>
      <c r="T140" s="160"/>
      <c r="U140" s="128"/>
      <c r="V140" s="126"/>
    </row>
    <row r="141" spans="2:22" ht="17.25" x14ac:dyDescent="0.35">
      <c r="B141" s="158"/>
      <c r="C141" s="158"/>
      <c r="D141" s="204"/>
      <c r="E141" s="217" t="s">
        <v>79</v>
      </c>
      <c r="F141" s="351">
        <v>8.1999999999999993</v>
      </c>
      <c r="G141" s="206" t="s">
        <v>81</v>
      </c>
      <c r="H141" s="206"/>
      <c r="I141" s="171"/>
      <c r="J141" s="160"/>
      <c r="K141" s="128"/>
      <c r="L141" s="155"/>
      <c r="M141" s="204"/>
      <c r="N141" s="217" t="s">
        <v>79</v>
      </c>
      <c r="O141" s="351">
        <v>8.1999999999999993</v>
      </c>
      <c r="P141" s="206" t="s">
        <v>81</v>
      </c>
      <c r="Q141" s="206"/>
      <c r="R141" s="171"/>
      <c r="S141" s="160"/>
      <c r="T141" s="160"/>
      <c r="U141" s="128"/>
      <c r="V141" s="126"/>
    </row>
    <row r="142" spans="2:22" ht="17.25" x14ac:dyDescent="0.35">
      <c r="B142" s="158"/>
      <c r="C142" s="158"/>
      <c r="D142" s="218"/>
      <c r="E142" s="213" t="s">
        <v>80</v>
      </c>
      <c r="F142" s="351">
        <v>0.75</v>
      </c>
      <c r="G142" s="214" t="s">
        <v>82</v>
      </c>
      <c r="H142" s="214"/>
      <c r="I142" s="212"/>
      <c r="J142" s="160"/>
      <c r="K142" s="128"/>
      <c r="L142" s="155"/>
      <c r="M142" s="218"/>
      <c r="N142" s="213" t="s">
        <v>80</v>
      </c>
      <c r="O142" s="351">
        <v>0.75</v>
      </c>
      <c r="P142" s="214" t="s">
        <v>82</v>
      </c>
      <c r="Q142" s="214"/>
      <c r="R142" s="212"/>
      <c r="S142" s="160"/>
      <c r="T142" s="160"/>
      <c r="U142" s="128"/>
      <c r="V142" s="126"/>
    </row>
    <row r="143" spans="2:22" ht="17.25" x14ac:dyDescent="0.35">
      <c r="B143" s="158"/>
      <c r="C143" s="158"/>
      <c r="D143" s="128"/>
      <c r="E143" s="128"/>
      <c r="F143" s="336"/>
      <c r="G143" s="128"/>
      <c r="H143" s="206"/>
      <c r="I143" s="128"/>
      <c r="J143" s="160"/>
      <c r="K143" s="128"/>
      <c r="L143" s="155"/>
      <c r="M143" s="128"/>
      <c r="N143" s="128"/>
      <c r="O143" s="336"/>
      <c r="P143" s="128"/>
      <c r="Q143" s="128"/>
      <c r="R143" s="128"/>
      <c r="S143" s="160"/>
      <c r="T143" s="160"/>
      <c r="U143" s="128"/>
      <c r="V143" s="126"/>
    </row>
    <row r="144" spans="2:22" ht="17.25" x14ac:dyDescent="0.35">
      <c r="B144" s="158"/>
      <c r="C144" s="158"/>
      <c r="D144" s="220" t="s">
        <v>400</v>
      </c>
      <c r="E144" s="200"/>
      <c r="F144" s="346" t="s">
        <v>158</v>
      </c>
      <c r="G144" s="199"/>
      <c r="H144" s="219"/>
      <c r="I144" s="215"/>
      <c r="J144" s="160"/>
      <c r="K144" s="128"/>
      <c r="L144" s="155"/>
      <c r="M144" s="220" t="s">
        <v>400</v>
      </c>
      <c r="N144" s="200"/>
      <c r="O144" s="346" t="s">
        <v>158</v>
      </c>
      <c r="P144" s="199"/>
      <c r="Q144" s="200"/>
      <c r="R144" s="215"/>
      <c r="S144" s="160"/>
      <c r="T144" s="160"/>
      <c r="U144" s="128"/>
      <c r="V144" s="126"/>
    </row>
    <row r="145" spans="2:22" ht="17.25" x14ac:dyDescent="0.35">
      <c r="B145" s="158"/>
      <c r="C145" s="158"/>
      <c r="D145" s="204"/>
      <c r="E145" s="128"/>
      <c r="F145" s="343" t="str">
        <f>IF('General Info &amp; Test Results'!C31="yes ",(E25+E26+E40+E41+E55+E56)/6,IF('General Info &amp; Test Results'!C31="no",(E25+E40+E55)/3,"error"))</f>
        <v>error</v>
      </c>
      <c r="G145" s="206" t="s">
        <v>66</v>
      </c>
      <c r="I145" s="171"/>
      <c r="J145" s="160"/>
      <c r="K145" s="128"/>
      <c r="L145" s="158"/>
      <c r="M145" s="204"/>
      <c r="N145" s="128"/>
      <c r="O145" s="343" t="str">
        <f>IF('General Info &amp; Test Results'!C31="yes ",(N25+N26)/2,IF('General Info &amp; Test Results'!C31="no",N25,"error"))</f>
        <v>error</v>
      </c>
      <c r="P145" s="206" t="s">
        <v>66</v>
      </c>
      <c r="R145" s="171"/>
      <c r="S145" s="160"/>
      <c r="T145" s="160"/>
      <c r="U145" s="128"/>
      <c r="V145" s="126"/>
    </row>
    <row r="146" spans="2:22" ht="17.25" x14ac:dyDescent="0.35">
      <c r="B146" s="158"/>
      <c r="C146" s="158"/>
      <c r="D146" s="207" t="s">
        <v>73</v>
      </c>
      <c r="E146" s="128"/>
      <c r="F146" s="336"/>
      <c r="G146" s="128"/>
      <c r="H146" s="128"/>
      <c r="I146" s="171"/>
      <c r="J146" s="160"/>
      <c r="K146" s="128"/>
      <c r="L146" s="158"/>
      <c r="M146" s="207" t="s">
        <v>401</v>
      </c>
      <c r="N146" s="128"/>
      <c r="O146" s="336"/>
      <c r="P146" s="128"/>
      <c r="Q146" s="128"/>
      <c r="R146" s="171"/>
      <c r="S146" s="160"/>
      <c r="T146" s="160"/>
      <c r="U146" s="128"/>
      <c r="V146" s="126"/>
    </row>
    <row r="147" spans="2:22" ht="17.25" x14ac:dyDescent="0.35">
      <c r="B147" s="158"/>
      <c r="C147" s="158"/>
      <c r="D147" s="207" t="s">
        <v>402</v>
      </c>
      <c r="E147" s="128"/>
      <c r="F147" s="336"/>
      <c r="G147" s="128"/>
      <c r="H147" s="128"/>
      <c r="I147" s="171"/>
      <c r="J147" s="160"/>
      <c r="K147" s="128"/>
      <c r="L147" s="158"/>
      <c r="M147" s="207" t="s">
        <v>403</v>
      </c>
      <c r="N147" s="128"/>
      <c r="O147" s="336"/>
      <c r="P147" s="128"/>
      <c r="Q147" s="128"/>
      <c r="R147" s="171"/>
      <c r="S147" s="160"/>
      <c r="T147" s="160"/>
      <c r="U147" s="128"/>
      <c r="V147" s="126"/>
    </row>
    <row r="148" spans="2:22" ht="17.25" x14ac:dyDescent="0.35">
      <c r="B148" s="158"/>
      <c r="C148" s="158"/>
      <c r="D148" s="207" t="s">
        <v>74</v>
      </c>
      <c r="E148" s="128"/>
      <c r="F148" s="336"/>
      <c r="G148" s="128"/>
      <c r="H148" s="128"/>
      <c r="I148" s="171"/>
      <c r="J148" s="160"/>
      <c r="K148" s="128"/>
      <c r="L148" s="158"/>
      <c r="M148" s="204"/>
      <c r="N148" s="128"/>
      <c r="O148" s="344"/>
      <c r="P148" s="197"/>
      <c r="Q148" s="128"/>
      <c r="R148" s="221"/>
      <c r="S148" s="160"/>
      <c r="T148" s="160"/>
      <c r="U148" s="128"/>
      <c r="V148" s="126"/>
    </row>
    <row r="149" spans="2:22" ht="17.25" x14ac:dyDescent="0.35">
      <c r="B149" s="158"/>
      <c r="C149" s="158"/>
      <c r="D149" s="209" t="s">
        <v>404</v>
      </c>
      <c r="E149" s="211"/>
      <c r="F149" s="348"/>
      <c r="G149" s="211"/>
      <c r="H149" s="211"/>
      <c r="I149" s="212"/>
      <c r="J149" s="160"/>
      <c r="K149" s="128"/>
      <c r="L149" s="158"/>
      <c r="M149" s="218"/>
      <c r="N149" s="211"/>
      <c r="O149" s="350"/>
      <c r="P149" s="210"/>
      <c r="Q149" s="211"/>
      <c r="R149" s="222"/>
      <c r="S149" s="160"/>
      <c r="T149" s="160"/>
      <c r="U149" s="128"/>
      <c r="V149" s="126"/>
    </row>
    <row r="150" spans="2:22" ht="17.25" x14ac:dyDescent="0.35">
      <c r="B150" s="158"/>
      <c r="C150" s="158"/>
      <c r="D150" s="128"/>
      <c r="E150" s="128"/>
      <c r="F150" s="336"/>
      <c r="G150" s="128"/>
      <c r="H150" s="128"/>
      <c r="I150" s="128"/>
      <c r="J150" s="160"/>
      <c r="K150" s="128"/>
      <c r="L150" s="158"/>
      <c r="M150" s="128"/>
      <c r="N150" s="128"/>
      <c r="O150" s="344"/>
      <c r="P150" s="197"/>
      <c r="Q150" s="128"/>
      <c r="R150" s="197"/>
      <c r="S150" s="160"/>
      <c r="T150" s="160"/>
      <c r="U150" s="128"/>
      <c r="V150" s="126"/>
    </row>
    <row r="151" spans="2:22" ht="18" x14ac:dyDescent="0.35">
      <c r="B151" s="158"/>
      <c r="C151" s="158"/>
      <c r="D151" s="220" t="s">
        <v>405</v>
      </c>
      <c r="E151" s="200"/>
      <c r="F151" s="346" t="s">
        <v>158</v>
      </c>
      <c r="G151" s="199"/>
      <c r="H151" s="200"/>
      <c r="I151" s="215"/>
      <c r="J151" s="160"/>
      <c r="K151" s="128"/>
      <c r="L151" s="158"/>
      <c r="M151" s="220" t="s">
        <v>405</v>
      </c>
      <c r="N151" s="200"/>
      <c r="O151" s="346" t="s">
        <v>158</v>
      </c>
      <c r="P151" s="199"/>
      <c r="Q151" s="200"/>
      <c r="R151" s="201"/>
      <c r="S151" s="160"/>
      <c r="T151" s="160"/>
      <c r="U151" s="128"/>
      <c r="V151" s="126"/>
    </row>
    <row r="152" spans="2:22" ht="17.25" x14ac:dyDescent="0.35">
      <c r="B152" s="158"/>
      <c r="C152" s="158"/>
      <c r="D152" s="204"/>
      <c r="E152" s="128"/>
      <c r="F152" s="343">
        <f>IF(E27&gt;0,F157-(F158*(F145+AVERAGE(E27,E42,E57))),8465)</f>
        <v>8465</v>
      </c>
      <c r="G152" s="206" t="s">
        <v>49</v>
      </c>
      <c r="I152" s="171"/>
      <c r="J152" s="160"/>
      <c r="K152" s="128"/>
      <c r="L152" s="158"/>
      <c r="M152" s="204"/>
      <c r="N152" s="128"/>
      <c r="O152" s="343">
        <f>IF(N27&gt;0,O157-(O158*(O145+N27)),8465)</f>
        <v>8465</v>
      </c>
      <c r="P152" s="206" t="s">
        <v>49</v>
      </c>
      <c r="R152" s="171"/>
      <c r="S152" s="160"/>
      <c r="T152" s="160"/>
      <c r="U152" s="128"/>
      <c r="V152" s="126"/>
    </row>
    <row r="153" spans="2:22" ht="17.25" x14ac:dyDescent="0.35">
      <c r="B153" s="158"/>
      <c r="C153" s="158"/>
      <c r="D153" s="223" t="s">
        <v>253</v>
      </c>
      <c r="E153" s="217"/>
      <c r="F153" s="336"/>
      <c r="G153" s="128"/>
      <c r="H153" s="128"/>
      <c r="I153" s="171"/>
      <c r="J153" s="160"/>
      <c r="K153" s="128"/>
      <c r="L153" s="158"/>
      <c r="M153" s="223" t="s">
        <v>253</v>
      </c>
      <c r="N153" s="128"/>
      <c r="O153" s="336"/>
      <c r="P153" s="128"/>
      <c r="Q153" s="128"/>
      <c r="R153" s="171"/>
      <c r="S153" s="160"/>
      <c r="T153" s="160"/>
      <c r="U153" s="128"/>
      <c r="V153" s="126"/>
    </row>
    <row r="154" spans="2:22" ht="17.25" x14ac:dyDescent="0.35">
      <c r="B154" s="158"/>
      <c r="C154" s="158"/>
      <c r="D154" s="223" t="s">
        <v>406</v>
      </c>
      <c r="E154" s="217"/>
      <c r="F154" s="336"/>
      <c r="G154" s="128"/>
      <c r="H154" s="128"/>
      <c r="I154" s="171"/>
      <c r="J154" s="160"/>
      <c r="K154" s="128"/>
      <c r="L154" s="158"/>
      <c r="M154" s="223" t="s">
        <v>406</v>
      </c>
      <c r="N154" s="128"/>
      <c r="O154" s="336"/>
      <c r="P154" s="128"/>
      <c r="Q154" s="128"/>
      <c r="R154" s="171"/>
      <c r="S154" s="160"/>
      <c r="T154" s="160"/>
      <c r="U154" s="128"/>
      <c r="V154" s="126"/>
    </row>
    <row r="155" spans="2:22" ht="17.25" x14ac:dyDescent="0.35">
      <c r="B155" s="158"/>
      <c r="C155" s="158"/>
      <c r="D155" s="223" t="s">
        <v>407</v>
      </c>
      <c r="E155" s="217"/>
      <c r="F155" s="336"/>
      <c r="G155" s="128"/>
      <c r="H155" s="128"/>
      <c r="I155" s="171"/>
      <c r="J155" s="160"/>
      <c r="K155" s="128"/>
      <c r="L155" s="158"/>
      <c r="M155" s="223" t="s">
        <v>407</v>
      </c>
      <c r="N155" s="128"/>
      <c r="O155" s="336"/>
      <c r="P155" s="128"/>
      <c r="Q155" s="128"/>
      <c r="R155" s="171"/>
      <c r="S155" s="160"/>
      <c r="T155" s="160"/>
      <c r="U155" s="128"/>
      <c r="V155" s="126"/>
    </row>
    <row r="156" spans="2:22" ht="17.25" x14ac:dyDescent="0.35">
      <c r="B156" s="158"/>
      <c r="C156" s="158"/>
      <c r="D156" s="223"/>
      <c r="E156" s="217"/>
      <c r="F156" s="336"/>
      <c r="G156" s="128"/>
      <c r="H156" s="128"/>
      <c r="I156" s="171"/>
      <c r="J156" s="160"/>
      <c r="K156" s="128"/>
      <c r="L156" s="158"/>
      <c r="M156" s="207"/>
      <c r="N156" s="128"/>
      <c r="O156" s="336"/>
      <c r="P156" s="128"/>
      <c r="Q156" s="128"/>
      <c r="R156" s="171"/>
      <c r="S156" s="160"/>
      <c r="T156" s="160"/>
      <c r="U156" s="128"/>
      <c r="V156" s="126"/>
    </row>
    <row r="157" spans="2:22" ht="17.25" x14ac:dyDescent="0.35">
      <c r="B157" s="158"/>
      <c r="C157" s="158"/>
      <c r="D157" s="207"/>
      <c r="E157" s="217" t="s">
        <v>91</v>
      </c>
      <c r="F157" s="352">
        <v>8766</v>
      </c>
      <c r="G157" s="206" t="s">
        <v>166</v>
      </c>
      <c r="H157" s="128"/>
      <c r="I157" s="171"/>
      <c r="J157" s="160"/>
      <c r="K157" s="128"/>
      <c r="L157" s="158"/>
      <c r="M157" s="207"/>
      <c r="N157" s="217" t="s">
        <v>91</v>
      </c>
      <c r="O157" s="352">
        <v>8766</v>
      </c>
      <c r="P157" s="206" t="s">
        <v>166</v>
      </c>
      <c r="Q157" s="128"/>
      <c r="R157" s="171"/>
      <c r="S157" s="160"/>
      <c r="T157" s="160"/>
      <c r="U157" s="128"/>
      <c r="V157" s="126"/>
    </row>
    <row r="158" spans="2:22" ht="17.25" x14ac:dyDescent="0.35">
      <c r="B158" s="158"/>
      <c r="C158" s="158"/>
      <c r="D158" s="209"/>
      <c r="E158" s="213" t="s">
        <v>92</v>
      </c>
      <c r="F158" s="352">
        <v>215</v>
      </c>
      <c r="G158" s="214" t="s">
        <v>167</v>
      </c>
      <c r="H158" s="211"/>
      <c r="I158" s="212"/>
      <c r="J158" s="160"/>
      <c r="K158" s="128"/>
      <c r="L158" s="158"/>
      <c r="M158" s="209"/>
      <c r="N158" s="213" t="s">
        <v>92</v>
      </c>
      <c r="O158" s="352">
        <v>215</v>
      </c>
      <c r="P158" s="214" t="s">
        <v>167</v>
      </c>
      <c r="Q158" s="211"/>
      <c r="R158" s="212"/>
      <c r="S158" s="160"/>
      <c r="T158" s="160"/>
      <c r="U158" s="128"/>
      <c r="V158" s="126"/>
    </row>
    <row r="159" spans="2:22" x14ac:dyDescent="0.3">
      <c r="B159" s="158"/>
      <c r="C159" s="158"/>
      <c r="D159" s="128"/>
      <c r="E159" s="128"/>
      <c r="F159" s="336"/>
      <c r="G159" s="128"/>
      <c r="H159" s="128"/>
      <c r="I159" s="128"/>
      <c r="J159" s="160"/>
      <c r="K159" s="128"/>
      <c r="L159" s="158"/>
      <c r="M159" s="128"/>
      <c r="N159" s="128"/>
      <c r="O159" s="336"/>
      <c r="P159" s="128"/>
      <c r="Q159" s="128"/>
      <c r="R159" s="128"/>
      <c r="S159" s="160"/>
      <c r="T159" s="160"/>
      <c r="U159" s="128"/>
      <c r="V159" s="126"/>
    </row>
    <row r="160" spans="2:22" ht="18" x14ac:dyDescent="0.35">
      <c r="B160" s="158"/>
      <c r="C160" s="158"/>
      <c r="D160" s="220" t="s">
        <v>408</v>
      </c>
      <c r="E160" s="200"/>
      <c r="F160" s="346" t="s">
        <v>158</v>
      </c>
      <c r="G160" s="199"/>
      <c r="H160" s="200"/>
      <c r="I160" s="215"/>
      <c r="J160" s="160"/>
      <c r="K160" s="128"/>
      <c r="L160" s="158"/>
      <c r="M160" s="220" t="s">
        <v>408</v>
      </c>
      <c r="N160" s="200"/>
      <c r="O160" s="346" t="s">
        <v>158</v>
      </c>
      <c r="P160" s="199"/>
      <c r="Q160" s="200"/>
      <c r="R160" s="215"/>
      <c r="S160" s="160"/>
      <c r="T160" s="160"/>
      <c r="U160" s="128"/>
      <c r="V160" s="126"/>
    </row>
    <row r="161" spans="2:22" ht="17.25" x14ac:dyDescent="0.35">
      <c r="B161" s="158"/>
      <c r="C161" s="158"/>
      <c r="D161" s="204"/>
      <c r="E161" s="128"/>
      <c r="F161" s="349">
        <f>((E29*F166)+(E28*F167))*F168</f>
        <v>0</v>
      </c>
      <c r="G161" s="206" t="s">
        <v>50</v>
      </c>
      <c r="I161" s="171"/>
      <c r="J161" s="160"/>
      <c r="K161" s="128"/>
      <c r="L161" s="158"/>
      <c r="M161" s="204"/>
      <c r="N161" s="128"/>
      <c r="O161" s="349">
        <f>((N29*O166)+(N28*O167))*O168</f>
        <v>0</v>
      </c>
      <c r="P161" s="206" t="s">
        <v>50</v>
      </c>
      <c r="R161" s="171"/>
      <c r="S161" s="160"/>
      <c r="T161" s="160"/>
      <c r="U161" s="128"/>
      <c r="V161" s="126"/>
    </row>
    <row r="162" spans="2:22" ht="17.25" x14ac:dyDescent="0.35">
      <c r="B162" s="158"/>
      <c r="C162" s="158"/>
      <c r="D162" s="207" t="s">
        <v>409</v>
      </c>
      <c r="E162" s="128"/>
      <c r="F162" s="336"/>
      <c r="G162" s="128"/>
      <c r="H162" s="128"/>
      <c r="I162" s="171"/>
      <c r="J162" s="160"/>
      <c r="K162" s="128"/>
      <c r="L162" s="158"/>
      <c r="M162" s="207" t="s">
        <v>409</v>
      </c>
      <c r="N162" s="128"/>
      <c r="O162" s="336"/>
      <c r="P162" s="128"/>
      <c r="Q162" s="128"/>
      <c r="R162" s="171"/>
      <c r="S162" s="160"/>
      <c r="T162" s="160"/>
      <c r="U162" s="128"/>
      <c r="V162" s="126"/>
    </row>
    <row r="163" spans="2:22" ht="17.25" x14ac:dyDescent="0.35">
      <c r="B163" s="158"/>
      <c r="C163" s="158"/>
      <c r="D163" s="223" t="s">
        <v>410</v>
      </c>
      <c r="E163" s="128"/>
      <c r="F163" s="336"/>
      <c r="G163" s="128"/>
      <c r="H163" s="128"/>
      <c r="I163" s="171"/>
      <c r="J163" s="160"/>
      <c r="K163" s="128"/>
      <c r="L163" s="158"/>
      <c r="M163" s="223" t="s">
        <v>410</v>
      </c>
      <c r="N163" s="128"/>
      <c r="O163" s="336"/>
      <c r="P163" s="128"/>
      <c r="Q163" s="128"/>
      <c r="R163" s="171"/>
      <c r="S163" s="160"/>
      <c r="T163" s="160"/>
      <c r="U163" s="128"/>
      <c r="V163" s="126"/>
    </row>
    <row r="164" spans="2:22" ht="17.25" x14ac:dyDescent="0.35">
      <c r="B164" s="158"/>
      <c r="C164" s="158"/>
      <c r="D164" s="223" t="s">
        <v>411</v>
      </c>
      <c r="E164" s="128"/>
      <c r="F164" s="336"/>
      <c r="G164" s="128"/>
      <c r="H164" s="128"/>
      <c r="I164" s="171"/>
      <c r="J164" s="160"/>
      <c r="K164" s="128"/>
      <c r="L164" s="158"/>
      <c r="M164" s="223" t="s">
        <v>411</v>
      </c>
      <c r="N164" s="128"/>
      <c r="O164" s="336"/>
      <c r="P164" s="128"/>
      <c r="Q164" s="128"/>
      <c r="R164" s="171"/>
      <c r="S164" s="160"/>
      <c r="T164" s="160"/>
      <c r="U164" s="128"/>
      <c r="V164" s="126"/>
    </row>
    <row r="165" spans="2:22" ht="17.25" x14ac:dyDescent="0.35">
      <c r="B165" s="158"/>
      <c r="C165" s="158"/>
      <c r="D165" s="223" t="s">
        <v>254</v>
      </c>
      <c r="E165" s="128"/>
      <c r="F165" s="336"/>
      <c r="G165" s="128"/>
      <c r="H165" s="128"/>
      <c r="I165" s="171"/>
      <c r="J165" s="160"/>
      <c r="K165" s="128"/>
      <c r="L165" s="158"/>
      <c r="M165" s="223" t="s">
        <v>254</v>
      </c>
      <c r="N165" s="128"/>
      <c r="O165" s="336"/>
      <c r="P165" s="128"/>
      <c r="Q165" s="128"/>
      <c r="R165" s="171"/>
      <c r="S165" s="160"/>
      <c r="T165" s="160"/>
      <c r="U165" s="128"/>
      <c r="V165" s="126"/>
    </row>
    <row r="166" spans="2:22" ht="18" x14ac:dyDescent="0.35">
      <c r="B166" s="158"/>
      <c r="C166" s="158"/>
      <c r="D166" s="207"/>
      <c r="E166" s="217" t="s">
        <v>412</v>
      </c>
      <c r="F166" s="347">
        <f>IF(E29&gt;0,IF(E28&gt;0,F152/2,F152),0)</f>
        <v>0</v>
      </c>
      <c r="G166" s="206" t="s">
        <v>166</v>
      </c>
      <c r="H166" s="128"/>
      <c r="I166" s="171"/>
      <c r="J166" s="160"/>
      <c r="K166" s="128"/>
      <c r="L166" s="158"/>
      <c r="M166" s="207"/>
      <c r="N166" s="217" t="s">
        <v>412</v>
      </c>
      <c r="O166" s="347">
        <f>IF(N29&gt;0,IF(N28&gt;0,O152/2,O152),0)</f>
        <v>0</v>
      </c>
      <c r="P166" s="206" t="s">
        <v>166</v>
      </c>
      <c r="Q166" s="128"/>
      <c r="R166" s="171"/>
      <c r="S166" s="160"/>
      <c r="T166" s="160"/>
      <c r="U166" s="128"/>
      <c r="V166" s="126"/>
    </row>
    <row r="167" spans="2:22" ht="18" x14ac:dyDescent="0.35">
      <c r="B167" s="158"/>
      <c r="C167" s="158"/>
      <c r="D167" s="207"/>
      <c r="E167" s="217" t="s">
        <v>413</v>
      </c>
      <c r="F167" s="347">
        <f>IF(E28&gt;0,IF(E29&gt;0,F152/2,F152),0)</f>
        <v>0</v>
      </c>
      <c r="G167" s="206" t="s">
        <v>166</v>
      </c>
      <c r="H167" s="128"/>
      <c r="I167" s="171"/>
      <c r="J167" s="160"/>
      <c r="K167" s="128"/>
      <c r="L167" s="158"/>
      <c r="M167" s="207"/>
      <c r="N167" s="217" t="s">
        <v>413</v>
      </c>
      <c r="O167" s="347">
        <f>IF(N28&gt;0,IF(N29&gt;0,O152/2,O152),0)</f>
        <v>0</v>
      </c>
      <c r="P167" s="206" t="s">
        <v>166</v>
      </c>
      <c r="Q167" s="128"/>
      <c r="R167" s="171"/>
      <c r="S167" s="160"/>
      <c r="T167" s="160"/>
      <c r="U167" s="128"/>
      <c r="V167" s="126"/>
    </row>
    <row r="168" spans="2:22" ht="17.25" x14ac:dyDescent="0.35">
      <c r="B168" s="158"/>
      <c r="C168" s="158"/>
      <c r="D168" s="209"/>
      <c r="E168" s="213" t="s">
        <v>76</v>
      </c>
      <c r="F168" s="352">
        <v>1E-3</v>
      </c>
      <c r="G168" s="214" t="s">
        <v>255</v>
      </c>
      <c r="H168" s="211"/>
      <c r="I168" s="212"/>
      <c r="J168" s="160"/>
      <c r="K168" s="128"/>
      <c r="L168" s="158"/>
      <c r="M168" s="209"/>
      <c r="N168" s="213" t="s">
        <v>76</v>
      </c>
      <c r="O168" s="352">
        <v>1E-3</v>
      </c>
      <c r="P168" s="214" t="s">
        <v>255</v>
      </c>
      <c r="Q168" s="211"/>
      <c r="R168" s="212"/>
      <c r="S168" s="160"/>
      <c r="T168" s="160"/>
      <c r="U168" s="128"/>
      <c r="V168" s="126"/>
    </row>
    <row r="169" spans="2:22" ht="17.25" x14ac:dyDescent="0.35">
      <c r="B169" s="158"/>
      <c r="C169" s="158"/>
      <c r="D169" s="197"/>
      <c r="E169" s="128"/>
      <c r="F169" s="336"/>
      <c r="G169" s="128"/>
      <c r="H169" s="128"/>
      <c r="I169" s="128"/>
      <c r="J169" s="160"/>
      <c r="K169" s="128"/>
      <c r="L169" s="158"/>
      <c r="M169" s="128"/>
      <c r="N169" s="128"/>
      <c r="O169" s="336"/>
      <c r="P169" s="128"/>
      <c r="Q169" s="128"/>
      <c r="R169" s="128"/>
      <c r="S169" s="160"/>
      <c r="T169" s="160"/>
      <c r="U169" s="128"/>
      <c r="V169" s="126"/>
    </row>
    <row r="170" spans="2:22" ht="17.25" x14ac:dyDescent="0.35">
      <c r="B170" s="158"/>
      <c r="C170" s="158"/>
      <c r="D170" s="220" t="s">
        <v>414</v>
      </c>
      <c r="E170" s="200"/>
      <c r="F170" s="346" t="s">
        <v>158</v>
      </c>
      <c r="G170" s="199"/>
      <c r="H170" s="200"/>
      <c r="I170" s="215"/>
      <c r="J170" s="160"/>
      <c r="K170" s="128"/>
      <c r="L170" s="158"/>
      <c r="M170" s="220" t="s">
        <v>414</v>
      </c>
      <c r="N170" s="200"/>
      <c r="O170" s="346" t="s">
        <v>158</v>
      </c>
      <c r="P170" s="199"/>
      <c r="Q170" s="200"/>
      <c r="R170" s="215"/>
      <c r="S170" s="160"/>
      <c r="T170" s="160"/>
      <c r="U170" s="128"/>
      <c r="V170" s="126"/>
    </row>
    <row r="171" spans="2:22" ht="17.25" x14ac:dyDescent="0.35">
      <c r="B171" s="158"/>
      <c r="C171" s="158"/>
      <c r="D171" s="204"/>
      <c r="E171" s="128"/>
      <c r="F171" s="343" t="str">
        <f>IF('General Info &amp; Test Results'!C31="yes ",((F75+F84+F93+F105+F125-(F89/2))*F158+F161),IF('General Info &amp; Test Results'!C31="no",((F75+F105+F84+F93+F125)*F158+F161),"error"))</f>
        <v>error</v>
      </c>
      <c r="G171" s="206" t="s">
        <v>50</v>
      </c>
      <c r="I171" s="171"/>
      <c r="J171" s="160"/>
      <c r="K171" s="128"/>
      <c r="L171" s="158"/>
      <c r="M171" s="204"/>
      <c r="N171" s="128"/>
      <c r="O171" s="343" t="str">
        <f>IF('General Info &amp; Test Results'!C31="yes ",((O75+O84+O93+O105+O125-(O89/2))*O158+O161),IF('General Info &amp; Test Results'!C31="no",((O75+O105+O84+O93+O125)*O158+O161),"error"))</f>
        <v>error</v>
      </c>
      <c r="P171" s="206" t="s">
        <v>50</v>
      </c>
      <c r="R171" s="171"/>
      <c r="S171" s="160"/>
      <c r="T171" s="160"/>
      <c r="U171" s="128"/>
      <c r="V171" s="126"/>
    </row>
    <row r="172" spans="2:22" ht="17.25" x14ac:dyDescent="0.35">
      <c r="B172" s="158"/>
      <c r="C172" s="158"/>
      <c r="D172" s="207" t="s">
        <v>415</v>
      </c>
      <c r="E172" s="128"/>
      <c r="F172" s="336"/>
      <c r="G172" s="128"/>
      <c r="H172" s="128"/>
      <c r="I172" s="171"/>
      <c r="J172" s="160"/>
      <c r="K172" s="128"/>
      <c r="L172" s="158"/>
      <c r="M172" s="207" t="s">
        <v>415</v>
      </c>
      <c r="N172" s="128"/>
      <c r="O172" s="336"/>
      <c r="P172" s="128"/>
      <c r="Q172" s="128"/>
      <c r="R172" s="171"/>
      <c r="S172" s="160"/>
      <c r="T172" s="160"/>
      <c r="U172" s="128"/>
      <c r="V172" s="126"/>
    </row>
    <row r="173" spans="2:22" ht="17.25" x14ac:dyDescent="0.35">
      <c r="B173" s="158"/>
      <c r="C173" s="158"/>
      <c r="D173" s="209" t="s">
        <v>416</v>
      </c>
      <c r="E173" s="211"/>
      <c r="F173" s="348"/>
      <c r="G173" s="211"/>
      <c r="H173" s="211"/>
      <c r="I173" s="212"/>
      <c r="J173" s="160"/>
      <c r="K173" s="128"/>
      <c r="L173" s="158"/>
      <c r="M173" s="209" t="s">
        <v>416</v>
      </c>
      <c r="N173" s="211"/>
      <c r="O173" s="348"/>
      <c r="P173" s="211"/>
      <c r="Q173" s="211"/>
      <c r="R173" s="212"/>
      <c r="S173" s="160"/>
      <c r="T173" s="160"/>
      <c r="U173" s="128"/>
      <c r="V173" s="126"/>
    </row>
    <row r="174" spans="2:22" x14ac:dyDescent="0.3">
      <c r="B174" s="158"/>
      <c r="C174" s="158"/>
      <c r="D174" s="128"/>
      <c r="E174" s="128"/>
      <c r="F174" s="336"/>
      <c r="G174" s="128"/>
      <c r="H174" s="128"/>
      <c r="I174" s="128"/>
      <c r="J174" s="160"/>
      <c r="K174" s="128"/>
      <c r="L174" s="158"/>
      <c r="M174" s="128"/>
      <c r="N174" s="128"/>
      <c r="O174" s="336"/>
      <c r="P174" s="128"/>
      <c r="Q174" s="128"/>
      <c r="R174" s="128"/>
      <c r="S174" s="160"/>
      <c r="T174" s="160"/>
      <c r="U174" s="128"/>
      <c r="V174" s="126"/>
    </row>
    <row r="175" spans="2:22" ht="17.25" x14ac:dyDescent="0.35">
      <c r="B175" s="158"/>
      <c r="C175" s="158"/>
      <c r="D175" s="220" t="s">
        <v>83</v>
      </c>
      <c r="E175" s="200"/>
      <c r="F175" s="346" t="s">
        <v>158</v>
      </c>
      <c r="G175" s="199"/>
      <c r="H175" s="200"/>
      <c r="I175" s="215"/>
      <c r="J175" s="160"/>
      <c r="K175" s="128"/>
      <c r="L175" s="158"/>
      <c r="M175" s="220" t="s">
        <v>83</v>
      </c>
      <c r="N175" s="200"/>
      <c r="O175" s="346" t="s">
        <v>158</v>
      </c>
      <c r="P175" s="199"/>
      <c r="Q175" s="200"/>
      <c r="R175" s="215"/>
      <c r="S175" s="160"/>
      <c r="T175" s="160"/>
      <c r="U175" s="128"/>
      <c r="V175" s="126"/>
    </row>
    <row r="176" spans="2:22" ht="17.25" x14ac:dyDescent="0.35">
      <c r="B176" s="158"/>
      <c r="C176" s="158"/>
      <c r="D176" s="204"/>
      <c r="E176" s="128"/>
      <c r="F176" s="343" t="str">
        <f>IF('General Info &amp; Test Results'!C31="yes ",(F181*F161)+(F181*F158*(F75+F84+F93-(F89/2)))+(F181*F158*(F105+F125)),IF('General Info &amp; Test Results'!C31="no",(F181*F161)+(F181*F158*(F75+F84+F93))+(F181*F158*(F105+F125)),"error"))</f>
        <v>error</v>
      </c>
      <c r="G176" s="206" t="s">
        <v>54</v>
      </c>
      <c r="I176" s="171"/>
      <c r="J176" s="160"/>
      <c r="K176" s="128"/>
      <c r="L176" s="158"/>
      <c r="M176" s="204"/>
      <c r="N176" s="128"/>
      <c r="O176" s="343" t="str">
        <f>IF('General Info &amp; Test Results'!C31="yes ",(O181*O161)+(O181*O158*(O75+O84+O93-(O89/2)))+(O181*O158*(O105+O125)),IF('General Info &amp; Test Results'!C31="no",(O181*O161)+(O181*O158*(O75+O84+O93))+(O181*O158*(O105+O125)),"error"))</f>
        <v>error</v>
      </c>
      <c r="P176" s="206" t="s">
        <v>54</v>
      </c>
      <c r="R176" s="171"/>
      <c r="S176" s="160"/>
      <c r="T176" s="160"/>
      <c r="U176" s="128"/>
      <c r="V176" s="126"/>
    </row>
    <row r="177" spans="2:22" x14ac:dyDescent="0.3">
      <c r="B177" s="158"/>
      <c r="C177" s="158"/>
      <c r="D177" s="204" t="s">
        <v>53</v>
      </c>
      <c r="E177" s="128"/>
      <c r="F177" s="336"/>
      <c r="G177" s="128"/>
      <c r="H177" s="128"/>
      <c r="I177" s="171"/>
      <c r="J177" s="160"/>
      <c r="K177" s="128"/>
      <c r="L177" s="158"/>
      <c r="M177" s="204" t="s">
        <v>53</v>
      </c>
      <c r="N177" s="128"/>
      <c r="O177" s="336"/>
      <c r="P177" s="128"/>
      <c r="Q177" s="128"/>
      <c r="R177" s="171"/>
      <c r="S177" s="160"/>
      <c r="T177" s="160"/>
      <c r="U177" s="128"/>
      <c r="V177" s="126"/>
    </row>
    <row r="178" spans="2:22" ht="17.25" x14ac:dyDescent="0.35">
      <c r="B178" s="158"/>
      <c r="C178" s="158"/>
      <c r="D178" s="207" t="s">
        <v>417</v>
      </c>
      <c r="E178" s="128"/>
      <c r="F178" s="336"/>
      <c r="G178" s="128"/>
      <c r="H178" s="128"/>
      <c r="I178" s="171"/>
      <c r="J178" s="160"/>
      <c r="K178" s="128"/>
      <c r="L178" s="158"/>
      <c r="M178" s="207" t="s">
        <v>418</v>
      </c>
      <c r="N178" s="128"/>
      <c r="O178" s="336"/>
      <c r="P178" s="128"/>
      <c r="Q178" s="128"/>
      <c r="R178" s="171"/>
      <c r="S178" s="160"/>
      <c r="T178" s="160"/>
      <c r="U178" s="128"/>
      <c r="V178" s="126"/>
    </row>
    <row r="179" spans="2:22" ht="17.25" x14ac:dyDescent="0.35">
      <c r="B179" s="158"/>
      <c r="C179" s="158"/>
      <c r="D179" s="207" t="s">
        <v>419</v>
      </c>
      <c r="E179" s="128"/>
      <c r="F179" s="336"/>
      <c r="G179" s="128"/>
      <c r="H179" s="128"/>
      <c r="I179" s="171"/>
      <c r="J179" s="160"/>
      <c r="K179" s="128"/>
      <c r="L179" s="158"/>
      <c r="M179" s="207" t="s">
        <v>419</v>
      </c>
      <c r="N179" s="128"/>
      <c r="O179" s="336"/>
      <c r="P179" s="128"/>
      <c r="Q179" s="128"/>
      <c r="R179" s="171"/>
      <c r="S179" s="160"/>
      <c r="T179" s="160"/>
      <c r="U179" s="128"/>
      <c r="V179" s="126"/>
    </row>
    <row r="180" spans="2:22" ht="17.25" x14ac:dyDescent="0.35">
      <c r="B180" s="158"/>
      <c r="C180" s="158"/>
      <c r="D180" s="207" t="s">
        <v>280</v>
      </c>
      <c r="E180" s="128"/>
      <c r="F180" s="336"/>
      <c r="G180" s="128"/>
      <c r="H180" s="128"/>
      <c r="I180" s="171"/>
      <c r="J180" s="160"/>
      <c r="K180" s="128"/>
      <c r="L180" s="158"/>
      <c r="M180" s="207" t="s">
        <v>280</v>
      </c>
      <c r="N180" s="128"/>
      <c r="O180" s="336"/>
      <c r="P180" s="128"/>
      <c r="Q180" s="128"/>
      <c r="R180" s="171"/>
      <c r="S180" s="160"/>
      <c r="T180" s="160"/>
      <c r="U180" s="128"/>
      <c r="V180" s="126"/>
    </row>
    <row r="181" spans="2:22" ht="18" x14ac:dyDescent="0.35">
      <c r="B181" s="158"/>
      <c r="C181" s="158"/>
      <c r="D181" s="218"/>
      <c r="E181" s="213" t="s">
        <v>420</v>
      </c>
      <c r="F181" s="351">
        <v>0.13</v>
      </c>
      <c r="G181" s="214" t="s">
        <v>87</v>
      </c>
      <c r="H181" s="214"/>
      <c r="I181" s="212"/>
      <c r="J181" s="160"/>
      <c r="K181" s="128"/>
      <c r="L181" s="158"/>
      <c r="M181" s="218"/>
      <c r="N181" s="213" t="s">
        <v>420</v>
      </c>
      <c r="O181" s="351">
        <v>0.13</v>
      </c>
      <c r="P181" s="214" t="s">
        <v>87</v>
      </c>
      <c r="Q181" s="214"/>
      <c r="R181" s="212"/>
      <c r="S181" s="160"/>
      <c r="T181" s="160"/>
      <c r="U181" s="128"/>
      <c r="V181" s="126"/>
    </row>
    <row r="182" spans="2:22" ht="17.25" x14ac:dyDescent="0.35">
      <c r="B182" s="158"/>
      <c r="C182" s="158"/>
      <c r="D182" s="197"/>
      <c r="E182" s="128"/>
      <c r="F182" s="336"/>
      <c r="G182" s="128"/>
      <c r="H182" s="128"/>
      <c r="I182" s="128"/>
      <c r="J182" s="160"/>
      <c r="K182" s="128"/>
      <c r="L182" s="158"/>
      <c r="M182" s="128"/>
      <c r="N182" s="128"/>
      <c r="O182" s="336"/>
      <c r="P182" s="128"/>
      <c r="Q182" s="128"/>
      <c r="R182" s="128"/>
      <c r="S182" s="160"/>
      <c r="T182" s="160"/>
      <c r="U182" s="128"/>
      <c r="V182" s="126"/>
    </row>
    <row r="183" spans="2:22" ht="17.25" x14ac:dyDescent="0.35">
      <c r="B183" s="158"/>
      <c r="C183" s="158"/>
      <c r="D183" s="220" t="s">
        <v>89</v>
      </c>
      <c r="E183" s="200"/>
      <c r="F183" s="346" t="s">
        <v>158</v>
      </c>
      <c r="G183" s="199"/>
      <c r="H183" s="200"/>
      <c r="I183" s="215"/>
      <c r="J183" s="160"/>
      <c r="K183" s="128"/>
      <c r="L183" s="158"/>
      <c r="M183" s="220" t="s">
        <v>89</v>
      </c>
      <c r="N183" s="200"/>
      <c r="O183" s="346" t="s">
        <v>158</v>
      </c>
      <c r="P183" s="199"/>
      <c r="Q183" s="200"/>
      <c r="R183" s="215"/>
      <c r="S183" s="160"/>
      <c r="T183" s="160"/>
      <c r="U183" s="128"/>
      <c r="V183" s="126"/>
    </row>
    <row r="184" spans="2:22" ht="17.25" x14ac:dyDescent="0.35">
      <c r="B184" s="158"/>
      <c r="C184" s="158"/>
      <c r="D184" s="204"/>
      <c r="E184" s="128"/>
      <c r="F184" s="343" t="str">
        <f>IF('General Info &amp; Test Results'!C31="yes ",(F181*F161)+(F181*F158*(F75+F84+F93-(F89/2)))+(F189*F158*(F114+F134)),IF('General Info &amp; Test Results'!C31="no",(F181*F161)+(F181*F158*(F75+F84+F93))+(F189*F158*(F114+F134)),"error"))</f>
        <v>error</v>
      </c>
      <c r="G184" s="206" t="s">
        <v>54</v>
      </c>
      <c r="I184" s="171"/>
      <c r="J184" s="160"/>
      <c r="K184" s="128"/>
      <c r="L184" s="158"/>
      <c r="M184" s="204"/>
      <c r="N184" s="128"/>
      <c r="O184" s="343" t="str">
        <f>IF('General Info &amp; Test Results'!C31="yes ",(O181*O161)+(O181*O158*(O75+O84+O93-(O89/2)))+(O189*O158*(O114+O134)),IF('General Info &amp; Test Results'!C31="no",(O181*O161)+(O181*O158*(O75+O84+O93))+(O189*O158*(O114+O134)),"error"))</f>
        <v>error</v>
      </c>
      <c r="P184" s="206" t="s">
        <v>54</v>
      </c>
      <c r="R184" s="171"/>
      <c r="S184" s="160"/>
      <c r="T184" s="160"/>
      <c r="U184" s="128"/>
      <c r="V184" s="126"/>
    </row>
    <row r="185" spans="2:22" x14ac:dyDescent="0.3">
      <c r="B185" s="158"/>
      <c r="C185" s="158"/>
      <c r="D185" s="204" t="s">
        <v>85</v>
      </c>
      <c r="E185" s="128"/>
      <c r="F185" s="336"/>
      <c r="G185" s="128"/>
      <c r="H185" s="128"/>
      <c r="I185" s="171"/>
      <c r="J185" s="160"/>
      <c r="K185" s="128"/>
      <c r="L185" s="158"/>
      <c r="M185" s="204" t="s">
        <v>85</v>
      </c>
      <c r="N185" s="128"/>
      <c r="O185" s="336"/>
      <c r="P185" s="128"/>
      <c r="Q185" s="128"/>
      <c r="R185" s="171"/>
      <c r="S185" s="160"/>
      <c r="T185" s="160"/>
      <c r="U185" s="128"/>
      <c r="V185" s="126"/>
    </row>
    <row r="186" spans="2:22" ht="17.25" x14ac:dyDescent="0.35">
      <c r="B186" s="158"/>
      <c r="C186" s="158"/>
      <c r="D186" s="207" t="s">
        <v>421</v>
      </c>
      <c r="E186" s="128"/>
      <c r="F186" s="336"/>
      <c r="G186" s="128"/>
      <c r="H186" s="128"/>
      <c r="I186" s="171"/>
      <c r="J186" s="160"/>
      <c r="K186" s="128"/>
      <c r="L186" s="158"/>
      <c r="M186" s="207" t="s">
        <v>421</v>
      </c>
      <c r="N186" s="128"/>
      <c r="O186" s="336"/>
      <c r="P186" s="128"/>
      <c r="Q186" s="128"/>
      <c r="R186" s="171"/>
      <c r="S186" s="160"/>
      <c r="T186" s="160"/>
      <c r="U186" s="128"/>
      <c r="V186" s="126"/>
    </row>
    <row r="187" spans="2:22" ht="17.25" x14ac:dyDescent="0.35">
      <c r="B187" s="158"/>
      <c r="C187" s="158"/>
      <c r="D187" s="207" t="s">
        <v>422</v>
      </c>
      <c r="E187" s="128"/>
      <c r="F187" s="336"/>
      <c r="G187" s="128"/>
      <c r="H187" s="128"/>
      <c r="I187" s="171"/>
      <c r="J187" s="160"/>
      <c r="K187" s="128"/>
      <c r="L187" s="158"/>
      <c r="M187" s="207" t="s">
        <v>422</v>
      </c>
      <c r="N187" s="128"/>
      <c r="O187" s="336"/>
      <c r="P187" s="128"/>
      <c r="Q187" s="128"/>
      <c r="R187" s="171"/>
      <c r="S187" s="160"/>
      <c r="T187" s="160"/>
      <c r="U187" s="128"/>
      <c r="V187" s="126"/>
    </row>
    <row r="188" spans="2:22" ht="17.25" x14ac:dyDescent="0.35">
      <c r="B188" s="158"/>
      <c r="C188" s="158"/>
      <c r="D188" s="207" t="s">
        <v>423</v>
      </c>
      <c r="E188" s="128"/>
      <c r="F188" s="336"/>
      <c r="G188" s="128"/>
      <c r="H188" s="128"/>
      <c r="I188" s="171"/>
      <c r="J188" s="160"/>
      <c r="K188" s="128"/>
      <c r="L188" s="158"/>
      <c r="M188" s="207" t="s">
        <v>423</v>
      </c>
      <c r="N188" s="128"/>
      <c r="O188" s="336"/>
      <c r="P188" s="128"/>
      <c r="Q188" s="128"/>
      <c r="R188" s="171"/>
      <c r="S188" s="160"/>
      <c r="T188" s="160"/>
      <c r="U188" s="128"/>
      <c r="V188" s="126"/>
    </row>
    <row r="189" spans="2:22" ht="18" x14ac:dyDescent="0.35">
      <c r="B189" s="158"/>
      <c r="C189" s="158"/>
      <c r="D189" s="218"/>
      <c r="E189" s="213" t="s">
        <v>424</v>
      </c>
      <c r="F189" s="351">
        <v>1.0519999999999999E-5</v>
      </c>
      <c r="G189" s="214" t="s">
        <v>88</v>
      </c>
      <c r="H189" s="214"/>
      <c r="I189" s="212"/>
      <c r="J189" s="160"/>
      <c r="K189" s="128"/>
      <c r="L189" s="158"/>
      <c r="M189" s="218"/>
      <c r="N189" s="213" t="s">
        <v>424</v>
      </c>
      <c r="O189" s="351">
        <v>1.0519999999999999E-5</v>
      </c>
      <c r="P189" s="214" t="s">
        <v>88</v>
      </c>
      <c r="Q189" s="214"/>
      <c r="R189" s="212"/>
      <c r="S189" s="160"/>
      <c r="T189" s="160"/>
      <c r="U189" s="128"/>
      <c r="V189" s="126"/>
    </row>
    <row r="190" spans="2:22" x14ac:dyDescent="0.3">
      <c r="B190" s="158"/>
      <c r="C190" s="158"/>
      <c r="D190" s="128"/>
      <c r="E190" s="128"/>
      <c r="F190" s="336"/>
      <c r="G190" s="128"/>
      <c r="H190" s="128"/>
      <c r="I190" s="128"/>
      <c r="J190" s="160"/>
      <c r="K190" s="128"/>
      <c r="L190" s="158"/>
      <c r="M190" s="128"/>
      <c r="N190" s="217"/>
      <c r="O190" s="336"/>
      <c r="P190" s="128"/>
      <c r="Q190" s="128"/>
      <c r="R190" s="128"/>
      <c r="S190" s="160"/>
      <c r="T190" s="160"/>
      <c r="U190" s="128"/>
      <c r="V190" s="126"/>
    </row>
    <row r="191" spans="2:22" ht="17.25" x14ac:dyDescent="0.35">
      <c r="B191" s="158"/>
      <c r="C191" s="158"/>
      <c r="D191" s="220" t="s">
        <v>84</v>
      </c>
      <c r="E191" s="200"/>
      <c r="F191" s="346" t="s">
        <v>158</v>
      </c>
      <c r="G191" s="199"/>
      <c r="H191" s="200"/>
      <c r="I191" s="215"/>
      <c r="J191" s="160"/>
      <c r="K191" s="128"/>
      <c r="L191" s="158"/>
      <c r="M191" s="220" t="s">
        <v>84</v>
      </c>
      <c r="N191" s="200"/>
      <c r="O191" s="346" t="s">
        <v>158</v>
      </c>
      <c r="P191" s="199"/>
      <c r="Q191" s="200"/>
      <c r="R191" s="215"/>
      <c r="S191" s="160"/>
      <c r="T191" s="160"/>
      <c r="U191" s="128"/>
      <c r="V191" s="126"/>
    </row>
    <row r="192" spans="2:22" ht="17.25" x14ac:dyDescent="0.35">
      <c r="B192" s="158"/>
      <c r="C192" s="158"/>
      <c r="D192" s="204"/>
      <c r="E192" s="128"/>
      <c r="F192" s="343" t="str">
        <f>IF('General Info &amp; Test Results'!C31="yes ",(F181*F161)+(F181*F158*(F75+F84+F93-(F89/2)))+(F197*F158*(F114+F134)),IF('General Info &amp; Test Results'!C31="no",(F181*F161)+(F181*F158*(F75+F84+F93))+(F197*F158*(F114+F134)),"error"))</f>
        <v>error</v>
      </c>
      <c r="G192" s="206" t="s">
        <v>54</v>
      </c>
      <c r="I192" s="171"/>
      <c r="J192" s="160"/>
      <c r="K192" s="128"/>
      <c r="L192" s="158"/>
      <c r="M192" s="204"/>
      <c r="N192" s="128"/>
      <c r="O192" s="343" t="str">
        <f>IF('General Info &amp; Test Results'!C31="yes ",(O181*O161)+(O181*O158*(O75+O84+O93-(O89/2)))+(O197*O158*(O114+O134)),IF('General Info &amp; Test Results'!C31="no",(O181*O161)+(O181*O158*(O75+O84+O93))+(O197*O158*(O114+O134)),"error"))</f>
        <v>error</v>
      </c>
      <c r="P192" s="206" t="s">
        <v>54</v>
      </c>
      <c r="R192" s="171"/>
      <c r="S192" s="160"/>
      <c r="T192" s="160"/>
      <c r="U192" s="128"/>
      <c r="V192" s="126"/>
    </row>
    <row r="193" spans="1:22" x14ac:dyDescent="0.3">
      <c r="B193" s="158"/>
      <c r="C193" s="158"/>
      <c r="D193" s="204" t="s">
        <v>86</v>
      </c>
      <c r="E193" s="128"/>
      <c r="F193" s="336"/>
      <c r="G193" s="128"/>
      <c r="H193" s="128"/>
      <c r="I193" s="171"/>
      <c r="J193" s="160"/>
      <c r="K193" s="128"/>
      <c r="L193" s="158"/>
      <c r="M193" s="204" t="s">
        <v>86</v>
      </c>
      <c r="N193" s="128"/>
      <c r="O193" s="336"/>
      <c r="P193" s="128"/>
      <c r="Q193" s="128"/>
      <c r="R193" s="171"/>
      <c r="S193" s="160"/>
      <c r="T193" s="160"/>
      <c r="U193" s="128"/>
      <c r="V193" s="126"/>
    </row>
    <row r="194" spans="1:22" ht="17.25" x14ac:dyDescent="0.35">
      <c r="B194" s="158"/>
      <c r="C194" s="158"/>
      <c r="D194" s="207" t="s">
        <v>421</v>
      </c>
      <c r="E194" s="128"/>
      <c r="F194" s="336"/>
      <c r="G194" s="128"/>
      <c r="H194" s="128"/>
      <c r="I194" s="171"/>
      <c r="J194" s="160"/>
      <c r="K194" s="128"/>
      <c r="L194" s="158"/>
      <c r="M194" s="207" t="s">
        <v>421</v>
      </c>
      <c r="N194" s="128"/>
      <c r="O194" s="336"/>
      <c r="P194" s="128"/>
      <c r="Q194" s="128"/>
      <c r="R194" s="171"/>
      <c r="S194" s="160"/>
      <c r="T194" s="160"/>
      <c r="U194" s="128"/>
      <c r="V194" s="126"/>
    </row>
    <row r="195" spans="1:22" ht="17.25" x14ac:dyDescent="0.35">
      <c r="B195" s="158"/>
      <c r="C195" s="158"/>
      <c r="D195" s="207" t="s">
        <v>422</v>
      </c>
      <c r="E195" s="128"/>
      <c r="F195" s="336"/>
      <c r="G195" s="128"/>
      <c r="H195" s="128"/>
      <c r="I195" s="171"/>
      <c r="J195" s="160"/>
      <c r="K195" s="128"/>
      <c r="L195" s="158"/>
      <c r="M195" s="207" t="s">
        <v>422</v>
      </c>
      <c r="N195" s="128"/>
      <c r="O195" s="336"/>
      <c r="P195" s="128"/>
      <c r="Q195" s="128"/>
      <c r="R195" s="171"/>
      <c r="S195" s="160"/>
      <c r="T195" s="160"/>
      <c r="U195" s="128"/>
      <c r="V195" s="126"/>
    </row>
    <row r="196" spans="1:22" ht="17.25" x14ac:dyDescent="0.35">
      <c r="B196" s="158"/>
      <c r="C196" s="158"/>
      <c r="D196" s="207" t="s">
        <v>423</v>
      </c>
      <c r="E196" s="128"/>
      <c r="F196" s="336"/>
      <c r="G196" s="128"/>
      <c r="H196" s="128"/>
      <c r="I196" s="171"/>
      <c r="J196" s="160"/>
      <c r="K196" s="128"/>
      <c r="L196" s="158"/>
      <c r="M196" s="207" t="s">
        <v>423</v>
      </c>
      <c r="N196" s="128"/>
      <c r="O196" s="336"/>
      <c r="P196" s="128"/>
      <c r="Q196" s="128"/>
      <c r="R196" s="171"/>
      <c r="S196" s="160"/>
      <c r="T196" s="160"/>
      <c r="U196" s="128"/>
      <c r="V196" s="126"/>
    </row>
    <row r="197" spans="1:22" ht="18" x14ac:dyDescent="0.35">
      <c r="B197" s="158"/>
      <c r="C197" s="158"/>
      <c r="D197" s="218"/>
      <c r="E197" s="213" t="s">
        <v>424</v>
      </c>
      <c r="F197" s="351">
        <v>1.8830000000000001E-5</v>
      </c>
      <c r="G197" s="214" t="s">
        <v>88</v>
      </c>
      <c r="H197" s="214"/>
      <c r="I197" s="212"/>
      <c r="J197" s="160"/>
      <c r="K197" s="128"/>
      <c r="L197" s="158"/>
      <c r="M197" s="218"/>
      <c r="N197" s="213" t="s">
        <v>424</v>
      </c>
      <c r="O197" s="351">
        <v>1.8830000000000001E-5</v>
      </c>
      <c r="P197" s="214" t="s">
        <v>88</v>
      </c>
      <c r="Q197" s="214"/>
      <c r="R197" s="212"/>
      <c r="S197" s="160"/>
      <c r="T197" s="160"/>
      <c r="U197" s="128"/>
      <c r="V197" s="126"/>
    </row>
    <row r="198" spans="1:22" ht="17.25" thickBot="1" x14ac:dyDescent="0.35">
      <c r="B198" s="158"/>
      <c r="C198" s="102"/>
      <c r="D198" s="182"/>
      <c r="E198" s="182"/>
      <c r="F198" s="182"/>
      <c r="G198" s="182"/>
      <c r="H198" s="182"/>
      <c r="I198" s="182"/>
      <c r="J198" s="183"/>
      <c r="K198" s="128"/>
      <c r="L198" s="102"/>
      <c r="M198" s="182"/>
      <c r="N198" s="182"/>
      <c r="O198" s="182"/>
      <c r="P198" s="182"/>
      <c r="Q198" s="182"/>
      <c r="R198" s="182"/>
      <c r="S198" s="183"/>
      <c r="T198" s="160"/>
      <c r="U198" s="128"/>
      <c r="V198" s="126"/>
    </row>
    <row r="199" spans="1:22" ht="17.25" thickBot="1" x14ac:dyDescent="0.35">
      <c r="B199" s="102"/>
      <c r="C199" s="182"/>
      <c r="D199" s="182"/>
      <c r="E199" s="182"/>
      <c r="F199" s="182"/>
      <c r="G199" s="182"/>
      <c r="H199" s="182"/>
      <c r="I199" s="182"/>
      <c r="J199" s="182"/>
      <c r="K199" s="182"/>
      <c r="L199" s="182"/>
      <c r="M199" s="182"/>
      <c r="N199" s="182"/>
      <c r="O199" s="182"/>
      <c r="P199" s="182"/>
      <c r="Q199" s="182"/>
      <c r="R199" s="182"/>
      <c r="S199" s="182"/>
      <c r="T199" s="183"/>
      <c r="U199" s="128"/>
      <c r="V199" s="126"/>
    </row>
    <row r="200" spans="1:22" x14ac:dyDescent="0.3">
      <c r="V200" s="126"/>
    </row>
    <row r="201" spans="1:22" x14ac:dyDescent="0.3">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row>
  </sheetData>
  <sheetProtection algorithmName="SHA-512" hashValue="lwjjozKfwhWooCKVSCA17eVHmmpGwdhwu6xX+a2sauqwptyAi2XP9P9oEO2sTpsPsCX10WIqT0GnipXz+DfOxA==" saltValue="I7MOnzx2D44D7foDOnvLSA==" spinCount="100000" sheet="1" selectLockedCells="1"/>
  <customSheetViews>
    <customSheetView guid="{93A7420A-9CB1-41ED-BAA4-06AB08AA6C37}" scale="80" showGridLines="0">
      <selection activeCell="E3" sqref="E3"/>
      <pageMargins left="0.7" right="0.7" top="0.75" bottom="0.75" header="0.3" footer="0.3"/>
      <pageSetup orientation="portrait" r:id="rId1"/>
    </customSheetView>
  </customSheetViews>
  <mergeCells count="31">
    <mergeCell ref="D100:E100"/>
    <mergeCell ref="M100:N100"/>
    <mergeCell ref="B2:I2"/>
    <mergeCell ref="B3:D3"/>
    <mergeCell ref="B4:D4"/>
    <mergeCell ref="B5:D5"/>
    <mergeCell ref="B6:D6"/>
    <mergeCell ref="E8:I8"/>
    <mergeCell ref="E6:I6"/>
    <mergeCell ref="E5:I5"/>
    <mergeCell ref="E4:I4"/>
    <mergeCell ref="E3:I3"/>
    <mergeCell ref="E7:I7"/>
    <mergeCell ref="B64:R68"/>
    <mergeCell ref="D74:E74"/>
    <mergeCell ref="D96:E96"/>
    <mergeCell ref="D124:E125"/>
    <mergeCell ref="D133:E134"/>
    <mergeCell ref="M124:N125"/>
    <mergeCell ref="M133:N134"/>
    <mergeCell ref="D104:E105"/>
    <mergeCell ref="D113:E114"/>
    <mergeCell ref="M104:N105"/>
    <mergeCell ref="M113:N114"/>
    <mergeCell ref="D88:E88"/>
    <mergeCell ref="B7:D7"/>
    <mergeCell ref="B8:D8"/>
    <mergeCell ref="B63:R63"/>
    <mergeCell ref="D92:E92"/>
    <mergeCell ref="D83:E83"/>
    <mergeCell ref="M83:N83"/>
  </mergeCells>
  <conditionalFormatting sqref="L15:Q30">
    <cfRule type="expression" dxfId="1" priority="23" stopIfTrue="1">
      <formula>SoilSensingNormalCycle?="Yes "</formula>
    </cfRule>
  </conditionalFormatting>
  <conditionalFormatting sqref="L33:Q37">
    <cfRule type="expression" dxfId="0" priority="1" stopIfTrue="1">
      <formula>WaterSofteningDW?="No"</formula>
    </cfRule>
  </conditionalFormatting>
  <hyperlinks>
    <hyperlink ref="M3" location="Instructions!C29" display="Back to Instructions tab" xr:uid="{00000000-0004-0000-06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70C0"/>
  </sheetPr>
  <dimension ref="A1:I20"/>
  <sheetViews>
    <sheetView showGridLines="0" zoomScale="80" zoomScaleNormal="80" workbookViewId="0">
      <selection activeCell="G3" sqref="G3"/>
    </sheetView>
  </sheetViews>
  <sheetFormatPr defaultRowHeight="16.5" x14ac:dyDescent="0.3"/>
  <cols>
    <col min="1" max="1" width="4.28515625" style="2" customWidth="1"/>
    <col min="2" max="2" width="30.7109375" style="2" bestFit="1" customWidth="1"/>
    <col min="3" max="3" width="32.7109375" style="2" customWidth="1"/>
    <col min="4" max="4" width="31.140625" style="2" customWidth="1"/>
    <col min="5" max="5" width="37.7109375" style="2" customWidth="1"/>
    <col min="6" max="6" width="7" style="2" customWidth="1"/>
    <col min="7" max="7" width="25.140625" style="2" bestFit="1" customWidth="1"/>
    <col min="8" max="8" width="3.42578125" style="2" customWidth="1"/>
    <col min="9" max="9" width="2.7109375" style="2" customWidth="1"/>
    <col min="10" max="16384" width="9.140625" style="2"/>
  </cols>
  <sheetData>
    <row r="1" spans="1:9" ht="17.25" thickBot="1" x14ac:dyDescent="0.35">
      <c r="I1" s="20"/>
    </row>
    <row r="2" spans="1:9" ht="18" thickBot="1" x14ac:dyDescent="0.35">
      <c r="B2" s="408" t="str">
        <f>'Version Control'!$B$2</f>
        <v>Title Block</v>
      </c>
      <c r="C2" s="409"/>
      <c r="D2" s="409"/>
      <c r="E2" s="410"/>
      <c r="I2" s="20"/>
    </row>
    <row r="3" spans="1:9" x14ac:dyDescent="0.3">
      <c r="B3" s="57" t="str">
        <f>'Version Control'!$B$3</f>
        <v>Test Report Template Name:</v>
      </c>
      <c r="C3" s="376" t="str">
        <f>'Version Control'!$C$3</f>
        <v xml:space="preserve">Dishwasher  </v>
      </c>
      <c r="D3" s="377"/>
      <c r="E3" s="378"/>
      <c r="G3" s="18" t="s">
        <v>200</v>
      </c>
      <c r="I3" s="20"/>
    </row>
    <row r="4" spans="1:9" x14ac:dyDescent="0.3">
      <c r="B4" s="43" t="str">
        <f>'Version Control'!$B$4</f>
        <v>Version Number:</v>
      </c>
      <c r="C4" s="379" t="str">
        <f>'Version Control'!$C$4</f>
        <v>v3.3</v>
      </c>
      <c r="D4" s="380"/>
      <c r="E4" s="381"/>
      <c r="I4" s="20"/>
    </row>
    <row r="5" spans="1:9" x14ac:dyDescent="0.3">
      <c r="B5" s="44" t="str">
        <f>'Version Control'!$B$5</f>
        <v xml:space="preserve">Latest Template Revision: </v>
      </c>
      <c r="C5" s="382">
        <f>'Version Control'!$C$5</f>
        <v>43207</v>
      </c>
      <c r="D5" s="383"/>
      <c r="E5" s="384"/>
      <c r="I5" s="20"/>
    </row>
    <row r="6" spans="1:9" x14ac:dyDescent="0.3">
      <c r="B6" s="44" t="str">
        <f>'Version Control'!$B$6</f>
        <v>Tab Name:</v>
      </c>
      <c r="C6" s="379" t="str">
        <f ca="1">MID(CELL("filename",B1), FIND("]", CELL("filename", B1))+ 1, 255)</f>
        <v>Report Sign-Off Block</v>
      </c>
      <c r="D6" s="380"/>
      <c r="E6" s="381"/>
      <c r="I6" s="20"/>
    </row>
    <row r="7" spans="1:9" ht="36" customHeight="1" x14ac:dyDescent="0.3">
      <c r="B7" s="278" t="str">
        <f>'Version Control'!$B$7</f>
        <v>File Name:</v>
      </c>
      <c r="C7" s="388" t="str">
        <f ca="1">'Version Control'!$C$7</f>
        <v>Dishwasher - v3.3.xlsx</v>
      </c>
      <c r="D7" s="389"/>
      <c r="E7" s="390"/>
      <c r="I7" s="20"/>
    </row>
    <row r="8" spans="1:9" ht="17.25" thickBot="1" x14ac:dyDescent="0.35">
      <c r="B8" s="45" t="str">
        <f>'Version Control'!$B$8</f>
        <v xml:space="preserve">Test Completion Date: </v>
      </c>
      <c r="C8" s="405" t="str">
        <f>'Version Control'!$C$8</f>
        <v>[MM/DD/YYYY]</v>
      </c>
      <c r="D8" s="406"/>
      <c r="E8" s="407"/>
      <c r="I8" s="20"/>
    </row>
    <row r="9" spans="1:9" x14ac:dyDescent="0.3">
      <c r="I9" s="20"/>
    </row>
    <row r="10" spans="1:9" ht="17.25" thickBot="1" x14ac:dyDescent="0.35">
      <c r="I10" s="20"/>
    </row>
    <row r="11" spans="1:9" ht="18" thickBot="1" x14ac:dyDescent="0.35">
      <c r="A11" s="6"/>
      <c r="B11" s="408" t="s">
        <v>171</v>
      </c>
      <c r="C11" s="409"/>
      <c r="D11" s="409"/>
      <c r="E11" s="410"/>
      <c r="I11" s="20"/>
    </row>
    <row r="12" spans="1:9" x14ac:dyDescent="0.3">
      <c r="A12" s="6"/>
      <c r="B12" s="542" t="s">
        <v>217</v>
      </c>
      <c r="C12" s="543"/>
      <c r="D12" s="543"/>
      <c r="E12" s="544"/>
      <c r="I12" s="20"/>
    </row>
    <row r="13" spans="1:9" ht="54" customHeight="1" thickBot="1" x14ac:dyDescent="0.35">
      <c r="A13" s="6"/>
      <c r="B13" s="542"/>
      <c r="C13" s="543"/>
      <c r="D13" s="543"/>
      <c r="E13" s="544"/>
      <c r="I13" s="20"/>
    </row>
    <row r="14" spans="1:9" ht="17.25" x14ac:dyDescent="0.3">
      <c r="A14" s="6"/>
      <c r="B14" s="545" t="s">
        <v>133</v>
      </c>
      <c r="C14" s="546"/>
      <c r="D14" s="53" t="s">
        <v>132</v>
      </c>
      <c r="E14" s="54" t="s">
        <v>134</v>
      </c>
      <c r="I14" s="20"/>
    </row>
    <row r="15" spans="1:9" x14ac:dyDescent="0.3">
      <c r="A15" s="6"/>
      <c r="B15" s="547" t="s">
        <v>135</v>
      </c>
      <c r="C15" s="548"/>
      <c r="D15" s="51" t="str">
        <f>'General Info &amp; Test Results'!C17</f>
        <v>[MM/DD/YYYY]</v>
      </c>
      <c r="E15" s="52" t="s">
        <v>219</v>
      </c>
      <c r="I15" s="20"/>
    </row>
    <row r="16" spans="1:9" x14ac:dyDescent="0.3">
      <c r="A16" s="6"/>
      <c r="B16" s="547" t="s">
        <v>216</v>
      </c>
      <c r="C16" s="548"/>
      <c r="D16" s="311" t="s">
        <v>148</v>
      </c>
      <c r="E16" s="52" t="s">
        <v>219</v>
      </c>
      <c r="I16" s="20"/>
    </row>
    <row r="17" spans="1:9" x14ac:dyDescent="0.3">
      <c r="A17" s="6"/>
      <c r="B17" s="547" t="s">
        <v>218</v>
      </c>
      <c r="C17" s="548"/>
      <c r="D17" s="311" t="s">
        <v>148</v>
      </c>
      <c r="E17" s="52" t="s">
        <v>219</v>
      </c>
      <c r="I17" s="20"/>
    </row>
    <row r="18" spans="1:9" ht="17.25" thickBot="1" x14ac:dyDescent="0.35">
      <c r="A18" s="6"/>
      <c r="B18" s="540" t="s">
        <v>218</v>
      </c>
      <c r="C18" s="541"/>
      <c r="D18" s="312" t="s">
        <v>148</v>
      </c>
      <c r="E18" s="361" t="s">
        <v>219</v>
      </c>
      <c r="I18" s="20"/>
    </row>
    <row r="19" spans="1:9" x14ac:dyDescent="0.3">
      <c r="I19" s="20"/>
    </row>
    <row r="20" spans="1:9" x14ac:dyDescent="0.3">
      <c r="A20" s="20"/>
      <c r="B20" s="20"/>
      <c r="C20" s="20"/>
      <c r="D20" s="20"/>
      <c r="E20" s="20"/>
      <c r="F20" s="20"/>
      <c r="G20" s="20"/>
      <c r="H20" s="20"/>
      <c r="I20" s="20"/>
    </row>
  </sheetData>
  <sheetProtection password="CAFE" sheet="1" objects="1" scenarios="1" selectLockedCells="1"/>
  <mergeCells count="14">
    <mergeCell ref="B11:E11"/>
    <mergeCell ref="B18:C18"/>
    <mergeCell ref="B12:E13"/>
    <mergeCell ref="B14:C14"/>
    <mergeCell ref="B15:C15"/>
    <mergeCell ref="B16:C16"/>
    <mergeCell ref="B17:C17"/>
    <mergeCell ref="C6:E6"/>
    <mergeCell ref="C8:E8"/>
    <mergeCell ref="C4:E4"/>
    <mergeCell ref="C3:E3"/>
    <mergeCell ref="B2:E2"/>
    <mergeCell ref="C5:E5"/>
    <mergeCell ref="C7:E7"/>
  </mergeCells>
  <hyperlinks>
    <hyperlink ref="G3" location="Instructions!C29" display="Back to Instructions tab" xr:uid="{00000000-0004-0000-0700-000000000000}"/>
  </hyperlinks>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R70"/>
  <sheetViews>
    <sheetView showGridLines="0" zoomScale="80" zoomScaleNormal="80" workbookViewId="0">
      <selection activeCell="I16" sqref="I16"/>
    </sheetView>
  </sheetViews>
  <sheetFormatPr defaultRowHeight="16.5" x14ac:dyDescent="0.3"/>
  <cols>
    <col min="1" max="1" width="4.5703125" style="125" customWidth="1"/>
    <col min="2" max="2" width="31.7109375" style="125" bestFit="1" customWidth="1"/>
    <col min="3" max="3" width="38.7109375" style="125" bestFit="1" customWidth="1"/>
    <col min="4" max="4" width="22.5703125" style="125" bestFit="1" customWidth="1"/>
    <col min="5" max="5" width="12.28515625" style="125" customWidth="1"/>
    <col min="6" max="6" width="19.42578125" style="132" customWidth="1"/>
    <col min="7" max="7" width="31.85546875" style="133" customWidth="1"/>
    <col min="8" max="16" width="9.140625" style="125"/>
    <col min="17" max="18" width="4.42578125" style="125" customWidth="1"/>
    <col min="19" max="16384" width="9.140625" style="125"/>
  </cols>
  <sheetData>
    <row r="1" spans="2:18" ht="17.25" thickBot="1" x14ac:dyDescent="0.35">
      <c r="R1" s="126"/>
    </row>
    <row r="2" spans="2:18" ht="18" thickBot="1" x14ac:dyDescent="0.35">
      <c r="B2" s="385" t="str">
        <f>'Version Control'!$B$2</f>
        <v>Title Block</v>
      </c>
      <c r="C2" s="386"/>
      <c r="D2" s="386"/>
      <c r="E2" s="386"/>
      <c r="F2" s="386"/>
      <c r="G2" s="387"/>
      <c r="R2" s="126"/>
    </row>
    <row r="3" spans="2:18" x14ac:dyDescent="0.3">
      <c r="B3" s="56" t="str">
        <f>'Version Control'!$B$3</f>
        <v>Test Report Template Name:</v>
      </c>
      <c r="C3" s="549" t="str">
        <f>'Version Control'!$C$3</f>
        <v xml:space="preserve">Dishwasher  </v>
      </c>
      <c r="D3" s="550"/>
      <c r="E3" s="550"/>
      <c r="F3" s="550"/>
      <c r="G3" s="551"/>
      <c r="R3" s="126"/>
    </row>
    <row r="4" spans="2:18" x14ac:dyDescent="0.3">
      <c r="B4" s="134" t="str">
        <f>'Version Control'!$B$4</f>
        <v>Version Number:</v>
      </c>
      <c r="C4" s="454" t="str">
        <f>'Version Control'!$C$4</f>
        <v>v3.3</v>
      </c>
      <c r="D4" s="455"/>
      <c r="E4" s="455"/>
      <c r="F4" s="455"/>
      <c r="G4" s="456"/>
      <c r="R4" s="126"/>
    </row>
    <row r="5" spans="2:18" x14ac:dyDescent="0.3">
      <c r="B5" s="22" t="str">
        <f>'Version Control'!$B$5</f>
        <v xml:space="preserve">Latest Template Revision: </v>
      </c>
      <c r="C5" s="457">
        <f>'Version Control'!$C$5</f>
        <v>43207</v>
      </c>
      <c r="D5" s="458"/>
      <c r="E5" s="458"/>
      <c r="F5" s="458"/>
      <c r="G5" s="459"/>
      <c r="R5" s="126"/>
    </row>
    <row r="6" spans="2:18" x14ac:dyDescent="0.3">
      <c r="B6" s="22" t="str">
        <f>'Version Control'!$B$6</f>
        <v>Tab Name:</v>
      </c>
      <c r="C6" s="454" t="str">
        <f ca="1">MID(CELL("filename",A1), FIND("]", CELL("filename", A1))+ 1, 255)</f>
        <v>Reference Material</v>
      </c>
      <c r="D6" s="455"/>
      <c r="E6" s="455"/>
      <c r="F6" s="455"/>
      <c r="G6" s="456"/>
      <c r="R6" s="126"/>
    </row>
    <row r="7" spans="2:18" ht="34.5" customHeight="1" x14ac:dyDescent="0.3">
      <c r="B7" s="279" t="str">
        <f>'Version Control'!$B$7</f>
        <v>File Name:</v>
      </c>
      <c r="C7" s="445" t="str">
        <f ca="1">'Version Control'!$C$7</f>
        <v>Dishwasher - v3.3.xlsx</v>
      </c>
      <c r="D7" s="446"/>
      <c r="E7" s="446"/>
      <c r="F7" s="446"/>
      <c r="G7" s="447"/>
      <c r="R7" s="126"/>
    </row>
    <row r="8" spans="2:18" ht="17.25" thickBot="1" x14ac:dyDescent="0.35">
      <c r="B8" s="23" t="str">
        <f>'Version Control'!$B$8</f>
        <v xml:space="preserve">Test Completion Date: </v>
      </c>
      <c r="C8" s="488" t="str">
        <f>'Version Control'!$C$8</f>
        <v>[MM/DD/YYYY]</v>
      </c>
      <c r="D8" s="489"/>
      <c r="E8" s="489"/>
      <c r="F8" s="489"/>
      <c r="G8" s="490"/>
      <c r="R8" s="126"/>
    </row>
    <row r="9" spans="2:18" x14ac:dyDescent="0.3">
      <c r="R9" s="126"/>
    </row>
    <row r="10" spans="2:18" x14ac:dyDescent="0.3">
      <c r="R10" s="126"/>
    </row>
    <row r="11" spans="2:18" ht="17.25" x14ac:dyDescent="0.35">
      <c r="B11" s="135" t="s">
        <v>5</v>
      </c>
      <c r="R11" s="126"/>
    </row>
    <row r="12" spans="2:18" ht="17.25" thickBot="1" x14ac:dyDescent="0.35">
      <c r="B12" s="136" t="s">
        <v>277</v>
      </c>
      <c r="R12" s="126"/>
    </row>
    <row r="13" spans="2:18" ht="18" thickBot="1" x14ac:dyDescent="0.4">
      <c r="B13" s="552" t="s">
        <v>42</v>
      </c>
      <c r="C13" s="553"/>
      <c r="D13" s="553"/>
      <c r="E13" s="553"/>
      <c r="F13" s="553"/>
      <c r="G13" s="554"/>
      <c r="R13" s="126"/>
    </row>
    <row r="14" spans="2:18" ht="34.5" x14ac:dyDescent="0.3">
      <c r="B14" s="137" t="s">
        <v>6</v>
      </c>
      <c r="C14" s="138" t="s">
        <v>7</v>
      </c>
      <c r="D14" s="138" t="s">
        <v>8</v>
      </c>
      <c r="E14" s="138" t="s">
        <v>9</v>
      </c>
      <c r="F14" s="138" t="s">
        <v>10</v>
      </c>
      <c r="G14" s="139" t="s">
        <v>11</v>
      </c>
      <c r="R14" s="126"/>
    </row>
    <row r="15" spans="2:18" ht="18" x14ac:dyDescent="0.3">
      <c r="B15" s="140" t="s">
        <v>12</v>
      </c>
      <c r="C15" s="141" t="s">
        <v>312</v>
      </c>
      <c r="D15" s="141" t="s">
        <v>13</v>
      </c>
      <c r="E15" s="142">
        <v>6003893</v>
      </c>
      <c r="F15" s="142"/>
      <c r="G15" s="143"/>
      <c r="R15" s="126"/>
    </row>
    <row r="16" spans="2:18" ht="18" x14ac:dyDescent="0.3">
      <c r="B16" s="140" t="s">
        <v>14</v>
      </c>
      <c r="C16" s="141" t="s">
        <v>312</v>
      </c>
      <c r="D16" s="141" t="s">
        <v>15</v>
      </c>
      <c r="E16" s="142">
        <v>6003887</v>
      </c>
      <c r="F16" s="142" t="s">
        <v>16</v>
      </c>
      <c r="G16" s="143" t="s">
        <v>257</v>
      </c>
      <c r="R16" s="126"/>
    </row>
    <row r="17" spans="2:18" ht="18" x14ac:dyDescent="0.3">
      <c r="B17" s="140" t="s">
        <v>17</v>
      </c>
      <c r="C17" s="141" t="s">
        <v>312</v>
      </c>
      <c r="D17" s="141" t="s">
        <v>18</v>
      </c>
      <c r="E17" s="142">
        <v>6003899</v>
      </c>
      <c r="F17" s="142" t="s">
        <v>16</v>
      </c>
      <c r="G17" s="143">
        <v>3820513100</v>
      </c>
      <c r="R17" s="126"/>
    </row>
    <row r="18" spans="2:18" ht="18" x14ac:dyDescent="0.3">
      <c r="B18" s="140" t="s">
        <v>19</v>
      </c>
      <c r="C18" s="141" t="s">
        <v>312</v>
      </c>
      <c r="D18" s="141" t="s">
        <v>20</v>
      </c>
      <c r="E18" s="142">
        <v>6014162</v>
      </c>
      <c r="F18" s="142" t="s">
        <v>16</v>
      </c>
      <c r="G18" s="143" t="s">
        <v>258</v>
      </c>
      <c r="R18" s="126"/>
    </row>
    <row r="19" spans="2:18" ht="18" x14ac:dyDescent="0.3">
      <c r="B19" s="140" t="s">
        <v>21</v>
      </c>
      <c r="C19" s="141" t="s">
        <v>312</v>
      </c>
      <c r="D19" s="141" t="s">
        <v>22</v>
      </c>
      <c r="E19" s="142">
        <v>6010972</v>
      </c>
      <c r="F19" s="142" t="s">
        <v>16</v>
      </c>
      <c r="G19" s="143" t="s">
        <v>259</v>
      </c>
      <c r="R19" s="126"/>
    </row>
    <row r="20" spans="2:18" ht="18" x14ac:dyDescent="0.3">
      <c r="B20" s="140" t="s">
        <v>23</v>
      </c>
      <c r="C20" s="141" t="s">
        <v>312</v>
      </c>
      <c r="D20" s="141" t="s">
        <v>24</v>
      </c>
      <c r="E20" s="142">
        <v>6003911</v>
      </c>
      <c r="F20" s="142"/>
      <c r="G20" s="143"/>
      <c r="R20" s="126"/>
    </row>
    <row r="21" spans="2:18" ht="18" x14ac:dyDescent="0.3">
      <c r="B21" s="140" t="s">
        <v>25</v>
      </c>
      <c r="C21" s="141" t="s">
        <v>312</v>
      </c>
      <c r="D21" s="141" t="s">
        <v>26</v>
      </c>
      <c r="E21" s="142">
        <v>6011655</v>
      </c>
      <c r="F21" s="142"/>
      <c r="G21" s="143"/>
      <c r="R21" s="126"/>
    </row>
    <row r="22" spans="2:18" x14ac:dyDescent="0.3">
      <c r="B22" s="140" t="s">
        <v>27</v>
      </c>
      <c r="C22" s="141" t="s">
        <v>28</v>
      </c>
      <c r="D22" s="141"/>
      <c r="E22" s="142" t="s">
        <v>29</v>
      </c>
      <c r="F22" s="142"/>
      <c r="G22" s="143"/>
      <c r="R22" s="126"/>
    </row>
    <row r="23" spans="2:18" ht="18" x14ac:dyDescent="0.3">
      <c r="B23" s="140" t="s">
        <v>30</v>
      </c>
      <c r="C23" s="141" t="s">
        <v>313</v>
      </c>
      <c r="D23" s="141"/>
      <c r="E23" s="142" t="s">
        <v>31</v>
      </c>
      <c r="F23" s="142" t="s">
        <v>260</v>
      </c>
      <c r="G23" s="143" t="s">
        <v>261</v>
      </c>
      <c r="R23" s="126"/>
    </row>
    <row r="24" spans="2:18" ht="18" x14ac:dyDescent="0.3">
      <c r="B24" s="140" t="s">
        <v>32</v>
      </c>
      <c r="C24" s="141" t="s">
        <v>313</v>
      </c>
      <c r="D24" s="141"/>
      <c r="E24" s="142" t="s">
        <v>33</v>
      </c>
      <c r="F24" s="142" t="s">
        <v>262</v>
      </c>
      <c r="G24" s="143" t="s">
        <v>263</v>
      </c>
      <c r="R24" s="126"/>
    </row>
    <row r="25" spans="2:18" ht="18" x14ac:dyDescent="0.3">
      <c r="B25" s="140" t="s">
        <v>34</v>
      </c>
      <c r="C25" s="141" t="s">
        <v>313</v>
      </c>
      <c r="D25" s="141"/>
      <c r="E25" s="142" t="s">
        <v>35</v>
      </c>
      <c r="F25" s="142" t="s">
        <v>262</v>
      </c>
      <c r="G25" s="143" t="s">
        <v>264</v>
      </c>
      <c r="R25" s="126"/>
    </row>
    <row r="26" spans="2:18" ht="18" x14ac:dyDescent="0.3">
      <c r="B26" s="140" t="s">
        <v>36</v>
      </c>
      <c r="C26" s="141" t="s">
        <v>313</v>
      </c>
      <c r="D26" s="141"/>
      <c r="E26" s="142" t="s">
        <v>37</v>
      </c>
      <c r="F26" s="142" t="s">
        <v>262</v>
      </c>
      <c r="G26" s="143" t="s">
        <v>265</v>
      </c>
      <c r="R26" s="126"/>
    </row>
    <row r="27" spans="2:18" ht="18" x14ac:dyDescent="0.3">
      <c r="B27" s="140" t="s">
        <v>38</v>
      </c>
      <c r="C27" s="141" t="s">
        <v>314</v>
      </c>
      <c r="D27" s="141"/>
      <c r="E27" s="142" t="s">
        <v>39</v>
      </c>
      <c r="F27" s="142" t="s">
        <v>262</v>
      </c>
      <c r="G27" s="143" t="s">
        <v>266</v>
      </c>
      <c r="R27" s="126"/>
    </row>
    <row r="28" spans="2:18" ht="18.75" thickBot="1" x14ac:dyDescent="0.35">
      <c r="B28" s="144" t="s">
        <v>40</v>
      </c>
      <c r="C28" s="145" t="s">
        <v>313</v>
      </c>
      <c r="D28" s="145"/>
      <c r="E28" s="146" t="s">
        <v>41</v>
      </c>
      <c r="F28" s="146" t="s">
        <v>262</v>
      </c>
      <c r="G28" s="147" t="s">
        <v>267</v>
      </c>
      <c r="R28" s="126"/>
    </row>
    <row r="29" spans="2:18" ht="17.25" thickBot="1" x14ac:dyDescent="0.35">
      <c r="R29" s="126"/>
    </row>
    <row r="30" spans="2:18" ht="18" thickBot="1" x14ac:dyDescent="0.4">
      <c r="B30" s="497" t="s">
        <v>1</v>
      </c>
      <c r="C30" s="498"/>
      <c r="D30" s="498"/>
      <c r="E30" s="498"/>
      <c r="F30" s="498"/>
      <c r="G30" s="498"/>
      <c r="H30" s="498"/>
      <c r="I30" s="498"/>
      <c r="J30" s="498"/>
      <c r="K30" s="498"/>
      <c r="L30" s="498"/>
      <c r="M30" s="498"/>
      <c r="N30" s="498"/>
      <c r="O30" s="498"/>
      <c r="P30" s="499"/>
      <c r="R30" s="126"/>
    </row>
    <row r="31" spans="2:18" x14ac:dyDescent="0.3">
      <c r="B31" s="558" t="s">
        <v>237</v>
      </c>
      <c r="C31" s="559"/>
      <c r="D31" s="559"/>
      <c r="E31" s="559"/>
      <c r="F31" s="559"/>
      <c r="G31" s="559"/>
      <c r="H31" s="559"/>
      <c r="I31" s="559"/>
      <c r="J31" s="559"/>
      <c r="K31" s="559"/>
      <c r="L31" s="559"/>
      <c r="M31" s="559"/>
      <c r="N31" s="559"/>
      <c r="O31" s="559"/>
      <c r="P31" s="560"/>
      <c r="R31" s="126"/>
    </row>
    <row r="32" spans="2:18" ht="18" x14ac:dyDescent="0.35">
      <c r="B32" s="558" t="s">
        <v>315</v>
      </c>
      <c r="C32" s="559"/>
      <c r="D32" s="559"/>
      <c r="E32" s="559"/>
      <c r="F32" s="559"/>
      <c r="G32" s="559"/>
      <c r="H32" s="559"/>
      <c r="I32" s="559"/>
      <c r="J32" s="559"/>
      <c r="K32" s="559"/>
      <c r="L32" s="559"/>
      <c r="M32" s="559"/>
      <c r="N32" s="559"/>
      <c r="O32" s="559"/>
      <c r="P32" s="560"/>
      <c r="R32" s="126"/>
    </row>
    <row r="33" spans="2:18" ht="18" x14ac:dyDescent="0.35">
      <c r="B33" s="558" t="s">
        <v>316</v>
      </c>
      <c r="C33" s="559"/>
      <c r="D33" s="559"/>
      <c r="E33" s="559"/>
      <c r="F33" s="559"/>
      <c r="G33" s="559"/>
      <c r="H33" s="559"/>
      <c r="I33" s="559"/>
      <c r="J33" s="559"/>
      <c r="K33" s="559"/>
      <c r="L33" s="559"/>
      <c r="M33" s="559"/>
      <c r="N33" s="559"/>
      <c r="O33" s="559"/>
      <c r="P33" s="560"/>
      <c r="R33" s="126"/>
    </row>
    <row r="34" spans="2:18" ht="18" x14ac:dyDescent="0.35">
      <c r="B34" s="558" t="s">
        <v>317</v>
      </c>
      <c r="C34" s="559"/>
      <c r="D34" s="559"/>
      <c r="E34" s="559"/>
      <c r="F34" s="559"/>
      <c r="G34" s="559"/>
      <c r="H34" s="559"/>
      <c r="I34" s="559"/>
      <c r="J34" s="559"/>
      <c r="K34" s="559"/>
      <c r="L34" s="559"/>
      <c r="M34" s="559"/>
      <c r="N34" s="559"/>
      <c r="O34" s="559"/>
      <c r="P34" s="560"/>
      <c r="R34" s="126"/>
    </row>
    <row r="35" spans="2:18" ht="18" x14ac:dyDescent="0.35">
      <c r="B35" s="558" t="s">
        <v>318</v>
      </c>
      <c r="C35" s="559"/>
      <c r="D35" s="559"/>
      <c r="E35" s="559"/>
      <c r="F35" s="559"/>
      <c r="G35" s="559"/>
      <c r="H35" s="559"/>
      <c r="I35" s="559"/>
      <c r="J35" s="559"/>
      <c r="K35" s="559"/>
      <c r="L35" s="559"/>
      <c r="M35" s="559"/>
      <c r="N35" s="559"/>
      <c r="O35" s="559"/>
      <c r="P35" s="560"/>
      <c r="R35" s="126"/>
    </row>
    <row r="36" spans="2:18" ht="18" x14ac:dyDescent="0.35">
      <c r="B36" s="558" t="s">
        <v>319</v>
      </c>
      <c r="C36" s="559"/>
      <c r="D36" s="559"/>
      <c r="E36" s="559"/>
      <c r="F36" s="559"/>
      <c r="G36" s="559"/>
      <c r="H36" s="559"/>
      <c r="I36" s="559"/>
      <c r="J36" s="559"/>
      <c r="K36" s="559"/>
      <c r="L36" s="559"/>
      <c r="M36" s="559"/>
      <c r="N36" s="559"/>
      <c r="O36" s="559"/>
      <c r="P36" s="560"/>
      <c r="R36" s="126"/>
    </row>
    <row r="37" spans="2:18" ht="18" x14ac:dyDescent="0.35">
      <c r="B37" s="561" t="s">
        <v>320</v>
      </c>
      <c r="C37" s="562"/>
      <c r="D37" s="562"/>
      <c r="E37" s="562"/>
      <c r="F37" s="562"/>
      <c r="G37" s="562"/>
      <c r="H37" s="562"/>
      <c r="I37" s="562"/>
      <c r="J37" s="562"/>
      <c r="K37" s="562"/>
      <c r="L37" s="562"/>
      <c r="M37" s="562"/>
      <c r="N37" s="562"/>
      <c r="O37" s="562"/>
      <c r="P37" s="563"/>
      <c r="R37" s="126"/>
    </row>
    <row r="38" spans="2:18" ht="18" x14ac:dyDescent="0.35">
      <c r="B38" s="561" t="s">
        <v>321</v>
      </c>
      <c r="C38" s="562"/>
      <c r="D38" s="562"/>
      <c r="E38" s="562"/>
      <c r="F38" s="562"/>
      <c r="G38" s="562"/>
      <c r="H38" s="562"/>
      <c r="I38" s="562"/>
      <c r="J38" s="562"/>
      <c r="K38" s="562"/>
      <c r="L38" s="562"/>
      <c r="M38" s="562"/>
      <c r="N38" s="562"/>
      <c r="O38" s="562"/>
      <c r="P38" s="563"/>
      <c r="R38" s="126"/>
    </row>
    <row r="39" spans="2:18" ht="18" x14ac:dyDescent="0.35">
      <c r="B39" s="561" t="s">
        <v>322</v>
      </c>
      <c r="C39" s="562"/>
      <c r="D39" s="562"/>
      <c r="E39" s="562"/>
      <c r="F39" s="562"/>
      <c r="G39" s="562"/>
      <c r="H39" s="562"/>
      <c r="I39" s="562"/>
      <c r="J39" s="562"/>
      <c r="K39" s="562"/>
      <c r="L39" s="562"/>
      <c r="M39" s="562"/>
      <c r="N39" s="562"/>
      <c r="O39" s="562"/>
      <c r="P39" s="563"/>
      <c r="R39" s="126"/>
    </row>
    <row r="40" spans="2:18" ht="18" x14ac:dyDescent="0.35">
      <c r="B40" s="561" t="s">
        <v>323</v>
      </c>
      <c r="C40" s="562"/>
      <c r="D40" s="562"/>
      <c r="E40" s="562"/>
      <c r="F40" s="562"/>
      <c r="G40" s="562"/>
      <c r="H40" s="562"/>
      <c r="I40" s="562"/>
      <c r="J40" s="562"/>
      <c r="K40" s="562"/>
      <c r="L40" s="562"/>
      <c r="M40" s="562"/>
      <c r="N40" s="562"/>
      <c r="O40" s="562"/>
      <c r="P40" s="563"/>
      <c r="R40" s="126"/>
    </row>
    <row r="41" spans="2:18" ht="18" x14ac:dyDescent="0.35">
      <c r="B41" s="561" t="s">
        <v>324</v>
      </c>
      <c r="C41" s="562"/>
      <c r="D41" s="562"/>
      <c r="E41" s="562"/>
      <c r="F41" s="562"/>
      <c r="G41" s="562"/>
      <c r="H41" s="562"/>
      <c r="I41" s="562"/>
      <c r="J41" s="562"/>
      <c r="K41" s="562"/>
      <c r="L41" s="562"/>
      <c r="M41" s="562"/>
      <c r="N41" s="562"/>
      <c r="O41" s="562"/>
      <c r="P41" s="563"/>
      <c r="R41" s="126"/>
    </row>
    <row r="42" spans="2:18" ht="18" x14ac:dyDescent="0.35">
      <c r="B42" s="561" t="s">
        <v>325</v>
      </c>
      <c r="C42" s="562"/>
      <c r="D42" s="562"/>
      <c r="E42" s="562"/>
      <c r="F42" s="562"/>
      <c r="G42" s="562"/>
      <c r="H42" s="562"/>
      <c r="I42" s="562"/>
      <c r="J42" s="562"/>
      <c r="K42" s="562"/>
      <c r="L42" s="562"/>
      <c r="M42" s="562"/>
      <c r="N42" s="562"/>
      <c r="O42" s="562"/>
      <c r="P42" s="563"/>
      <c r="R42" s="126"/>
    </row>
    <row r="43" spans="2:18" ht="18" x14ac:dyDescent="0.35">
      <c r="B43" s="561" t="s">
        <v>326</v>
      </c>
      <c r="C43" s="562"/>
      <c r="D43" s="562"/>
      <c r="E43" s="562"/>
      <c r="F43" s="562"/>
      <c r="G43" s="562"/>
      <c r="H43" s="562"/>
      <c r="I43" s="562"/>
      <c r="J43" s="562"/>
      <c r="K43" s="562"/>
      <c r="L43" s="562"/>
      <c r="M43" s="562"/>
      <c r="N43" s="562"/>
      <c r="O43" s="562"/>
      <c r="P43" s="563"/>
      <c r="R43" s="126"/>
    </row>
    <row r="44" spans="2:18" ht="18" x14ac:dyDescent="0.35">
      <c r="B44" s="561" t="s">
        <v>327</v>
      </c>
      <c r="C44" s="562"/>
      <c r="D44" s="562"/>
      <c r="E44" s="562"/>
      <c r="F44" s="562"/>
      <c r="G44" s="562"/>
      <c r="H44" s="562"/>
      <c r="I44" s="562"/>
      <c r="J44" s="562"/>
      <c r="K44" s="562"/>
      <c r="L44" s="562"/>
      <c r="M44" s="562"/>
      <c r="N44" s="562"/>
      <c r="O44" s="562"/>
      <c r="P44" s="563"/>
      <c r="R44" s="126"/>
    </row>
    <row r="45" spans="2:18" ht="18" x14ac:dyDescent="0.35">
      <c r="B45" s="561" t="s">
        <v>328</v>
      </c>
      <c r="C45" s="562"/>
      <c r="D45" s="562"/>
      <c r="E45" s="562"/>
      <c r="F45" s="562"/>
      <c r="G45" s="562"/>
      <c r="H45" s="562"/>
      <c r="I45" s="562"/>
      <c r="J45" s="562"/>
      <c r="K45" s="562"/>
      <c r="L45" s="562"/>
      <c r="M45" s="562"/>
      <c r="N45" s="562"/>
      <c r="O45" s="562"/>
      <c r="P45" s="563"/>
      <c r="R45" s="126"/>
    </row>
    <row r="46" spans="2:18" ht="18" x14ac:dyDescent="0.35">
      <c r="B46" s="561" t="s">
        <v>329</v>
      </c>
      <c r="C46" s="562"/>
      <c r="D46" s="562"/>
      <c r="E46" s="562"/>
      <c r="F46" s="562"/>
      <c r="G46" s="562"/>
      <c r="H46" s="562"/>
      <c r="I46" s="562"/>
      <c r="J46" s="562"/>
      <c r="K46" s="562"/>
      <c r="L46" s="562"/>
      <c r="M46" s="562"/>
      <c r="N46" s="562"/>
      <c r="O46" s="562"/>
      <c r="P46" s="563"/>
      <c r="R46" s="126"/>
    </row>
    <row r="47" spans="2:18" ht="18" x14ac:dyDescent="0.35">
      <c r="B47" s="561" t="s">
        <v>330</v>
      </c>
      <c r="C47" s="562"/>
      <c r="D47" s="562"/>
      <c r="E47" s="562"/>
      <c r="F47" s="562"/>
      <c r="G47" s="562"/>
      <c r="H47" s="562"/>
      <c r="I47" s="562"/>
      <c r="J47" s="562"/>
      <c r="K47" s="562"/>
      <c r="L47" s="562"/>
      <c r="M47" s="562"/>
      <c r="N47" s="562"/>
      <c r="O47" s="562"/>
      <c r="P47" s="563"/>
      <c r="R47" s="126"/>
    </row>
    <row r="48" spans="2:18" ht="18" x14ac:dyDescent="0.35">
      <c r="B48" s="561" t="s">
        <v>331</v>
      </c>
      <c r="C48" s="562"/>
      <c r="D48" s="562"/>
      <c r="E48" s="562"/>
      <c r="F48" s="562"/>
      <c r="G48" s="562"/>
      <c r="H48" s="562"/>
      <c r="I48" s="562"/>
      <c r="J48" s="562"/>
      <c r="K48" s="562"/>
      <c r="L48" s="562"/>
      <c r="M48" s="562"/>
      <c r="N48" s="562"/>
      <c r="O48" s="562"/>
      <c r="P48" s="563"/>
      <c r="R48" s="126"/>
    </row>
    <row r="49" spans="2:18" ht="18" x14ac:dyDescent="0.35">
      <c r="B49" s="561" t="s">
        <v>332</v>
      </c>
      <c r="C49" s="562"/>
      <c r="D49" s="562"/>
      <c r="E49" s="562"/>
      <c r="F49" s="562"/>
      <c r="G49" s="562"/>
      <c r="H49" s="562"/>
      <c r="I49" s="562"/>
      <c r="J49" s="562"/>
      <c r="K49" s="562"/>
      <c r="L49" s="562"/>
      <c r="M49" s="562"/>
      <c r="N49" s="562"/>
      <c r="O49" s="562"/>
      <c r="P49" s="563"/>
      <c r="R49" s="126"/>
    </row>
    <row r="50" spans="2:18" ht="18" x14ac:dyDescent="0.35">
      <c r="B50" s="561" t="s">
        <v>333</v>
      </c>
      <c r="C50" s="562"/>
      <c r="D50" s="562"/>
      <c r="E50" s="562"/>
      <c r="F50" s="562"/>
      <c r="G50" s="562"/>
      <c r="H50" s="562"/>
      <c r="I50" s="562"/>
      <c r="J50" s="562"/>
      <c r="K50" s="562"/>
      <c r="L50" s="562"/>
      <c r="M50" s="562"/>
      <c r="N50" s="562"/>
      <c r="O50" s="562"/>
      <c r="P50" s="563"/>
      <c r="R50" s="126"/>
    </row>
    <row r="51" spans="2:18" ht="18" x14ac:dyDescent="0.35">
      <c r="B51" s="561" t="s">
        <v>334</v>
      </c>
      <c r="C51" s="562"/>
      <c r="D51" s="562"/>
      <c r="E51" s="562"/>
      <c r="F51" s="562"/>
      <c r="G51" s="562"/>
      <c r="H51" s="562"/>
      <c r="I51" s="562"/>
      <c r="J51" s="562"/>
      <c r="K51" s="562"/>
      <c r="L51" s="562"/>
      <c r="M51" s="562"/>
      <c r="N51" s="562"/>
      <c r="O51" s="562"/>
      <c r="P51" s="563"/>
      <c r="R51" s="126"/>
    </row>
    <row r="52" spans="2:18" ht="18" x14ac:dyDescent="0.35">
      <c r="B52" s="561" t="s">
        <v>335</v>
      </c>
      <c r="C52" s="562"/>
      <c r="D52" s="562"/>
      <c r="E52" s="562"/>
      <c r="F52" s="562"/>
      <c r="G52" s="562"/>
      <c r="H52" s="562"/>
      <c r="I52" s="562"/>
      <c r="J52" s="562"/>
      <c r="K52" s="562"/>
      <c r="L52" s="562"/>
      <c r="M52" s="562"/>
      <c r="N52" s="562"/>
      <c r="O52" s="562"/>
      <c r="P52" s="563"/>
      <c r="R52" s="126"/>
    </row>
    <row r="53" spans="2:18" x14ac:dyDescent="0.3">
      <c r="B53" s="561" t="s">
        <v>268</v>
      </c>
      <c r="C53" s="562"/>
      <c r="D53" s="562"/>
      <c r="E53" s="562"/>
      <c r="F53" s="562"/>
      <c r="G53" s="562"/>
      <c r="H53" s="562"/>
      <c r="I53" s="562"/>
      <c r="J53" s="562"/>
      <c r="K53" s="562"/>
      <c r="L53" s="562"/>
      <c r="M53" s="562"/>
      <c r="N53" s="562"/>
      <c r="O53" s="562"/>
      <c r="P53" s="563"/>
      <c r="R53" s="126"/>
    </row>
    <row r="54" spans="2:18" ht="18" x14ac:dyDescent="0.35">
      <c r="B54" s="561" t="s">
        <v>336</v>
      </c>
      <c r="C54" s="562"/>
      <c r="D54" s="562"/>
      <c r="E54" s="562"/>
      <c r="F54" s="562"/>
      <c r="G54" s="562"/>
      <c r="H54" s="562"/>
      <c r="I54" s="562"/>
      <c r="J54" s="562"/>
      <c r="K54" s="562"/>
      <c r="L54" s="562"/>
      <c r="M54" s="562"/>
      <c r="N54" s="562"/>
      <c r="O54" s="562"/>
      <c r="P54" s="563"/>
      <c r="R54" s="126"/>
    </row>
    <row r="55" spans="2:18" x14ac:dyDescent="0.3">
      <c r="B55" s="561" t="s">
        <v>272</v>
      </c>
      <c r="C55" s="562"/>
      <c r="D55" s="562"/>
      <c r="E55" s="562"/>
      <c r="F55" s="562"/>
      <c r="G55" s="562"/>
      <c r="H55" s="562"/>
      <c r="I55" s="562"/>
      <c r="J55" s="562"/>
      <c r="K55" s="562"/>
      <c r="L55" s="562"/>
      <c r="M55" s="562"/>
      <c r="N55" s="562"/>
      <c r="O55" s="562"/>
      <c r="P55" s="563"/>
      <c r="R55" s="126"/>
    </row>
    <row r="56" spans="2:18" ht="18" x14ac:dyDescent="0.35">
      <c r="B56" s="561" t="s">
        <v>337</v>
      </c>
      <c r="C56" s="562"/>
      <c r="D56" s="562"/>
      <c r="E56" s="562"/>
      <c r="F56" s="562"/>
      <c r="G56" s="562"/>
      <c r="H56" s="562"/>
      <c r="I56" s="562"/>
      <c r="J56" s="562"/>
      <c r="K56" s="562"/>
      <c r="L56" s="562"/>
      <c r="M56" s="562"/>
      <c r="N56" s="562"/>
      <c r="O56" s="562"/>
      <c r="P56" s="563"/>
      <c r="R56" s="126"/>
    </row>
    <row r="57" spans="2:18" x14ac:dyDescent="0.3">
      <c r="B57" s="567" t="s">
        <v>273</v>
      </c>
      <c r="C57" s="568"/>
      <c r="D57" s="568"/>
      <c r="E57" s="568"/>
      <c r="F57" s="568"/>
      <c r="G57" s="568"/>
      <c r="H57" s="568"/>
      <c r="I57" s="568"/>
      <c r="J57" s="568"/>
      <c r="K57" s="568"/>
      <c r="L57" s="568"/>
      <c r="M57" s="568"/>
      <c r="N57" s="568"/>
      <c r="O57" s="568"/>
      <c r="P57" s="569"/>
      <c r="R57" s="126"/>
    </row>
    <row r="58" spans="2:18" x14ac:dyDescent="0.3">
      <c r="B58" s="561" t="s">
        <v>274</v>
      </c>
      <c r="C58" s="562"/>
      <c r="D58" s="562"/>
      <c r="E58" s="562"/>
      <c r="F58" s="562"/>
      <c r="G58" s="562"/>
      <c r="H58" s="562"/>
      <c r="I58" s="562"/>
      <c r="J58" s="562"/>
      <c r="K58" s="562"/>
      <c r="L58" s="562"/>
      <c r="M58" s="562"/>
      <c r="N58" s="562"/>
      <c r="O58" s="562"/>
      <c r="P58" s="563"/>
      <c r="R58" s="126"/>
    </row>
    <row r="59" spans="2:18" x14ac:dyDescent="0.3">
      <c r="B59" s="561" t="s">
        <v>275</v>
      </c>
      <c r="C59" s="562"/>
      <c r="D59" s="562"/>
      <c r="E59" s="562"/>
      <c r="F59" s="562"/>
      <c r="G59" s="562"/>
      <c r="H59" s="562"/>
      <c r="I59" s="562"/>
      <c r="J59" s="562"/>
      <c r="K59" s="562"/>
      <c r="L59" s="562"/>
      <c r="M59" s="562"/>
      <c r="N59" s="562"/>
      <c r="O59" s="562"/>
      <c r="P59" s="563"/>
      <c r="R59" s="126"/>
    </row>
    <row r="60" spans="2:18" x14ac:dyDescent="0.3">
      <c r="B60" s="561" t="s">
        <v>276</v>
      </c>
      <c r="C60" s="562"/>
      <c r="D60" s="562"/>
      <c r="E60" s="562"/>
      <c r="F60" s="562"/>
      <c r="G60" s="562"/>
      <c r="H60" s="562"/>
      <c r="I60" s="562"/>
      <c r="J60" s="562"/>
      <c r="K60" s="562"/>
      <c r="L60" s="562"/>
      <c r="M60" s="562"/>
      <c r="N60" s="562"/>
      <c r="O60" s="562"/>
      <c r="P60" s="563"/>
      <c r="R60" s="126"/>
    </row>
    <row r="61" spans="2:18" x14ac:dyDescent="0.3">
      <c r="B61" s="561" t="s">
        <v>269</v>
      </c>
      <c r="C61" s="562"/>
      <c r="D61" s="562"/>
      <c r="E61" s="562"/>
      <c r="F61" s="562"/>
      <c r="G61" s="562"/>
      <c r="H61" s="562"/>
      <c r="I61" s="562"/>
      <c r="J61" s="562"/>
      <c r="K61" s="562"/>
      <c r="L61" s="562"/>
      <c r="M61" s="562"/>
      <c r="N61" s="562"/>
      <c r="O61" s="562"/>
      <c r="P61" s="563"/>
      <c r="R61" s="126"/>
    </row>
    <row r="62" spans="2:18" ht="18" x14ac:dyDescent="0.35">
      <c r="B62" s="561" t="s">
        <v>338</v>
      </c>
      <c r="C62" s="562"/>
      <c r="D62" s="562"/>
      <c r="E62" s="562"/>
      <c r="F62" s="562"/>
      <c r="G62" s="562"/>
      <c r="H62" s="562"/>
      <c r="I62" s="562"/>
      <c r="J62" s="562"/>
      <c r="K62" s="562"/>
      <c r="L62" s="562"/>
      <c r="M62" s="562"/>
      <c r="N62" s="562"/>
      <c r="O62" s="562"/>
      <c r="P62" s="563"/>
      <c r="R62" s="126"/>
    </row>
    <row r="63" spans="2:18" ht="18" x14ac:dyDescent="0.35">
      <c r="B63" s="561" t="s">
        <v>339</v>
      </c>
      <c r="C63" s="562"/>
      <c r="D63" s="562"/>
      <c r="E63" s="562"/>
      <c r="F63" s="562"/>
      <c r="G63" s="562"/>
      <c r="H63" s="562"/>
      <c r="I63" s="562"/>
      <c r="J63" s="562"/>
      <c r="K63" s="562"/>
      <c r="L63" s="562"/>
      <c r="M63" s="562"/>
      <c r="N63" s="562"/>
      <c r="O63" s="562"/>
      <c r="P63" s="563"/>
      <c r="R63" s="126"/>
    </row>
    <row r="64" spans="2:18" ht="18" x14ac:dyDescent="0.35">
      <c r="B64" s="561" t="s">
        <v>340</v>
      </c>
      <c r="C64" s="562"/>
      <c r="D64" s="562"/>
      <c r="E64" s="562"/>
      <c r="F64" s="562"/>
      <c r="G64" s="562"/>
      <c r="H64" s="562"/>
      <c r="I64" s="562"/>
      <c r="J64" s="562"/>
      <c r="K64" s="562"/>
      <c r="L64" s="562"/>
      <c r="M64" s="562"/>
      <c r="N64" s="562"/>
      <c r="O64" s="562"/>
      <c r="P64" s="563"/>
      <c r="R64" s="126"/>
    </row>
    <row r="65" spans="1:18" x14ac:dyDescent="0.3">
      <c r="B65" s="561" t="s">
        <v>270</v>
      </c>
      <c r="C65" s="562"/>
      <c r="D65" s="562"/>
      <c r="E65" s="562"/>
      <c r="F65" s="562"/>
      <c r="G65" s="562"/>
      <c r="H65" s="562"/>
      <c r="I65" s="562"/>
      <c r="J65" s="562"/>
      <c r="K65" s="562"/>
      <c r="L65" s="562"/>
      <c r="M65" s="562"/>
      <c r="N65" s="562"/>
      <c r="O65" s="562"/>
      <c r="P65" s="563"/>
      <c r="R65" s="126"/>
    </row>
    <row r="66" spans="1:18" ht="18" x14ac:dyDescent="0.35">
      <c r="B66" s="561" t="s">
        <v>341</v>
      </c>
      <c r="C66" s="562"/>
      <c r="D66" s="562"/>
      <c r="E66" s="562"/>
      <c r="F66" s="562"/>
      <c r="G66" s="562"/>
      <c r="H66" s="562"/>
      <c r="I66" s="562"/>
      <c r="J66" s="562"/>
      <c r="K66" s="562"/>
      <c r="L66" s="562"/>
      <c r="M66" s="562"/>
      <c r="N66" s="562"/>
      <c r="O66" s="562"/>
      <c r="P66" s="563"/>
      <c r="R66" s="126"/>
    </row>
    <row r="67" spans="1:18" ht="51" customHeight="1" x14ac:dyDescent="0.3">
      <c r="B67" s="555" t="s">
        <v>271</v>
      </c>
      <c r="C67" s="556"/>
      <c r="D67" s="556"/>
      <c r="E67" s="556"/>
      <c r="F67" s="556"/>
      <c r="G67" s="556"/>
      <c r="H67" s="556"/>
      <c r="I67" s="556"/>
      <c r="J67" s="556"/>
      <c r="K67" s="556"/>
      <c r="L67" s="556"/>
      <c r="M67" s="556"/>
      <c r="N67" s="556"/>
      <c r="O67" s="556"/>
      <c r="P67" s="557"/>
      <c r="R67" s="126"/>
    </row>
    <row r="68" spans="1:18" ht="34.5" customHeight="1" thickBot="1" x14ac:dyDescent="0.35">
      <c r="B68" s="564" t="s">
        <v>342</v>
      </c>
      <c r="C68" s="565"/>
      <c r="D68" s="565"/>
      <c r="E68" s="565"/>
      <c r="F68" s="565"/>
      <c r="G68" s="565"/>
      <c r="H68" s="565"/>
      <c r="I68" s="565"/>
      <c r="J68" s="565"/>
      <c r="K68" s="565"/>
      <c r="L68" s="565"/>
      <c r="M68" s="565"/>
      <c r="N68" s="565"/>
      <c r="O68" s="565"/>
      <c r="P68" s="566"/>
      <c r="R68" s="126"/>
    </row>
    <row r="69" spans="1:18" x14ac:dyDescent="0.3">
      <c r="R69" s="126"/>
    </row>
    <row r="70" spans="1:18" x14ac:dyDescent="0.3">
      <c r="A70" s="126"/>
      <c r="B70" s="126"/>
      <c r="C70" s="126"/>
      <c r="D70" s="126"/>
      <c r="E70" s="126"/>
      <c r="F70" s="148"/>
      <c r="G70" s="149"/>
      <c r="H70" s="126"/>
      <c r="I70" s="126"/>
      <c r="J70" s="126"/>
      <c r="K70" s="126"/>
      <c r="L70" s="126"/>
      <c r="M70" s="126"/>
      <c r="N70" s="126"/>
      <c r="O70" s="126"/>
      <c r="P70" s="126"/>
      <c r="Q70" s="126"/>
      <c r="R70" s="126"/>
    </row>
  </sheetData>
  <sheetProtection password="CAFE" sheet="1" objects="1" scenarios="1" selectLockedCells="1"/>
  <customSheetViews>
    <customSheetView guid="{93A7420A-9CB1-41ED-BAA4-06AB08AA6C37}">
      <selection activeCell="I26" sqref="I26"/>
      <pageMargins left="0.7" right="0.7" top="0.75" bottom="0.75" header="0.3" footer="0.3"/>
      <pageSetup orientation="portrait" r:id="rId1"/>
    </customSheetView>
  </customSheetViews>
  <mergeCells count="47">
    <mergeCell ref="B30:P30"/>
    <mergeCell ref="B59:P59"/>
    <mergeCell ref="B60:P60"/>
    <mergeCell ref="B61:P61"/>
    <mergeCell ref="B47:P47"/>
    <mergeCell ref="B51:P51"/>
    <mergeCell ref="B52:P52"/>
    <mergeCell ref="B53:P53"/>
    <mergeCell ref="B54:P54"/>
    <mergeCell ref="B33:P33"/>
    <mergeCell ref="B34:P34"/>
    <mergeCell ref="B35:P35"/>
    <mergeCell ref="B45:P45"/>
    <mergeCell ref="B46:P46"/>
    <mergeCell ref="B55:P55"/>
    <mergeCell ref="B57:P57"/>
    <mergeCell ref="B58:P58"/>
    <mergeCell ref="B56:P56"/>
    <mergeCell ref="B68:P68"/>
    <mergeCell ref="B66:P66"/>
    <mergeCell ref="B62:P62"/>
    <mergeCell ref="B63:P63"/>
    <mergeCell ref="B65:P65"/>
    <mergeCell ref="B64:P64"/>
    <mergeCell ref="B13:G13"/>
    <mergeCell ref="B67:P67"/>
    <mergeCell ref="B36:P36"/>
    <mergeCell ref="B37:P37"/>
    <mergeCell ref="B38:P38"/>
    <mergeCell ref="B39:P39"/>
    <mergeCell ref="B40:P40"/>
    <mergeCell ref="B41:P41"/>
    <mergeCell ref="B42:P42"/>
    <mergeCell ref="B43:P43"/>
    <mergeCell ref="B44:P44"/>
    <mergeCell ref="B48:P48"/>
    <mergeCell ref="B49:P49"/>
    <mergeCell ref="B50:P50"/>
    <mergeCell ref="B31:P31"/>
    <mergeCell ref="B32:P32"/>
    <mergeCell ref="B2:G2"/>
    <mergeCell ref="C7:G7"/>
    <mergeCell ref="C8:G8"/>
    <mergeCell ref="C3:G3"/>
    <mergeCell ref="C4:G4"/>
    <mergeCell ref="C5:G5"/>
    <mergeCell ref="C6:G6"/>
  </mergeCell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D28C93-AFAC-4D87-A62C-053119414283}">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fa504290-48b0-421f-a269-8aa9478176e6"/>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0125C737-B99A-48FF-81C1-15F87772F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1791D-92B3-4954-A25B-AE084DF994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Instructions</vt:lpstr>
      <vt:lpstr>General Info &amp; Test Results</vt:lpstr>
      <vt:lpstr>Setup &amp; Instrumentation</vt:lpstr>
      <vt:lpstr>Settings</vt:lpstr>
      <vt:lpstr>Photos</vt:lpstr>
      <vt:lpstr>Test Conditions</vt:lpstr>
      <vt:lpstr>Test Data &amp; Derived Results</vt:lpstr>
      <vt:lpstr>Report Sign-Off Block</vt:lpstr>
      <vt:lpstr>Reference Material</vt:lpstr>
      <vt:lpstr>Drop-downs</vt:lpstr>
      <vt:lpstr>Version Control</vt:lpstr>
      <vt:lpstr>dd_Temp</vt:lpstr>
      <vt:lpstr>dd_UnitType</vt:lpstr>
      <vt:lpstr>dd_YesNo</vt:lpstr>
      <vt:lpstr>SoilSensingNormalCycle?</vt:lpstr>
      <vt:lpstr>WaterSofteningDW?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Mansi Thakkar</dc:creator>
  <cp:lastModifiedBy>Alexander Hammer</cp:lastModifiedBy>
  <dcterms:created xsi:type="dcterms:W3CDTF">2012-09-11T20:49:09Z</dcterms:created>
  <dcterms:modified xsi:type="dcterms:W3CDTF">2018-11-28T18:16:33Z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