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accesshub-my.sharepoint.com/personal/delphine_kaiser_guidehouse_com/Documents/Desktop/"/>
    </mc:Choice>
  </mc:AlternateContent>
  <xr:revisionPtr revIDLastSave="658" documentId="13_ncr:1_{3DEC1637-6498-4D46-9D14-11492A305D72}" xr6:coauthVersionLast="47" xr6:coauthVersionMax="47" xr10:uidLastSave="{DE352D44-FF3C-4799-AD8F-98AB7AB94162}"/>
  <workbookProtection workbookAlgorithmName="SHA-512" workbookHashValue="7Tn3vNS82VieE2Tut65hMukr3mMzr6yjA51GvLGu64GoUNokae1slwYTyO/jWkbSbagP1CN8vdEHYQ43ca2Amg==" workbookSaltValue="w51jo7KMZaj3Gf1BDU73/w==" workbookSpinCount="100000" lockStructure="1"/>
  <bookViews>
    <workbookView xWindow="-38520" yWindow="-1545" windowWidth="38640" windowHeight="21120" tabRatio="873" autoFilterDateGrouping="0" xr2:uid="{00000000-000D-0000-FFFF-FFFF00000000}"/>
  </bookViews>
  <sheets>
    <sheet name="Instructions" sheetId="15" r:id="rId1"/>
    <sheet name="General Info and Results" sheetId="2" r:id="rId2"/>
    <sheet name="Instrumentation and Setup" sheetId="20" r:id="rId3"/>
    <sheet name="Photos" sheetId="13" r:id="rId4"/>
    <sheet name="AWEF Calculation" sheetId="29" r:id="rId5"/>
    <sheet name="A Test" sheetId="3" r:id="rId6"/>
    <sheet name="B Test" sheetId="8" r:id="rId7"/>
    <sheet name="C Test" sheetId="9" r:id="rId8"/>
    <sheet name="Defrost Test" sheetId="12" r:id="rId9"/>
    <sheet name="Off Cycle Test" sheetId="10" r:id="rId10"/>
    <sheet name="A Test Raw Data" sheetId="23" r:id="rId11"/>
    <sheet name="B Test Raw Data" sheetId="25" r:id="rId12"/>
    <sheet name="C Test Raw Data" sheetId="26" r:id="rId13"/>
    <sheet name="Defrost Test Raw Data" sheetId="27" r:id="rId14"/>
    <sheet name="Off Cycle Test Raw Data" sheetId="28" r:id="rId15"/>
    <sheet name="Comments" sheetId="19" r:id="rId16"/>
    <sheet name="Report Sign-Off Block" sheetId="17" r:id="rId17"/>
    <sheet name="Drop-Downs" sheetId="18" r:id="rId18"/>
    <sheet name="Version Control" sheetId="16" r:id="rId19"/>
  </sheets>
  <definedNames>
    <definedName name="DD_Application">'Drop-Downs'!$B$18:$B$19</definedName>
    <definedName name="DD_Condensing_Unit_Location">'Drop-Downs'!$B$22:$B$23</definedName>
    <definedName name="DD_Defrost_Method">'Drop-Downs'!$D$21:$D$22</definedName>
    <definedName name="DD_Defrost_Test_Method">'Drop-Downs'!$D$33:$D$34</definedName>
    <definedName name="DD_Phase">'Drop-Downs'!#REF!</definedName>
    <definedName name="DD_Pressure">'Drop-Downs'!$D$17:$D$18</definedName>
    <definedName name="DD_Refrigerant">'Drop-Downs'!$B$26:$B$40</definedName>
    <definedName name="DD_Unit_Configuration">'Drop-Downs'!$B$13:$B$15</definedName>
    <definedName name="DD_Unit_Cooler">'Drop-Downs'!$D$13:$D$14</definedName>
    <definedName name="DD_Yes_No">'Drop-Downs'!$D$25:$D$26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8" l="1"/>
  <c r="B8" i="18"/>
  <c r="B7" i="18"/>
  <c r="C6" i="18"/>
  <c r="B6" i="18"/>
  <c r="B5" i="18"/>
  <c r="C4" i="18"/>
  <c r="B4" i="18"/>
  <c r="C3" i="18"/>
  <c r="B3" i="18"/>
  <c r="B9" i="10" l="1"/>
  <c r="B8" i="10"/>
  <c r="B7" i="10"/>
  <c r="C6" i="10"/>
  <c r="B6" i="10"/>
  <c r="B5" i="10"/>
  <c r="C4" i="10"/>
  <c r="B4" i="10"/>
  <c r="C3" i="10"/>
  <c r="B3" i="10"/>
  <c r="B9" i="12"/>
  <c r="B8" i="12"/>
  <c r="B7" i="12"/>
  <c r="C6" i="12"/>
  <c r="B6" i="12"/>
  <c r="B5" i="12"/>
  <c r="C4" i="12"/>
  <c r="B4" i="12"/>
  <c r="C3" i="12"/>
  <c r="B3" i="12"/>
  <c r="B9" i="15" l="1"/>
  <c r="B8" i="15"/>
  <c r="B7" i="15"/>
  <c r="C6" i="15"/>
  <c r="B6" i="15"/>
  <c r="B5" i="15"/>
  <c r="B4" i="15"/>
  <c r="C3" i="15"/>
  <c r="B3" i="15"/>
  <c r="B9" i="2"/>
  <c r="B8" i="2"/>
  <c r="B7" i="2"/>
  <c r="C6" i="2"/>
  <c r="B6" i="2"/>
  <c r="B5" i="2"/>
  <c r="B4" i="2"/>
  <c r="C3" i="2"/>
  <c r="B3" i="2"/>
  <c r="B9" i="20"/>
  <c r="B8" i="20"/>
  <c r="B7" i="20"/>
  <c r="C6" i="20"/>
  <c r="B6" i="20"/>
  <c r="B5" i="20"/>
  <c r="B4" i="20"/>
  <c r="C3" i="20"/>
  <c r="B3" i="20"/>
  <c r="B9" i="13"/>
  <c r="B8" i="13"/>
  <c r="B7" i="13"/>
  <c r="C6" i="13"/>
  <c r="B6" i="13"/>
  <c r="B5" i="13"/>
  <c r="B4" i="13"/>
  <c r="C3" i="13"/>
  <c r="B3" i="13"/>
  <c r="B9" i="29"/>
  <c r="B8" i="29"/>
  <c r="B7" i="29"/>
  <c r="D6" i="29"/>
  <c r="B6" i="29"/>
  <c r="B5" i="29"/>
  <c r="B4" i="29"/>
  <c r="D3" i="29"/>
  <c r="B3" i="29"/>
  <c r="B9" i="3"/>
  <c r="B8" i="3"/>
  <c r="B7" i="3"/>
  <c r="C6" i="3"/>
  <c r="B6" i="3"/>
  <c r="B5" i="3"/>
  <c r="B4" i="3"/>
  <c r="C3" i="3"/>
  <c r="B3" i="3"/>
  <c r="B9" i="8"/>
  <c r="B8" i="8"/>
  <c r="B7" i="8"/>
  <c r="C6" i="8"/>
  <c r="B6" i="8"/>
  <c r="B5" i="8"/>
  <c r="B4" i="8"/>
  <c r="C3" i="8"/>
  <c r="B3" i="8"/>
  <c r="B9" i="9"/>
  <c r="B8" i="9"/>
  <c r="B7" i="9"/>
  <c r="C6" i="9"/>
  <c r="B6" i="9"/>
  <c r="B5" i="9"/>
  <c r="B4" i="9"/>
  <c r="C3" i="9"/>
  <c r="B3" i="9"/>
  <c r="B9" i="23"/>
  <c r="B8" i="23"/>
  <c r="B7" i="23"/>
  <c r="C6" i="23"/>
  <c r="B6" i="23"/>
  <c r="B5" i="23"/>
  <c r="B4" i="23"/>
  <c r="C3" i="23"/>
  <c r="B3" i="23"/>
  <c r="B9" i="25"/>
  <c r="B8" i="25"/>
  <c r="B7" i="25"/>
  <c r="C6" i="25"/>
  <c r="B6" i="25"/>
  <c r="B5" i="25"/>
  <c r="B4" i="25"/>
  <c r="C3" i="25"/>
  <c r="B3" i="25"/>
  <c r="B9" i="26"/>
  <c r="B8" i="26"/>
  <c r="B7" i="26"/>
  <c r="C6" i="26"/>
  <c r="B6" i="26"/>
  <c r="B5" i="26"/>
  <c r="B4" i="26"/>
  <c r="C3" i="26"/>
  <c r="B3" i="26"/>
  <c r="B9" i="27"/>
  <c r="B8" i="27"/>
  <c r="B7" i="27"/>
  <c r="C6" i="27"/>
  <c r="B6" i="27"/>
  <c r="B5" i="27"/>
  <c r="B4" i="27"/>
  <c r="C3" i="27"/>
  <c r="B3" i="27"/>
  <c r="B9" i="28"/>
  <c r="B8" i="28"/>
  <c r="B7" i="28"/>
  <c r="C6" i="28"/>
  <c r="B6" i="28"/>
  <c r="B5" i="28"/>
  <c r="B4" i="28"/>
  <c r="C3" i="28"/>
  <c r="B3" i="28"/>
  <c r="B9" i="19"/>
  <c r="B8" i="19"/>
  <c r="B7" i="19"/>
  <c r="C6" i="19"/>
  <c r="B6" i="19"/>
  <c r="B5" i="19"/>
  <c r="B4" i="19"/>
  <c r="C3" i="19"/>
  <c r="B3" i="19"/>
  <c r="B9" i="17"/>
  <c r="B8" i="17"/>
  <c r="B7" i="17"/>
  <c r="C6" i="17"/>
  <c r="B6" i="17"/>
  <c r="B5" i="17"/>
  <c r="B4" i="17"/>
  <c r="C3" i="17"/>
  <c r="B3" i="17"/>
  <c r="C8" i="16"/>
  <c r="C8" i="18" l="1"/>
  <c r="C8" i="10"/>
  <c r="C8" i="12"/>
  <c r="D8" i="29"/>
  <c r="C8" i="3"/>
  <c r="C8" i="25"/>
  <c r="C8" i="2"/>
  <c r="C8" i="28"/>
  <c r="C8" i="8"/>
  <c r="C8" i="15"/>
  <c r="C8" i="26"/>
  <c r="C8" i="27"/>
  <c r="C8" i="20"/>
  <c r="C8" i="19"/>
  <c r="C8" i="13"/>
  <c r="C8" i="17"/>
  <c r="C8" i="23"/>
  <c r="O15" i="29"/>
  <c r="D86" i="3" l="1"/>
  <c r="D85" i="3" s="1"/>
  <c r="D77" i="9"/>
  <c r="D77" i="8"/>
  <c r="D95" i="3"/>
  <c r="D94" i="3"/>
  <c r="D76" i="9"/>
  <c r="D96" i="3" l="1"/>
  <c r="D76" i="8"/>
  <c r="D66" i="9"/>
  <c r="D65" i="9"/>
  <c r="D67" i="9" l="1"/>
  <c r="D68" i="9"/>
  <c r="D79" i="9"/>
  <c r="D78" i="9"/>
  <c r="D79" i="8"/>
  <c r="D78" i="8"/>
  <c r="D97" i="3"/>
  <c r="C22" i="29" l="1"/>
  <c r="D64" i="3"/>
  <c r="D63" i="3"/>
  <c r="D84" i="3"/>
  <c r="D83" i="3" s="1"/>
  <c r="D66" i="3" l="1"/>
  <c r="D74" i="3" l="1"/>
  <c r="D75" i="3"/>
  <c r="D77" i="3" l="1"/>
  <c r="C14" i="29"/>
  <c r="H19" i="29" s="1"/>
  <c r="D76" i="3"/>
  <c r="D66" i="8"/>
  <c r="D65" i="8"/>
  <c r="C24" i="29"/>
  <c r="C20" i="29"/>
  <c r="C16" i="29"/>
  <c r="C4" i="16"/>
  <c r="C4" i="13" l="1"/>
  <c r="C4" i="19"/>
  <c r="D4" i="29"/>
  <c r="C4" i="17"/>
  <c r="C4" i="3"/>
  <c r="C4" i="8"/>
  <c r="C4" i="9"/>
  <c r="C4" i="23"/>
  <c r="C4" i="25"/>
  <c r="C4" i="15"/>
  <c r="C4" i="26"/>
  <c r="C4" i="2"/>
  <c r="C4" i="27"/>
  <c r="C4" i="20"/>
  <c r="C4" i="28"/>
  <c r="H17" i="29"/>
  <c r="H18" i="29" s="1"/>
  <c r="H20" i="29"/>
  <c r="D68" i="8"/>
  <c r="C18" i="29" s="1"/>
  <c r="H14" i="29"/>
  <c r="D67" i="8"/>
  <c r="D65" i="3"/>
  <c r="O42" i="29" l="1"/>
  <c r="O40" i="29"/>
  <c r="O38" i="29"/>
  <c r="O27" i="29"/>
  <c r="C19" i="29"/>
  <c r="C23" i="29"/>
  <c r="C15" i="29"/>
  <c r="G17" i="2" s="1"/>
  <c r="H15" i="29"/>
  <c r="O14" i="29" l="1"/>
  <c r="O16" i="29" s="1"/>
  <c r="H33" i="29"/>
  <c r="H34" i="29"/>
  <c r="H35" i="29"/>
  <c r="H31" i="29"/>
  <c r="H28" i="29"/>
  <c r="H29" i="29"/>
  <c r="H30" i="29"/>
  <c r="H32" i="29"/>
  <c r="H38" i="29"/>
  <c r="H46" i="29"/>
  <c r="H47" i="29"/>
  <c r="H40" i="29"/>
  <c r="H45" i="29"/>
  <c r="H39" i="29"/>
  <c r="H41" i="29"/>
  <c r="H36" i="29"/>
  <c r="H44" i="29"/>
  <c r="H37" i="29"/>
  <c r="H42" i="29"/>
  <c r="H43" i="29"/>
  <c r="O41" i="29"/>
  <c r="O39" i="29"/>
  <c r="I27" i="2"/>
  <c r="I28" i="2"/>
  <c r="I29" i="2"/>
  <c r="I26" i="2"/>
  <c r="H27" i="2"/>
  <c r="H28" i="2"/>
  <c r="H29" i="2"/>
  <c r="D16" i="17"/>
  <c r="H26" i="2" s="1"/>
  <c r="C9" i="16"/>
  <c r="C9" i="18" l="1"/>
  <c r="C9" i="10"/>
  <c r="C9" i="12"/>
  <c r="C9" i="8"/>
  <c r="C9" i="17"/>
  <c r="C9" i="19"/>
  <c r="C9" i="28"/>
  <c r="C9" i="27"/>
  <c r="C9" i="15"/>
  <c r="C9" i="25"/>
  <c r="C9" i="23"/>
  <c r="C9" i="9"/>
  <c r="C9" i="3"/>
  <c r="D9" i="29"/>
  <c r="C9" i="26"/>
  <c r="C9" i="13"/>
  <c r="C9" i="20"/>
  <c r="C9" i="2"/>
  <c r="G37" i="29"/>
  <c r="G45" i="29"/>
  <c r="G38" i="29"/>
  <c r="G46" i="29"/>
  <c r="G41" i="29"/>
  <c r="G36" i="29"/>
  <c r="G39" i="29"/>
  <c r="G47" i="29"/>
  <c r="G43" i="29"/>
  <c r="G44" i="29"/>
  <c r="G40" i="29"/>
  <c r="G42" i="29"/>
  <c r="O37" i="29"/>
  <c r="E46" i="29" s="1"/>
  <c r="O26" i="29"/>
  <c r="O28" i="29" s="1"/>
  <c r="C6" i="16"/>
  <c r="C7" i="16"/>
  <c r="C7" i="18" s="1"/>
  <c r="C5" i="16"/>
  <c r="C5" i="18" l="1"/>
  <c r="C5" i="10"/>
  <c r="C5" i="12"/>
  <c r="C7" i="12"/>
  <c r="C7" i="10"/>
  <c r="C7" i="15"/>
  <c r="C5" i="3"/>
  <c r="C5" i="8"/>
  <c r="C5" i="9"/>
  <c r="C5" i="23"/>
  <c r="C5" i="25"/>
  <c r="C5" i="15"/>
  <c r="C5" i="26"/>
  <c r="C5" i="2"/>
  <c r="C5" i="27"/>
  <c r="C5" i="20"/>
  <c r="C5" i="28"/>
  <c r="C5" i="13"/>
  <c r="C5" i="19"/>
  <c r="D5" i="29"/>
  <c r="C5" i="17"/>
  <c r="C7" i="20"/>
  <c r="C7" i="2"/>
  <c r="D7" i="29"/>
  <c r="C7" i="13"/>
  <c r="C7" i="8"/>
  <c r="C7" i="3"/>
  <c r="C7" i="9"/>
  <c r="C7" i="23"/>
  <c r="C7" i="26"/>
  <c r="C7" i="25"/>
  <c r="C7" i="28"/>
  <c r="C7" i="27"/>
  <c r="C7" i="17"/>
  <c r="C7" i="19"/>
  <c r="O30" i="29"/>
  <c r="G28" i="29"/>
  <c r="G35" i="29"/>
  <c r="G34" i="29"/>
  <c r="G33" i="29"/>
  <c r="G32" i="29"/>
  <c r="G31" i="29"/>
  <c r="G30" i="29"/>
  <c r="G29" i="29"/>
  <c r="E28" i="29"/>
  <c r="F29" i="29"/>
  <c r="E40" i="29"/>
  <c r="F45" i="29"/>
  <c r="J45" i="29" s="1"/>
  <c r="E37" i="29"/>
  <c r="I37" i="29" s="1"/>
  <c r="E43" i="29"/>
  <c r="I43" i="29" s="1"/>
  <c r="F41" i="29"/>
  <c r="E29" i="29"/>
  <c r="F40" i="29"/>
  <c r="J40" i="29" s="1"/>
  <c r="E41" i="29"/>
  <c r="I41" i="29" s="1"/>
  <c r="E35" i="29"/>
  <c r="F36" i="29"/>
  <c r="J36" i="29" s="1"/>
  <c r="E32" i="29"/>
  <c r="F47" i="29"/>
  <c r="J47" i="29" s="1"/>
  <c r="E42" i="29"/>
  <c r="I42" i="29" s="1"/>
  <c r="E44" i="29"/>
  <c r="I44" i="29" s="1"/>
  <c r="F32" i="29"/>
  <c r="E36" i="29"/>
  <c r="I36" i="29" s="1"/>
  <c r="F28" i="29"/>
  <c r="E45" i="29"/>
  <c r="I45" i="29" s="1"/>
  <c r="F42" i="29"/>
  <c r="J42" i="29" s="1"/>
  <c r="F44" i="29"/>
  <c r="J44" i="29" s="1"/>
  <c r="F35" i="29"/>
  <c r="F30" i="29"/>
  <c r="E34" i="29"/>
  <c r="E33" i="29"/>
  <c r="E39" i="29"/>
  <c r="I39" i="29" s="1"/>
  <c r="F38" i="29"/>
  <c r="J38" i="29" s="1"/>
  <c r="F46" i="29"/>
  <c r="K46" i="29" s="1"/>
  <c r="F37" i="29"/>
  <c r="J37" i="29" s="1"/>
  <c r="E47" i="29"/>
  <c r="I47" i="29" s="1"/>
  <c r="F43" i="29"/>
  <c r="J43" i="29" s="1"/>
  <c r="E30" i="29"/>
  <c r="F33" i="29"/>
  <c r="F34" i="29"/>
  <c r="E31" i="29"/>
  <c r="F39" i="29"/>
  <c r="J39" i="29" s="1"/>
  <c r="E38" i="29"/>
  <c r="I38" i="29" s="1"/>
  <c r="F31" i="29"/>
  <c r="O18" i="29"/>
  <c r="O29" i="29"/>
  <c r="O31" i="29" s="1"/>
  <c r="I46" i="29"/>
  <c r="O17" i="29"/>
  <c r="O19" i="29" s="1"/>
  <c r="K41" i="29" l="1"/>
  <c r="K28" i="29"/>
  <c r="I29" i="29"/>
  <c r="I28" i="29"/>
  <c r="I30" i="29"/>
  <c r="K34" i="29"/>
  <c r="K35" i="29"/>
  <c r="K29" i="29"/>
  <c r="I33" i="29"/>
  <c r="K37" i="29"/>
  <c r="J33" i="29"/>
  <c r="J29" i="29"/>
  <c r="K40" i="29"/>
  <c r="I40" i="29"/>
  <c r="L40" i="29" s="1"/>
  <c r="J32" i="29"/>
  <c r="J35" i="29"/>
  <c r="J30" i="29"/>
  <c r="K31" i="29"/>
  <c r="I35" i="29"/>
  <c r="I32" i="29"/>
  <c r="K43" i="29"/>
  <c r="K32" i="29"/>
  <c r="K30" i="29"/>
  <c r="K36" i="29"/>
  <c r="J34" i="29"/>
  <c r="K38" i="29"/>
  <c r="L43" i="29"/>
  <c r="I34" i="29"/>
  <c r="J41" i="29"/>
  <c r="L41" i="29" s="1"/>
  <c r="K42" i="29"/>
  <c r="K33" i="29"/>
  <c r="K39" i="29"/>
  <c r="K45" i="29"/>
  <c r="K47" i="29"/>
  <c r="J31" i="29"/>
  <c r="I31" i="29"/>
  <c r="K44" i="29"/>
  <c r="J28" i="29"/>
  <c r="J46" i="29"/>
  <c r="L46" i="29" s="1"/>
  <c r="L47" i="29"/>
  <c r="O32" i="29"/>
  <c r="O20" i="29"/>
  <c r="O21" i="29" s="1"/>
  <c r="L42" i="29"/>
  <c r="L44" i="29"/>
  <c r="L45" i="29"/>
  <c r="L36" i="29"/>
  <c r="L39" i="29"/>
  <c r="L37" i="29"/>
  <c r="L38" i="29"/>
  <c r="L28" i="29" l="1"/>
  <c r="L30" i="29"/>
  <c r="L29" i="29"/>
  <c r="L32" i="29"/>
  <c r="L31" i="29"/>
  <c r="L35" i="29"/>
  <c r="L33" i="29"/>
  <c r="L34" i="29"/>
  <c r="O44" i="29"/>
  <c r="O43" i="29" l="1"/>
  <c r="O45" i="29" s="1"/>
  <c r="G18" i="2" s="1"/>
</calcChain>
</file>

<file path=xl/sharedStrings.xml><?xml version="1.0" encoding="utf-8"?>
<sst xmlns="http://schemas.openxmlformats.org/spreadsheetml/2006/main" count="990" uniqueCount="383">
  <si>
    <t>Title Block</t>
  </si>
  <si>
    <t>Test Report Template Name:</t>
  </si>
  <si>
    <t>Version Number:</t>
  </si>
  <si>
    <t xml:space="preserve">Latest Template Revision: </t>
  </si>
  <si>
    <t>Tab Name:</t>
  </si>
  <si>
    <t>File Name:</t>
  </si>
  <si>
    <t>Reference Test Procedure</t>
  </si>
  <si>
    <t>10 CFR Part 431 Subpart R 431.304:  Uniform test method for the measurement of energy consumption of walk-in coolers and walk-in freezers</t>
  </si>
  <si>
    <t>Table of Contents</t>
  </si>
  <si>
    <t>Tab</t>
  </si>
  <si>
    <t>Contents</t>
  </si>
  <si>
    <t>Instructions</t>
  </si>
  <si>
    <t>Instructions and table of contents</t>
  </si>
  <si>
    <t>Lab information, product information and a summary of test results</t>
  </si>
  <si>
    <t>Instrumentation &amp; Setup</t>
  </si>
  <si>
    <t>Testing methodology, setup procedure, instrumentation requirements, and space for sensor placement descriptions</t>
  </si>
  <si>
    <t>Photos</t>
  </si>
  <si>
    <t>Inputs for photographs of the unit and test setup</t>
  </si>
  <si>
    <t>A Test</t>
  </si>
  <si>
    <t>Inputs for A Test results</t>
  </si>
  <si>
    <t>B Test</t>
  </si>
  <si>
    <t>Inputs for B Test results</t>
  </si>
  <si>
    <t>C Test</t>
  </si>
  <si>
    <t>Inputs for C Test results</t>
  </si>
  <si>
    <t>Defrost Test</t>
  </si>
  <si>
    <t>Inputs for Defrost Test results</t>
  </si>
  <si>
    <t>Off Cycle Test</t>
  </si>
  <si>
    <t>Inputs for Off Cycle Test results</t>
  </si>
  <si>
    <t>A Test Raw Data</t>
  </si>
  <si>
    <t>Inputs for A Test raw data</t>
  </si>
  <si>
    <t>B Test Raw Data</t>
  </si>
  <si>
    <t>Inputs for B Test raw data</t>
  </si>
  <si>
    <t>C Test Raw Data</t>
  </si>
  <si>
    <t>Inputs for C Test raw data</t>
  </si>
  <si>
    <t>Defrost Test Raw Data</t>
  </si>
  <si>
    <t>Inputs for Defrost Test raw data</t>
  </si>
  <si>
    <t>Off Cycle Test Raw Data</t>
  </si>
  <si>
    <t>Inputs for Off Cycle Test raw data</t>
  </si>
  <si>
    <t>Comments</t>
  </si>
  <si>
    <t>Inputs for report template user to provide comments</t>
  </si>
  <si>
    <t>Report Sign-Off Block</t>
  </si>
  <si>
    <t>Report review history</t>
  </si>
  <si>
    <t>Drop-downs used</t>
  </si>
  <si>
    <t>Version Control</t>
  </si>
  <si>
    <t>Revision history</t>
  </si>
  <si>
    <t>LEGEND</t>
  </si>
  <si>
    <t>Tabs</t>
  </si>
  <si>
    <t>Tabs with input cells</t>
  </si>
  <si>
    <t>Tabs with space to paste raw data</t>
  </si>
  <si>
    <t>Cells</t>
  </si>
  <si>
    <t>Input cell</t>
  </si>
  <si>
    <t>Auto-populated cell</t>
  </si>
  <si>
    <t>Provided data</t>
  </si>
  <si>
    <t>NOT USED</t>
  </si>
  <si>
    <t>Instructions for Completing this Template</t>
  </si>
  <si>
    <t xml:space="preserve">Follow the steps below, filling in all input cells (shaded light blue) in each tab you are instructed to complete. Using TAB to "hop" from input cell to input cell is useful, but does not ensure that all input cells are reached. To guarantee that you enter all required information, you must visually scan for light blue cells in the entire area bounded by yellow-shaded cells. </t>
  </si>
  <si>
    <r>
      <rPr>
        <b/>
        <sz val="11"/>
        <rFont val="Palatino Linotype"/>
        <family val="1"/>
      </rPr>
      <t xml:space="preserve">Important: </t>
    </r>
    <r>
      <rPr>
        <sz val="11"/>
        <rFont val="Palatino Linotype"/>
        <family val="1"/>
      </rPr>
      <t>Start with a clean (unused) template copy for each new report. Enter only data and information that are unique to the unit tested and the current test of that unit. All abbreviations and variable names should be consistent with the reference test procedure.</t>
    </r>
  </si>
  <si>
    <t>STEP:</t>
  </si>
  <si>
    <t>FILL IN INPUT CELLS IN THIS TAB:</t>
  </si>
  <si>
    <t>Step 1</t>
  </si>
  <si>
    <t>General Info and Results</t>
  </si>
  <si>
    <t>Step 2</t>
  </si>
  <si>
    <t>Step 3</t>
  </si>
  <si>
    <t>Step 4</t>
  </si>
  <si>
    <t>Step 5</t>
  </si>
  <si>
    <t>Step 6</t>
  </si>
  <si>
    <t>Step 7</t>
  </si>
  <si>
    <t>Step 8</t>
  </si>
  <si>
    <t>Step 9</t>
  </si>
  <si>
    <t>Step 10</t>
  </si>
  <si>
    <t>Step 11</t>
  </si>
  <si>
    <t>Step 12</t>
  </si>
  <si>
    <t>Step 13</t>
  </si>
  <si>
    <t>Back to Instructions tab</t>
  </si>
  <si>
    <t>Lab Information</t>
  </si>
  <si>
    <t>Lab name</t>
  </si>
  <si>
    <t>Test location</t>
  </si>
  <si>
    <t>Test Information</t>
  </si>
  <si>
    <t>Test Results</t>
  </si>
  <si>
    <t>Test procedure used</t>
  </si>
  <si>
    <t>Net Capacity</t>
  </si>
  <si>
    <t>Btu/h</t>
  </si>
  <si>
    <t>Test started date</t>
  </si>
  <si>
    <t>[MM/DD/YYYY]</t>
  </si>
  <si>
    <t>AWEF</t>
  </si>
  <si>
    <t>Btu/(W-h)</t>
  </si>
  <si>
    <t xml:space="preserve">Test finished date </t>
  </si>
  <si>
    <r>
      <rPr>
        <b/>
        <i/>
        <sz val="11"/>
        <color rgb="FFFF0000"/>
        <rFont val="Palatino Linotype"/>
        <family val="1"/>
      </rPr>
      <t>NOTE: This is only a copy</t>
    </r>
    <r>
      <rPr>
        <i/>
        <sz val="11"/>
        <color rgb="FFFF0000"/>
        <rFont val="Palatino Linotype"/>
        <family val="1"/>
      </rPr>
      <t>; sign off is done in the Report Sign-Off Block tab</t>
    </r>
  </si>
  <si>
    <t xml:space="preserve">Product Information </t>
  </si>
  <si>
    <t xml:space="preserve">Test Report Sign-Off Block </t>
  </si>
  <si>
    <t xml:space="preserve">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</si>
  <si>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General Information</t>
  </si>
  <si>
    <t>Matched Pair</t>
  </si>
  <si>
    <t>Application</t>
  </si>
  <si>
    <t>Low Temperature</t>
  </si>
  <si>
    <t>Role</t>
  </si>
  <si>
    <t>Date</t>
  </si>
  <si>
    <t>Entity</t>
  </si>
  <si>
    <t>Condensing unit location</t>
  </si>
  <si>
    <t>Outdoor</t>
  </si>
  <si>
    <t>Test Completion</t>
  </si>
  <si>
    <t>Template Completion</t>
  </si>
  <si>
    <t>Unit cooler fan type</t>
  </si>
  <si>
    <t>Fixed Speed</t>
  </si>
  <si>
    <t>Report Review by Test Lab</t>
  </si>
  <si>
    <t>Defrost method</t>
  </si>
  <si>
    <t>Electric</t>
  </si>
  <si>
    <t>Refrigerant</t>
  </si>
  <si>
    <t>Condensing Unit</t>
  </si>
  <si>
    <t>Information required for Matched Pairs and Condensing Units tested alone</t>
  </si>
  <si>
    <t>Manufacturer</t>
  </si>
  <si>
    <t>Brand</t>
  </si>
  <si>
    <t xml:space="preserve">Model number </t>
  </si>
  <si>
    <t>Serial number</t>
  </si>
  <si>
    <t>Number of fan(s)</t>
  </si>
  <si>
    <t>Unit Cooler</t>
  </si>
  <si>
    <t>Information required for Matched Pairs and Unit Coolers tested alone</t>
  </si>
  <si>
    <t>Other Performance Affecting Components (e.g. thermostatic expansion valves, variable speed fan controllers)</t>
  </si>
  <si>
    <t>Component:</t>
  </si>
  <si>
    <t>Make/Model:</t>
  </si>
  <si>
    <t>Test Start Date:</t>
  </si>
  <si>
    <t xml:space="preserve">Test Completion Date: </t>
  </si>
  <si>
    <t>General setup</t>
  </si>
  <si>
    <t xml:space="preserve">Charging Procedure </t>
  </si>
  <si>
    <t>List the methods and targets used to charge the test unit. If the unit's manual states anything about charging, include that page number and a photo of that page</t>
  </si>
  <si>
    <t>Matched systems, single-package systems and unit coolers tested alone</t>
  </si>
  <si>
    <t>Dedicated condensing units</t>
  </si>
  <si>
    <t>Instrumentation (This table should include instrumentation, sensors, and all equipment used during testing)</t>
  </si>
  <si>
    <t>Instrument Type</t>
  </si>
  <si>
    <t>Model #</t>
  </si>
  <si>
    <t>Sensor Location</t>
  </si>
  <si>
    <t>Accuracy</t>
  </si>
  <si>
    <t>Date of Last Calibration</t>
  </si>
  <si>
    <t>Deadline for Next Calibration</t>
  </si>
  <si>
    <t>1.  Picture of unit (unit cooler and condensing unit if applicable), once it is out of the package.  (be sure to capture any removable components e.g. crank case heaters) (please include as many pictures as necessary)</t>
  </si>
  <si>
    <t>2. Identification sticker showing model number and serial number of unit cooler and components (e.g. fan, motor, expansion device)</t>
  </si>
  <si>
    <t>3. Identification sticker showing model number and serial number of condensing unit and components (e.g. compressor, fan, motor)</t>
  </si>
  <si>
    <t>4. Sticker showing nameplate information of other performance affecting unit components if applicable (e.g. receiver, etc.)</t>
  </si>
  <si>
    <t>5. Pictures showing the U-bends, distributor, metering device, refrigeration header, and fins per-inch of the unit cooler coil (please include as many pictures as necessary)</t>
  </si>
  <si>
    <t xml:space="preserve">6. Condensing unit controls and unit cooler fan controls as set during test </t>
  </si>
  <si>
    <t>7. Exact placement of all sensors on, in, or around the device (please label appropriately, take multiple pictures if necessary). Require photo of refrigerant flow meter if Refrigerant-Enthalpy Method is used; require photo of calibrated box if calibrated box method is used.</t>
  </si>
  <si>
    <t>8. Pictures showing the entire testing chamber</t>
  </si>
  <si>
    <t xml:space="preserve">9. Off mode test set-up </t>
  </si>
  <si>
    <t>10. Additional Photos (as needed)</t>
  </si>
  <si>
    <t>Outdoor Condensing Unit or Matched Pair</t>
  </si>
  <si>
    <t>Unit</t>
  </si>
  <si>
    <t>Equation reference</t>
  </si>
  <si>
    <t>Evaporator and Defrost Power</t>
  </si>
  <si>
    <t>W</t>
  </si>
  <si>
    <t>Equation Reference</t>
  </si>
  <si>
    <t>Btu</t>
  </si>
  <si>
    <t>°F</t>
  </si>
  <si>
    <t>DF</t>
  </si>
  <si>
    <t xml:space="preserve">Total Annual Energy Use </t>
  </si>
  <si>
    <t>Wh/year</t>
  </si>
  <si>
    <t xml:space="preserve">Total Annual Box Load </t>
  </si>
  <si>
    <t>Btu/year</t>
  </si>
  <si>
    <t>Indoor Condensing Unit or Matched Pair</t>
  </si>
  <si>
    <t>LFH</t>
  </si>
  <si>
    <t>LFL</t>
  </si>
  <si>
    <t>Electric Input</t>
  </si>
  <si>
    <t>Measurement</t>
  </si>
  <si>
    <t>Avg</t>
  </si>
  <si>
    <t>Min</t>
  </si>
  <si>
    <t>Max</t>
  </si>
  <si>
    <t>Power input to condensing unit</t>
  </si>
  <si>
    <t>volts</t>
  </si>
  <si>
    <t>Frequency</t>
  </si>
  <si>
    <t>Hz</t>
  </si>
  <si>
    <t>Fan speed(s) if adjustable</t>
  </si>
  <si>
    <t>rpm</t>
  </si>
  <si>
    <t>Air Properties</t>
  </si>
  <si>
    <t>Barometric pressure</t>
  </si>
  <si>
    <t>in. Hg</t>
  </si>
  <si>
    <t>Air inlet relative humidity</t>
  </si>
  <si>
    <t>%</t>
  </si>
  <si>
    <t>˚F</t>
  </si>
  <si>
    <t>Dry-bulb temperatures of air entering condensing unit</t>
  </si>
  <si>
    <t>Wet-bulb temperatures of air entering condensing unit</t>
  </si>
  <si>
    <t>Dry-bulb temperatures of air leaving condensing unit</t>
  </si>
  <si>
    <t>Wet-bulb temperatures of air leaving condensing unit</t>
  </si>
  <si>
    <t>Refrigerant Properties</t>
  </si>
  <si>
    <t>psi</t>
  </si>
  <si>
    <t>Pressure of refrigerant vapor at compressor suction</t>
  </si>
  <si>
    <t>Pressure of refrigerant vapor at compressor discharge</t>
  </si>
  <si>
    <t>Pressures recorded as</t>
  </si>
  <si>
    <t>lb/h</t>
  </si>
  <si>
    <t>Refrigerant oil flow rate</t>
  </si>
  <si>
    <t>Mass ratio of refrigerant to refrigerant oil mixture</t>
  </si>
  <si>
    <t>Capacity Calculations for Matched Pairs</t>
  </si>
  <si>
    <t>Capacity check</t>
  </si>
  <si>
    <t>Capacity Calculations for Unit Cooler Tested Alone</t>
  </si>
  <si>
    <t>Temperature Difference Correction Factor (Unit Cooler Tested Alone)</t>
  </si>
  <si>
    <r>
      <t>Vapor saturation temperature evaluated for P</t>
    </r>
    <r>
      <rPr>
        <vertAlign val="subscript"/>
        <sz val="11"/>
        <color theme="1"/>
        <rFont val="Palatino Linotype"/>
        <family val="1"/>
      </rPr>
      <t>2a</t>
    </r>
    <r>
      <rPr>
        <sz val="11"/>
        <color theme="1"/>
        <rFont val="Palatino Linotype"/>
        <family val="1"/>
      </rPr>
      <t>, t</t>
    </r>
    <r>
      <rPr>
        <vertAlign val="subscript"/>
        <sz val="11"/>
        <color theme="1"/>
        <rFont val="Palatino Linotype"/>
        <family val="1"/>
      </rPr>
      <t>2sa</t>
    </r>
  </si>
  <si>
    <r>
      <t>Vapor saturation temperature evaluated for P</t>
    </r>
    <r>
      <rPr>
        <vertAlign val="subscript"/>
        <sz val="11"/>
        <color theme="1"/>
        <rFont val="Palatino Linotype"/>
        <family val="1"/>
      </rPr>
      <t>2b</t>
    </r>
    <r>
      <rPr>
        <sz val="11"/>
        <color theme="1"/>
        <rFont val="Palatino Linotype"/>
        <family val="1"/>
      </rPr>
      <t>, t</t>
    </r>
    <r>
      <rPr>
        <vertAlign val="subscript"/>
        <sz val="11"/>
        <color theme="1"/>
        <rFont val="Palatino Linotype"/>
        <family val="1"/>
      </rPr>
      <t>2sb</t>
    </r>
  </si>
  <si>
    <r>
      <t>TD</t>
    </r>
    <r>
      <rPr>
        <vertAlign val="subscript"/>
        <sz val="11"/>
        <color theme="1"/>
        <rFont val="Palatino Linotype"/>
        <family val="1"/>
      </rPr>
      <t>CF</t>
    </r>
  </si>
  <si>
    <r>
      <t>TD</t>
    </r>
    <r>
      <rPr>
        <vertAlign val="subscript"/>
        <sz val="11"/>
        <color theme="1"/>
        <rFont val="Palatino Linotype"/>
        <family val="1"/>
      </rPr>
      <t>Rated</t>
    </r>
  </si>
  <si>
    <r>
      <t>TD</t>
    </r>
    <r>
      <rPr>
        <vertAlign val="subscript"/>
        <sz val="11"/>
        <color theme="1"/>
        <rFont val="Palatino Linotype"/>
        <family val="1"/>
      </rPr>
      <t>Test</t>
    </r>
  </si>
  <si>
    <r>
      <t>t</t>
    </r>
    <r>
      <rPr>
        <vertAlign val="subscript"/>
        <sz val="11"/>
        <color theme="1"/>
        <rFont val="Palatino Linotype"/>
        <family val="1"/>
      </rPr>
      <t>2s</t>
    </r>
  </si>
  <si>
    <t>Capacity Calculations for Dedicated Condensing Unit Tested Alone</t>
  </si>
  <si>
    <t>Defrost Measurement</t>
  </si>
  <si>
    <r>
      <t>Energy input at dry coil condition (DF</t>
    </r>
    <r>
      <rPr>
        <vertAlign val="subscript"/>
        <sz val="11"/>
        <color theme="1"/>
        <rFont val="Palatino Linotype"/>
        <family val="1"/>
      </rPr>
      <t>d</t>
    </r>
    <r>
      <rPr>
        <sz val="11"/>
        <color theme="1"/>
        <rFont val="Palatino Linotype"/>
        <family val="1"/>
      </rPr>
      <t>)</t>
    </r>
  </si>
  <si>
    <t>W-h</t>
  </si>
  <si>
    <t>Voltage of each phase</t>
  </si>
  <si>
    <t>V</t>
  </si>
  <si>
    <t>Voltage of each phase (if applicable)</t>
  </si>
  <si>
    <t>Copy and paste raw data into this tab. Include start date and time of test and recorded data as a function of time for the duration of the test. Please indicate the units of each measure.</t>
  </si>
  <si>
    <t>Input raw data into this tab. Include start date and time of test and recorded data as a function of time for the duration of the test. Please indicate the units of each measure.</t>
  </si>
  <si>
    <t>Comments should include but are not limited to: potential damage to the test unit, set-up issues, what was done to achieve a valid test, etc.</t>
  </si>
  <si>
    <t xml:space="preserve">By signing in the space below, 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</si>
  <si>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[Test Lab Name]</t>
  </si>
  <si>
    <t>DD_Unit_Configuration</t>
  </si>
  <si>
    <t>DD_Unit_Cooler</t>
  </si>
  <si>
    <t>Variable Speed</t>
  </si>
  <si>
    <t>DD_Application</t>
  </si>
  <si>
    <t>Medium Temperature</t>
  </si>
  <si>
    <t>DD_Pressure</t>
  </si>
  <si>
    <t>DD_Condensing_Unit_Location</t>
  </si>
  <si>
    <t>Absolute</t>
  </si>
  <si>
    <t>Indoor</t>
  </si>
  <si>
    <t>Gauge</t>
  </si>
  <si>
    <t>DD_Defrost_Method</t>
  </si>
  <si>
    <t>Hot Gas</t>
  </si>
  <si>
    <t>DD_Refrigerant</t>
  </si>
  <si>
    <t>Yes</t>
  </si>
  <si>
    <t>No</t>
  </si>
  <si>
    <t>Walk-In Refrigeration Systems</t>
  </si>
  <si>
    <t>Revisions List</t>
  </si>
  <si>
    <t>Version</t>
  </si>
  <si>
    <t>v1.0_draft</t>
  </si>
  <si>
    <t>v1.0</t>
  </si>
  <si>
    <t>v1.1</t>
  </si>
  <si>
    <t>v1.2</t>
  </si>
  <si>
    <t>v1.3</t>
  </si>
  <si>
    <t>v1.4</t>
  </si>
  <si>
    <t>v1.5</t>
  </si>
  <si>
    <t>v1.6</t>
  </si>
  <si>
    <t>R-134a</t>
  </si>
  <si>
    <t>R-290</t>
  </si>
  <si>
    <t>BL̇H</t>
  </si>
  <si>
    <t>BL̇L</t>
  </si>
  <si>
    <t>Btu/lb</t>
  </si>
  <si>
    <t>ḊF</t>
  </si>
  <si>
    <t>Rated AWEF</t>
  </si>
  <si>
    <t xml:space="preserve">Rated net refrigeration capacity </t>
  </si>
  <si>
    <t>Appendix C to Subpart R of 10 CFR 431</t>
  </si>
  <si>
    <t>DX Dual Instrumentation</t>
  </si>
  <si>
    <t>Power input to unit cooler fan(s)</t>
  </si>
  <si>
    <t>Dry-bulb temperatures of air entering unit cooler</t>
  </si>
  <si>
    <t>Wet-bulb temperatures of air entering unit cooler</t>
  </si>
  <si>
    <t>Dry-bulb temperatures of air leaving unit cooler</t>
  </si>
  <si>
    <t>Wet-bulb temperatures of air leaving unit cooler</t>
  </si>
  <si>
    <t>Condensing pressure (saturation pressure)</t>
  </si>
  <si>
    <t>Evaporator pressure (saturation pressure)</t>
  </si>
  <si>
    <t>Applied voltage to condensing unit</t>
  </si>
  <si>
    <t>Applied voltage to unit cooler fan</t>
  </si>
  <si>
    <r>
      <t>Pressure of subcooled refrigerant liquid, P</t>
    </r>
    <r>
      <rPr>
        <vertAlign val="subscript"/>
        <sz val="11"/>
        <color theme="1"/>
        <rFont val="Palatino Linotype"/>
        <family val="1"/>
      </rPr>
      <t>0a</t>
    </r>
  </si>
  <si>
    <r>
      <t>Pressure of subcooled refrigerant liquid, P</t>
    </r>
    <r>
      <rPr>
        <vertAlign val="subscript"/>
        <sz val="11"/>
        <color theme="1"/>
        <rFont val="Palatino Linotype"/>
        <family val="1"/>
      </rPr>
      <t>0b</t>
    </r>
  </si>
  <si>
    <r>
      <t>Pressure of superheated refrigerant vapor, P</t>
    </r>
    <r>
      <rPr>
        <vertAlign val="subscript"/>
        <sz val="11"/>
        <color theme="1"/>
        <rFont val="Palatino Linotype"/>
        <family val="1"/>
      </rPr>
      <t>2a</t>
    </r>
  </si>
  <si>
    <r>
      <t>Pressure of superheated refrigerant vapor, P</t>
    </r>
    <r>
      <rPr>
        <vertAlign val="subscript"/>
        <sz val="11"/>
        <color theme="1"/>
        <rFont val="Palatino Linotype"/>
        <family val="1"/>
      </rPr>
      <t>2b</t>
    </r>
  </si>
  <si>
    <r>
      <t>Temperature of subcooled refrigerant liquid, t</t>
    </r>
    <r>
      <rPr>
        <vertAlign val="subscript"/>
        <sz val="11"/>
        <color theme="1"/>
        <rFont val="Palatino Linotype"/>
        <family val="1"/>
      </rPr>
      <t>0a</t>
    </r>
  </si>
  <si>
    <r>
      <t>Temperature of subcooled refrigerant liquid, t</t>
    </r>
    <r>
      <rPr>
        <vertAlign val="subscript"/>
        <sz val="11"/>
        <color theme="1"/>
        <rFont val="Palatino Linotype"/>
        <family val="1"/>
      </rPr>
      <t>0b</t>
    </r>
  </si>
  <si>
    <r>
      <t>Temperature of superheated refrigerant vapor, t</t>
    </r>
    <r>
      <rPr>
        <vertAlign val="subscript"/>
        <sz val="11"/>
        <color theme="1"/>
        <rFont val="Palatino Linotype"/>
        <family val="1"/>
      </rPr>
      <t>2a</t>
    </r>
  </si>
  <si>
    <r>
      <t>Temperature of superheated refrigerant vapor, t</t>
    </r>
    <r>
      <rPr>
        <vertAlign val="subscript"/>
        <sz val="11"/>
        <color theme="1"/>
        <rFont val="Palatino Linotype"/>
        <family val="1"/>
      </rPr>
      <t>2b</t>
    </r>
  </si>
  <si>
    <r>
      <t>Mass flow rate of subcooled refrigerant liquid through M</t>
    </r>
    <r>
      <rPr>
        <vertAlign val="subscript"/>
        <sz val="11"/>
        <color theme="1"/>
        <rFont val="Palatino Linotype"/>
        <family val="1"/>
      </rPr>
      <t>1</t>
    </r>
  </si>
  <si>
    <r>
      <t>Mass flow rate of subcooled refrigerant liquid through M</t>
    </r>
    <r>
      <rPr>
        <vertAlign val="subscript"/>
        <sz val="11"/>
        <color theme="1"/>
        <rFont val="Palatino Linotype"/>
        <family val="1"/>
      </rPr>
      <t>2</t>
    </r>
  </si>
  <si>
    <t>Unit configuration</t>
  </si>
  <si>
    <t>Date of manufacture</t>
  </si>
  <si>
    <r>
      <t>Enthalpy of refrigerant evaluated at the assumed unit cooler exit of 25˚F SST and 35˚F temperature, H</t>
    </r>
    <r>
      <rPr>
        <vertAlign val="subscript"/>
        <sz val="11"/>
        <color theme="1"/>
        <rFont val="Palatino Linotype"/>
        <family val="1"/>
      </rPr>
      <t>2a</t>
    </r>
    <r>
      <rPr>
        <sz val="11"/>
        <color theme="1"/>
        <rFont val="Palatino Linotype"/>
        <family val="1"/>
      </rPr>
      <t xml:space="preserve"> and H</t>
    </r>
    <r>
      <rPr>
        <vertAlign val="subscript"/>
        <sz val="11"/>
        <color theme="1"/>
        <rFont val="Palatino Linotype"/>
        <family val="1"/>
      </rPr>
      <t>2b</t>
    </r>
    <r>
      <rPr>
        <sz val="11"/>
        <color theme="1"/>
        <rFont val="Palatino Linotype"/>
        <family val="1"/>
      </rPr>
      <t xml:space="preserve"> (medium temperature only)</t>
    </r>
  </si>
  <si>
    <r>
      <t>Enthalpy of refrigerant evaluated at the assumed unit cooler exit of -20˚F SST and -14˚F temperature, H</t>
    </r>
    <r>
      <rPr>
        <vertAlign val="subscript"/>
        <sz val="11"/>
        <color theme="1"/>
        <rFont val="Palatino Linotype"/>
        <family val="1"/>
      </rPr>
      <t>2a</t>
    </r>
    <r>
      <rPr>
        <sz val="11"/>
        <color theme="1"/>
        <rFont val="Palatino Linotype"/>
        <family val="1"/>
      </rPr>
      <t xml:space="preserve"> and H</t>
    </r>
    <r>
      <rPr>
        <vertAlign val="subscript"/>
        <sz val="11"/>
        <color theme="1"/>
        <rFont val="Palatino Linotype"/>
        <family val="1"/>
      </rPr>
      <t>2b</t>
    </r>
    <r>
      <rPr>
        <sz val="11"/>
        <color theme="1"/>
        <rFont val="Palatino Linotype"/>
        <family val="1"/>
      </rPr>
      <t xml:space="preserve"> (low temperature only)</t>
    </r>
  </si>
  <si>
    <r>
      <t>N</t>
    </r>
    <r>
      <rPr>
        <vertAlign val="subscript"/>
        <sz val="11"/>
        <color rgb="FF000000"/>
        <rFont val="Palatino Linotype"/>
        <family val="1"/>
      </rPr>
      <t>DF</t>
    </r>
  </si>
  <si>
    <r>
      <t>Q</t>
    </r>
    <r>
      <rPr>
        <vertAlign val="subscript"/>
        <sz val="11"/>
        <color rgb="FF000000"/>
        <rFont val="Palatino Linotype"/>
        <family val="1"/>
      </rPr>
      <t>DF</t>
    </r>
  </si>
  <si>
    <t>Method of test:</t>
  </si>
  <si>
    <t>Wh</t>
  </si>
  <si>
    <t>Bin Hours</t>
  </si>
  <si>
    <r>
      <t>Ė</t>
    </r>
    <r>
      <rPr>
        <vertAlign val="subscript"/>
        <sz val="11"/>
        <color rgb="FF000000"/>
        <rFont val="Palatino Linotype"/>
        <family val="1"/>
      </rPr>
      <t xml:space="preserve">ss </t>
    </r>
    <r>
      <rPr>
        <sz val="11"/>
        <color rgb="FF000000"/>
        <rFont val="Palatino Linotype"/>
        <family val="1"/>
      </rPr>
      <t>(95°F)</t>
    </r>
  </si>
  <si>
    <r>
      <t>Ė</t>
    </r>
    <r>
      <rPr>
        <vertAlign val="subscript"/>
        <sz val="11"/>
        <color rgb="FF000000"/>
        <rFont val="Palatino Linotype"/>
        <family val="1"/>
      </rPr>
      <t xml:space="preserve">ss </t>
    </r>
    <r>
      <rPr>
        <sz val="11"/>
        <color rgb="FF000000"/>
        <rFont val="Palatino Linotype"/>
        <family val="1"/>
      </rPr>
      <t>(59°F)</t>
    </r>
  </si>
  <si>
    <r>
      <t>Ė</t>
    </r>
    <r>
      <rPr>
        <vertAlign val="subscript"/>
        <sz val="11"/>
        <color rgb="FF000000"/>
        <rFont val="Palatino Linotype"/>
        <family val="1"/>
      </rPr>
      <t>ss</t>
    </r>
    <r>
      <rPr>
        <sz val="11"/>
        <color rgb="FF000000"/>
        <rFont val="Palatino Linotype"/>
        <family val="1"/>
      </rPr>
      <t xml:space="preserve"> (35°F)</t>
    </r>
  </si>
  <si>
    <r>
      <t>q̇</t>
    </r>
    <r>
      <rPr>
        <vertAlign val="subscript"/>
        <sz val="11"/>
        <color rgb="FF000000"/>
        <rFont val="Palatino Linotype"/>
        <family val="1"/>
      </rPr>
      <t xml:space="preserve">ss </t>
    </r>
    <r>
      <rPr>
        <sz val="11"/>
        <color rgb="FF000000"/>
        <rFont val="Palatino Linotype"/>
        <family val="1"/>
      </rPr>
      <t>(95°F)</t>
    </r>
  </si>
  <si>
    <r>
      <t>q̇</t>
    </r>
    <r>
      <rPr>
        <vertAlign val="subscript"/>
        <sz val="11"/>
        <color rgb="FF000000"/>
        <rFont val="Palatino Linotype"/>
        <family val="1"/>
      </rPr>
      <t xml:space="preserve">ss </t>
    </r>
    <r>
      <rPr>
        <sz val="11"/>
        <color rgb="FF000000"/>
        <rFont val="Palatino Linotype"/>
        <family val="1"/>
      </rPr>
      <t>(59°F)</t>
    </r>
  </si>
  <si>
    <r>
      <t>q̇</t>
    </r>
    <r>
      <rPr>
        <vertAlign val="subscript"/>
        <sz val="11"/>
        <color rgb="FF000000"/>
        <rFont val="Palatino Linotype"/>
        <family val="1"/>
      </rPr>
      <t>ss</t>
    </r>
    <r>
      <rPr>
        <sz val="11"/>
        <color rgb="FF000000"/>
        <rFont val="Palatino Linotype"/>
        <family val="1"/>
      </rPr>
      <t xml:space="preserve"> (35°F)</t>
    </r>
  </si>
  <si>
    <r>
      <t>ĖF</t>
    </r>
    <r>
      <rPr>
        <vertAlign val="subscript"/>
        <sz val="11"/>
        <color rgb="FF000000"/>
        <rFont val="Palatino Linotype"/>
        <family val="1"/>
      </rPr>
      <t>comp, on</t>
    </r>
  </si>
  <si>
    <r>
      <t>ĖF</t>
    </r>
    <r>
      <rPr>
        <vertAlign val="subscript"/>
        <sz val="11"/>
        <color rgb="FF000000"/>
        <rFont val="Palatino Linotype"/>
        <family val="1"/>
      </rPr>
      <t>comp, off</t>
    </r>
  </si>
  <si>
    <r>
      <t>q̇</t>
    </r>
    <r>
      <rPr>
        <vertAlign val="subscript"/>
        <sz val="11"/>
        <color rgb="FF000000"/>
        <rFont val="Palatino Linotype"/>
        <family val="1"/>
      </rPr>
      <t>ss</t>
    </r>
    <r>
      <rPr>
        <sz val="11"/>
        <color rgb="FF000000"/>
        <rFont val="Palatino Linotype"/>
        <family val="1"/>
      </rPr>
      <t>(90°F)</t>
    </r>
  </si>
  <si>
    <r>
      <t>q̇</t>
    </r>
    <r>
      <rPr>
        <vertAlign val="subscript"/>
        <sz val="11"/>
        <color rgb="FF000000"/>
        <rFont val="Palatino Linotype"/>
        <family val="1"/>
      </rPr>
      <t>mix,evap</t>
    </r>
  </si>
  <si>
    <r>
      <t>Ė</t>
    </r>
    <r>
      <rPr>
        <vertAlign val="subscript"/>
        <sz val="11"/>
        <color rgb="FF000000"/>
        <rFont val="Palatino Linotype"/>
        <family val="1"/>
      </rPr>
      <t>ss</t>
    </r>
    <r>
      <rPr>
        <sz val="11"/>
        <color rgb="FF000000"/>
        <rFont val="Palatino Linotype"/>
        <family val="1"/>
      </rPr>
      <t>(90°F)</t>
    </r>
  </si>
  <si>
    <r>
      <t>Ė</t>
    </r>
    <r>
      <rPr>
        <vertAlign val="subscript"/>
        <sz val="11"/>
        <color rgb="FF000000"/>
        <rFont val="Palatino Linotype"/>
        <family val="1"/>
      </rPr>
      <t>mix,rack</t>
    </r>
  </si>
  <si>
    <r>
      <t>LFH(t</t>
    </r>
    <r>
      <rPr>
        <vertAlign val="subscript"/>
        <sz val="11"/>
        <color rgb="FF000000"/>
        <rFont val="Palatino Linotype"/>
        <family val="1"/>
      </rPr>
      <t>j</t>
    </r>
    <r>
      <rPr>
        <sz val="11"/>
        <color rgb="FF000000"/>
        <rFont val="Palatino Linotype"/>
        <family val="1"/>
      </rPr>
      <t>)</t>
    </r>
  </si>
  <si>
    <r>
      <t>LFL(t</t>
    </r>
    <r>
      <rPr>
        <vertAlign val="subscript"/>
        <sz val="11"/>
        <color rgb="FF000000"/>
        <rFont val="Palatino Linotype"/>
        <family val="1"/>
      </rPr>
      <t>j</t>
    </r>
    <r>
      <rPr>
        <sz val="11"/>
        <color rgb="FF000000"/>
        <rFont val="Palatino Linotype"/>
        <family val="1"/>
      </rPr>
      <t>)</t>
    </r>
  </si>
  <si>
    <r>
      <t>BL(t</t>
    </r>
    <r>
      <rPr>
        <vertAlign val="subscript"/>
        <sz val="11"/>
        <color rgb="FF000000"/>
        <rFont val="Palatino Linotype"/>
        <family val="1"/>
      </rPr>
      <t>j</t>
    </r>
    <r>
      <rPr>
        <sz val="11"/>
        <color rgb="FF000000"/>
        <rFont val="Palatino Linotype"/>
        <family val="1"/>
      </rPr>
      <t>)</t>
    </r>
  </si>
  <si>
    <r>
      <t>q̇</t>
    </r>
    <r>
      <rPr>
        <vertAlign val="subscript"/>
        <sz val="11"/>
        <color rgb="FF000000"/>
        <rFont val="Palatino Linotype"/>
        <family val="1"/>
      </rPr>
      <t>ss</t>
    </r>
    <r>
      <rPr>
        <sz val="11"/>
        <color rgb="FF000000"/>
        <rFont val="Palatino Linotype"/>
        <family val="1"/>
      </rPr>
      <t>(t</t>
    </r>
    <r>
      <rPr>
        <vertAlign val="subscript"/>
        <sz val="11"/>
        <color rgb="FF000000"/>
        <rFont val="Palatino Linotype"/>
        <family val="1"/>
      </rPr>
      <t>j</t>
    </r>
    <r>
      <rPr>
        <sz val="11"/>
        <color rgb="FF000000"/>
        <rFont val="Palatino Linotype"/>
        <family val="1"/>
      </rPr>
      <t>)</t>
    </r>
  </si>
  <si>
    <r>
      <t>Ė</t>
    </r>
    <r>
      <rPr>
        <vertAlign val="subscript"/>
        <sz val="11"/>
        <color rgb="FF000000"/>
        <rFont val="Palatino Linotype"/>
        <family val="1"/>
      </rPr>
      <t>ss</t>
    </r>
    <r>
      <rPr>
        <sz val="11"/>
        <color rgb="FF000000"/>
        <rFont val="Palatino Linotype"/>
        <family val="1"/>
      </rPr>
      <t>(t</t>
    </r>
    <r>
      <rPr>
        <vertAlign val="subscript"/>
        <sz val="11"/>
        <color rgb="FF000000"/>
        <rFont val="Palatino Linotype"/>
        <family val="1"/>
      </rPr>
      <t>j</t>
    </r>
    <r>
      <rPr>
        <sz val="11"/>
        <color rgb="FF000000"/>
        <rFont val="Palatino Linotype"/>
        <family val="1"/>
      </rPr>
      <t>)</t>
    </r>
  </si>
  <si>
    <t>Bin Temperature (°F)</t>
  </si>
  <si>
    <t>Bin Number</t>
  </si>
  <si>
    <r>
      <t>Capacity a, Q̇</t>
    </r>
    <r>
      <rPr>
        <vertAlign val="subscript"/>
        <sz val="11"/>
        <color theme="1"/>
        <rFont val="Palatino Linotype"/>
        <family val="1"/>
      </rPr>
      <t>ref,1</t>
    </r>
  </si>
  <si>
    <r>
      <t>Capacity b, Q̇</t>
    </r>
    <r>
      <rPr>
        <vertAlign val="subscript"/>
        <sz val="11"/>
        <color theme="1"/>
        <rFont val="Palatino Linotype"/>
        <family val="1"/>
      </rPr>
      <t>ref,2</t>
    </r>
  </si>
  <si>
    <r>
      <t>Gross capacity, Q̇</t>
    </r>
    <r>
      <rPr>
        <vertAlign val="subscript"/>
        <sz val="11"/>
        <color theme="1"/>
        <rFont val="Palatino Linotype"/>
        <family val="1"/>
      </rPr>
      <t>ref</t>
    </r>
  </si>
  <si>
    <r>
      <t>Q</t>
    </r>
    <r>
      <rPr>
        <vertAlign val="subscript"/>
        <sz val="11"/>
        <color rgb="FF000000"/>
        <rFont val="Palatino Linotype"/>
        <family val="1"/>
      </rPr>
      <t>̇ref</t>
    </r>
  </si>
  <si>
    <r>
      <t>q̇</t>
    </r>
    <r>
      <rPr>
        <vertAlign val="subscript"/>
        <sz val="11"/>
        <color rgb="FF000000"/>
        <rFont val="Palatino Linotype"/>
        <family val="1"/>
      </rPr>
      <t>ss</t>
    </r>
  </si>
  <si>
    <t>AHRI 1250-2009 eq. C16</t>
  </si>
  <si>
    <t>AHRI 1250-2009 eq. C15</t>
  </si>
  <si>
    <t>10 CFR 431 Subpart R Appendix C 3.4.2.2</t>
  </si>
  <si>
    <t>10 CFR 431 Subpart R Appendix C 3.4.2.3</t>
  </si>
  <si>
    <t>10 CFR 431 Subpart R Appendix C 3.3.4.2.3 and 3.4.2.4</t>
  </si>
  <si>
    <t>10 CFR 431 Subpart R Appendix C 3.3.4.2.5 and 3.4.2.5</t>
  </si>
  <si>
    <t>10 CFR 431 Subpart R Appendix C 3.3.4.2.4 and 3.4.2.4, AHRI 1250-2009 eq. C13</t>
  </si>
  <si>
    <r>
      <t>Q̇</t>
    </r>
    <r>
      <rPr>
        <vertAlign val="subscript"/>
        <sz val="12"/>
        <color rgb="FF000000"/>
        <rFont val="Palatino Linotype"/>
        <family val="1"/>
      </rPr>
      <t>DF</t>
    </r>
  </si>
  <si>
    <t>W·h</t>
  </si>
  <si>
    <t>Instrumentation and Setup</t>
  </si>
  <si>
    <t>AWEF Calculation</t>
  </si>
  <si>
    <t>Calculates AWEF based on test results</t>
  </si>
  <si>
    <t>Other</t>
  </si>
  <si>
    <t>Were the tests set up and executed according to 10 CFR 431 Subpart R Appendix C sections 3.3, which references AHRI 1250-2009, AHRI 420-2008, and ASHRAE 37-2009?</t>
  </si>
  <si>
    <t>If No, list and describe all differences between actual setup or procedure and 10 CFR 431 Subpart R Appendix C section 3.3 (including the referenced AHRI 1250-2009, AHRI 420-2008, and ASHRAE 37-2009)</t>
  </si>
  <si>
    <t>Were the tests set up and executed according to 10 CFR 431 Subpart R Appendix C sections 3.4, which references AHRI 1250-2009 and ANSI/ASHRAE Standard 23.1-2010?</t>
  </si>
  <si>
    <t>If No, list and describe all differences between actual setup or procedure and 10 CFR 431 Subpart R Appendix C section 3.4.1-3.4.2 (including the referenced AHRI 1250-2009 and ANSI/ASHRAE Standard 23.1-2010)</t>
  </si>
  <si>
    <t>Were the tests set up according to 10 CFR 431 Subpart R Appendix C section 3.2, which references appendix C of AHRI 1250-2009 and ANSI/ASHRAE 23.1-2010?</t>
  </si>
  <si>
    <t>If No, list and describe all differences between actual setup and 10 CFR 431 Subpart R Appendix C section 3.2 (including the referenced appendix C of AHRI 1250-2009 and ANSI/ASHRAE 23.1-2010)</t>
  </si>
  <si>
    <t>Unit Cooler Tested Alone</t>
  </si>
  <si>
    <t>AHRI 1250-2009 eq. C3</t>
  </si>
  <si>
    <t>AHRI 1250-2009 eq. C5</t>
  </si>
  <si>
    <t>AHRI 1250-2009 eq. 15</t>
  </si>
  <si>
    <r>
      <t>BL̇H(t</t>
    </r>
    <r>
      <rPr>
        <vertAlign val="subscript"/>
        <sz val="11"/>
        <color rgb="FF000000"/>
        <rFont val="Palatino Linotype"/>
        <family val="1"/>
      </rPr>
      <t>j</t>
    </r>
    <r>
      <rPr>
        <sz val="11"/>
        <color rgb="FF000000"/>
        <rFont val="Palatino Linotype"/>
        <family val="1"/>
      </rPr>
      <t>)</t>
    </r>
  </si>
  <si>
    <r>
      <t>BL̇L(t</t>
    </r>
    <r>
      <rPr>
        <vertAlign val="subscript"/>
        <sz val="11"/>
        <color rgb="FF000000"/>
        <rFont val="Palatino Linotype"/>
        <family val="1"/>
      </rPr>
      <t>j</t>
    </r>
    <r>
      <rPr>
        <sz val="11"/>
        <color rgb="FF000000"/>
        <rFont val="Palatino Linotype"/>
        <family val="1"/>
      </rPr>
      <t>)</t>
    </r>
  </si>
  <si>
    <t>-</t>
  </si>
  <si>
    <r>
      <t>E(t</t>
    </r>
    <r>
      <rPr>
        <vertAlign val="subscript"/>
        <sz val="11"/>
        <color rgb="FF000000"/>
        <rFont val="Palatino Linotype"/>
        <family val="1"/>
      </rPr>
      <t>j</t>
    </r>
    <r>
      <rPr>
        <sz val="11"/>
        <color rgb="FF000000"/>
        <rFont val="Palatino Linotype"/>
        <family val="1"/>
      </rPr>
      <t>)</t>
    </r>
  </si>
  <si>
    <t>AHRI 1250-2009 eq. 3 or 7</t>
  </si>
  <si>
    <t>AHRI 1250-2009 eq. 4 or 8</t>
  </si>
  <si>
    <t>AHRI 1250-2009 eq. 18 or 20</t>
  </si>
  <si>
    <t>AHRI 1250-2009 eq. 19 or 21</t>
  </si>
  <si>
    <t>AHRI 1250-2009 eq. 13</t>
  </si>
  <si>
    <t>AHRI 1250-2009 eq. 14</t>
  </si>
  <si>
    <t>AHRI 1250-2009 eq. 17</t>
  </si>
  <si>
    <t>AHRI 1250-2009 eq. 1 or 5</t>
  </si>
  <si>
    <t>AHRI 1250-2009 eq. 2 or 6</t>
  </si>
  <si>
    <t>AHRI 1250-2009 eq. 97</t>
  </si>
  <si>
    <t>AHRI 1250-2009 eq. 98</t>
  </si>
  <si>
    <t>AHRI 1250-2009 eq. 99</t>
  </si>
  <si>
    <t>Units</t>
  </si>
  <si>
    <t>AHRI 1250-2009 eq. 114</t>
  </si>
  <si>
    <t>AHRI 1250-2009 eq. 115 or 117</t>
  </si>
  <si>
    <t>AHRI 1250-2009 eq. 116 or 118</t>
  </si>
  <si>
    <t>AHRI 1250-2009 eq. 121</t>
  </si>
  <si>
    <t>AHRI 1250-2009 eq. 122</t>
  </si>
  <si>
    <t>AHRI 1250-2009 eq. 123</t>
  </si>
  <si>
    <t>EER</t>
  </si>
  <si>
    <t>Unit cooler fan speed(s) if adjustable</t>
  </si>
  <si>
    <t>R-404A</t>
  </si>
  <si>
    <t>R-407A</t>
  </si>
  <si>
    <t>R-407C</t>
  </si>
  <si>
    <t>R-410A</t>
  </si>
  <si>
    <t>R-448A</t>
  </si>
  <si>
    <t>R-449A</t>
  </si>
  <si>
    <t>R-454A</t>
  </si>
  <si>
    <t>R-454C</t>
  </si>
  <si>
    <t>R-452A</t>
  </si>
  <si>
    <t>R-455A</t>
  </si>
  <si>
    <t>R-513A</t>
  </si>
  <si>
    <t>R-744</t>
  </si>
  <si>
    <r>
      <t>t</t>
    </r>
    <r>
      <rPr>
        <vertAlign val="subscript"/>
        <sz val="11"/>
        <color rgb="FF000000"/>
        <rFont val="Palatino Linotype"/>
        <family val="1"/>
      </rPr>
      <t>A</t>
    </r>
  </si>
  <si>
    <r>
      <t>t</t>
    </r>
    <r>
      <rPr>
        <vertAlign val="subscript"/>
        <sz val="11"/>
        <color rgb="FF000000"/>
        <rFont val="Palatino Linotype"/>
        <family val="1"/>
      </rPr>
      <t>B</t>
    </r>
  </si>
  <si>
    <r>
      <t>t</t>
    </r>
    <r>
      <rPr>
        <vertAlign val="subscript"/>
        <sz val="11"/>
        <color rgb="FF000000"/>
        <rFont val="Palatino Linotype"/>
        <family val="1"/>
      </rPr>
      <t>C</t>
    </r>
  </si>
  <si>
    <t>Number of motors in unit cooler</t>
  </si>
  <si>
    <t>Unit cooler fan speed (if multiple fans, see box to the right)</t>
  </si>
  <si>
    <t>A Test Electric Input - Unit Cooler Fan Speed</t>
  </si>
  <si>
    <t>Unit cooler fan speed 1</t>
  </si>
  <si>
    <t>Unit cooler fan speed 2</t>
  </si>
  <si>
    <t>Unit cooler fan speed 3</t>
  </si>
  <si>
    <t>Unit cooler fan speed 4</t>
  </si>
  <si>
    <t>Unit cooler fan speed 5</t>
  </si>
  <si>
    <t>Unit cooler fan speed 6</t>
  </si>
  <si>
    <r>
      <t>Enthalpy of refrigerant exiting the dedicated condensing unit, H</t>
    </r>
    <r>
      <rPr>
        <vertAlign val="subscript"/>
        <sz val="11"/>
        <color theme="1"/>
        <rFont val="Palatino Linotype"/>
        <family val="1"/>
      </rPr>
      <t>0a</t>
    </r>
  </si>
  <si>
    <r>
      <t>Enthalpy of refrigerant exiting the dedicated condensing unit, H</t>
    </r>
    <r>
      <rPr>
        <vertAlign val="subscript"/>
        <sz val="11"/>
        <color theme="1"/>
        <rFont val="Palatino Linotype"/>
        <family val="1"/>
      </rPr>
      <t>0b</t>
    </r>
  </si>
  <si>
    <r>
      <t>Enthalpy of refrigerant entering the unit cooler, H</t>
    </r>
    <r>
      <rPr>
        <vertAlign val="subscript"/>
        <sz val="11"/>
        <color theme="1"/>
        <rFont val="Palatino Linotype"/>
        <family val="1"/>
      </rPr>
      <t>0a</t>
    </r>
  </si>
  <si>
    <r>
      <t>Enthalpy of refrigerant entering the unit cooler, H</t>
    </r>
    <r>
      <rPr>
        <vertAlign val="subscript"/>
        <sz val="11"/>
        <color theme="1"/>
        <rFont val="Palatino Linotype"/>
        <family val="1"/>
      </rPr>
      <t>0b</t>
    </r>
  </si>
  <si>
    <r>
      <t>Enthalpy of refrigerant exiting the unit cooler, H</t>
    </r>
    <r>
      <rPr>
        <vertAlign val="subscript"/>
        <sz val="11"/>
        <color theme="1"/>
        <rFont val="Palatino Linotype"/>
        <family val="1"/>
      </rPr>
      <t>2a</t>
    </r>
  </si>
  <si>
    <r>
      <t>Enthalpy of refrigerant exiting the unit cooler, H</t>
    </r>
    <r>
      <rPr>
        <vertAlign val="subscript"/>
        <sz val="11"/>
        <color theme="1"/>
        <rFont val="Palatino Linotype"/>
        <family val="1"/>
      </rPr>
      <t>2b</t>
    </r>
  </si>
  <si>
    <t>v1.7</t>
  </si>
  <si>
    <t>DD_Yes_No</t>
  </si>
  <si>
    <t>Drop-Downs</t>
  </si>
  <si>
    <t>Fan type</t>
  </si>
  <si>
    <t>Fan horsepower</t>
  </si>
  <si>
    <t>Fan voltage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</si>
</sst>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0.000"/>
  </numFmts>
  <fonts count="26" x14ac:knownFonts="1">
    <font>
      <sz val="11"/>
      <color theme="1"/>
      <name val="Calibri"/>
      <family val="2"/>
      <scheme val="minor"/>
    </font>
    <font>
      <sz val="11"/>
      <color theme="1"/>
      <name val="Palatino Linotype"/>
      <family val="1"/>
    </font>
    <font>
      <b/>
      <sz val="11"/>
      <color theme="1"/>
      <name val="Palatino Linotype"/>
      <family val="1"/>
    </font>
    <font>
      <vertAlign val="subscript"/>
      <sz val="11"/>
      <color theme="1"/>
      <name val="Palatino Linotype"/>
      <family val="1"/>
    </font>
    <font>
      <b/>
      <sz val="11"/>
      <color indexed="8"/>
      <name val="Palatino Linotype"/>
      <family val="1"/>
    </font>
    <font>
      <b/>
      <sz val="11"/>
      <name val="Palatino Linotype"/>
      <family val="2"/>
    </font>
    <font>
      <sz val="11"/>
      <color theme="1"/>
      <name val="Palatino Linotype"/>
      <family val="2"/>
    </font>
    <font>
      <sz val="11"/>
      <color theme="1"/>
      <name val="Calibri"/>
      <family val="2"/>
      <scheme val="minor"/>
    </font>
    <font>
      <b/>
      <sz val="11"/>
      <name val="Palatino Linotype"/>
      <family val="1"/>
    </font>
    <font>
      <sz val="11"/>
      <color rgb="FF000000"/>
      <name val="Palatino Linotype"/>
      <family val="1"/>
    </font>
    <font>
      <u/>
      <sz val="11"/>
      <color theme="10"/>
      <name val="Calibri"/>
      <family val="2"/>
      <scheme val="minor"/>
    </font>
    <font>
      <sz val="11"/>
      <name val="Palatino Linotype"/>
      <family val="1"/>
    </font>
    <font>
      <sz val="11"/>
      <color theme="0"/>
      <name val="Palatino Linotype"/>
      <family val="1"/>
    </font>
    <font>
      <sz val="11"/>
      <color rgb="FF000000"/>
      <name val="Palatino Linotype"/>
      <family val="2"/>
    </font>
    <font>
      <b/>
      <sz val="11"/>
      <color theme="1"/>
      <name val="Palatino Linotype"/>
      <family val="2"/>
    </font>
    <font>
      <sz val="11"/>
      <name val="Palatino Linotype"/>
      <family val="2"/>
    </font>
    <font>
      <u/>
      <sz val="11"/>
      <color rgb="FF0000FF"/>
      <name val="Palatino Linotype"/>
      <family val="1"/>
    </font>
    <font>
      <i/>
      <sz val="11"/>
      <color rgb="FFFF0000"/>
      <name val="Palatino Linotype"/>
      <family val="1"/>
    </font>
    <font>
      <b/>
      <i/>
      <sz val="11"/>
      <color rgb="FFFF0000"/>
      <name val="Palatino Linotype"/>
      <family val="1"/>
    </font>
    <font>
      <i/>
      <sz val="11"/>
      <color theme="1"/>
      <name val="Palatino Linotype"/>
      <family val="1"/>
    </font>
    <font>
      <sz val="8"/>
      <name val="Calibri"/>
      <family val="2"/>
      <scheme val="minor"/>
    </font>
    <font>
      <sz val="11"/>
      <color rgb="FFFF0000"/>
      <name val="Palatino Linotype"/>
      <family val="1"/>
    </font>
    <font>
      <b/>
      <sz val="11"/>
      <color rgb="FF000000"/>
      <name val="Palatino Linotype"/>
      <family val="1"/>
    </font>
    <font>
      <vertAlign val="subscript"/>
      <sz val="11"/>
      <color rgb="FF000000"/>
      <name val="Palatino Linotype"/>
      <family val="1"/>
    </font>
    <font>
      <sz val="12"/>
      <color rgb="FF000000"/>
      <name val="Palatino Linotype"/>
      <family val="1"/>
    </font>
    <font>
      <vertAlign val="subscript"/>
      <sz val="12"/>
      <color rgb="FF000000"/>
      <name val="Palatino Linotype"/>
      <family val="1"/>
    </font>
  </fonts>
  <fills count="16">
    <fill>
      <patternFill patternType="none"/>
    </fill>
    <fill>
      <patternFill patternType="gray125"/>
    </fill>
    <fill>
      <patternFill patternType="solid">
        <fgColor rgb="FF99CCFF"/>
        <bgColor indexed="64"/>
      </patternFill>
    </fill>
    <fill>
      <patternFill patternType="solid">
        <fgColor theme="0" tint="-0.249977111117893"/>
        <bgColor indexed="64"/>
      </patternFill>
    </fill>
    <fill>
      <patternFill patternType="solid">
        <fgColor indexed="44"/>
        <bgColor indexed="64"/>
      </patternFill>
    </fill>
    <fill>
      <patternFill patternType="solid">
        <fgColor theme="0" tint="-0.24994659260841701"/>
        <bgColor indexed="64"/>
      </patternFill>
    </fill>
    <fill>
      <patternFill patternType="solid">
        <fgColor theme="4" tint="0.59999389629810485"/>
        <bgColor indexed="65"/>
      </patternFill>
    </fill>
    <fill>
      <patternFill patternType="solid">
        <fgColor theme="5" tint="0.39997558519241921"/>
        <bgColor indexed="65"/>
      </patternFill>
    </fill>
    <fill>
      <patternFill patternType="solid">
        <fgColor rgb="FFFFFF00"/>
        <bgColor indexed="64"/>
      </patternFill>
    </fill>
    <fill>
      <patternFill patternType="solid">
        <fgColor rgb="FF800000"/>
        <bgColor indexed="64"/>
      </patternFill>
    </fill>
    <fill>
      <patternFill patternType="solid">
        <fgColor rgb="FFCCFFCC"/>
        <bgColor indexed="64"/>
      </patternFill>
    </fill>
    <fill>
      <patternFill patternType="solid">
        <fgColor theme="0"/>
        <bgColor indexed="64"/>
      </patternFill>
    </fill>
    <fill>
      <patternFill patternType="solid">
        <fgColor rgb="FFFFFFCC"/>
        <bgColor indexed="64"/>
      </patternFill>
    </fill>
    <fill>
      <patternFill patternType="solid">
        <fgColor theme="4" tint="0.59996337778862885"/>
        <bgColor indexed="64"/>
      </patternFill>
    </fill>
    <fill>
      <patternFill patternType="darkUp">
        <fgColor theme="0" tint="-0.499984740745262"/>
        <bgColor theme="0" tint="-0.14996795556505021"/>
      </patternFill>
    </fill>
    <fill>
      <patternFill patternType="solid">
        <fgColor rgb="FF0070C0"/>
        <bgColor indexed="64"/>
      </patternFill>
    </fill>
  </fills>
  <borders count="19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medium">
        <color indexed="64"/>
      </left>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theme="0" tint="-0.24994659260841701"/>
      </bottom>
      <diagonal/>
    </border>
    <border>
      <left style="thin">
        <color indexed="64"/>
      </left>
      <right style="medium">
        <color indexed="64"/>
      </right>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auto="1"/>
      </bottom>
      <diagonal/>
    </border>
    <border>
      <left style="medium">
        <color indexed="64"/>
      </left>
      <right style="medium">
        <color indexed="64"/>
      </right>
      <top style="thin">
        <color indexed="64"/>
      </top>
      <bottom style="medium">
        <color indexed="64"/>
      </bottom>
      <diagonal/>
    </border>
    <border>
      <left style="thin">
        <color auto="1"/>
      </left>
      <right style="medium">
        <color indexed="64"/>
      </right>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thin">
        <color indexed="64"/>
      </right>
      <top style="thin">
        <color theme="0" tint="-0.24994659260841701"/>
      </top>
      <bottom/>
      <diagonal/>
    </border>
    <border>
      <left style="thin">
        <color indexed="64"/>
      </left>
      <right style="medium">
        <color indexed="64"/>
      </right>
      <top style="thin">
        <color theme="0" tint="-0.24994659260841701"/>
      </top>
      <bottom/>
      <diagonal/>
    </border>
    <border>
      <left style="medium">
        <color indexed="64"/>
      </left>
      <right style="thin">
        <color indexed="64"/>
      </right>
      <top style="thin">
        <color theme="0" tint="-0.24994659260841701"/>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bottom/>
      <diagonal/>
    </border>
    <border>
      <left style="medium">
        <color indexed="64"/>
      </left>
      <right/>
      <top style="thin">
        <color indexed="64"/>
      </top>
      <bottom/>
      <diagonal/>
    </border>
    <border>
      <left style="medium">
        <color indexed="64"/>
      </left>
      <right/>
      <top/>
      <bottom style="thin">
        <color indexed="64"/>
      </bottom>
      <diagonal/>
    </border>
    <border>
      <left style="thin">
        <color theme="0"/>
      </left>
      <right/>
      <top/>
      <bottom style="thin">
        <color theme="0"/>
      </bottom>
      <diagonal/>
    </border>
    <border>
      <left style="hair">
        <color theme="0"/>
      </left>
      <right style="hair">
        <color theme="0"/>
      </right>
      <top style="hair">
        <color theme="0"/>
      </top>
      <bottom style="hair">
        <color theme="0"/>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theme="0"/>
      </left>
      <right/>
      <top style="hair">
        <color theme="0"/>
      </top>
      <bottom style="hair">
        <color theme="0"/>
      </bottom>
      <diagonal/>
    </border>
    <border>
      <left/>
      <right style="hair">
        <color theme="0"/>
      </right>
      <top style="hair">
        <color theme="0"/>
      </top>
      <bottom style="hair">
        <color theme="0"/>
      </bottom>
      <diagonal/>
    </border>
    <border>
      <left style="hair">
        <color theme="0"/>
      </left>
      <right style="hair">
        <color theme="0"/>
      </right>
      <top/>
      <bottom style="hair">
        <color theme="0"/>
      </bottom>
      <diagonal/>
    </border>
    <border>
      <left style="hair">
        <color theme="0"/>
      </left>
      <right style="hair">
        <color theme="0"/>
      </right>
      <top style="hair">
        <color theme="0"/>
      </top>
      <bottom/>
      <diagonal/>
    </border>
    <border>
      <left style="hair">
        <color theme="0"/>
      </left>
      <right/>
      <top style="hair">
        <color theme="0"/>
      </top>
      <bottom/>
      <diagonal/>
    </border>
    <border>
      <left/>
      <right style="medium">
        <color indexed="64"/>
      </right>
      <top style="thin">
        <color indexed="64"/>
      </top>
      <bottom/>
      <diagonal/>
    </border>
    <border>
      <left style="medium">
        <color indexed="64"/>
      </left>
      <right style="hair">
        <color theme="0"/>
      </right>
      <top/>
      <bottom style="thin">
        <color indexed="64"/>
      </bottom>
      <diagonal/>
    </border>
    <border>
      <left style="hair">
        <color theme="0"/>
      </left>
      <right style="hair">
        <color theme="0"/>
      </right>
      <top/>
      <bottom style="thin">
        <color indexed="64"/>
      </bottom>
      <diagonal/>
    </border>
    <border>
      <left style="hair">
        <color theme="0"/>
      </left>
      <right style="medium">
        <color indexed="64"/>
      </right>
      <top/>
      <bottom style="thin">
        <color indexed="64"/>
      </bottom>
      <diagonal/>
    </border>
    <border>
      <left/>
      <right/>
      <top style="thin">
        <color theme="0"/>
      </top>
      <bottom style="thin">
        <color theme="0"/>
      </bottom>
      <diagonal/>
    </border>
    <border>
      <left/>
      <right/>
      <top style="thin">
        <color theme="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theme="0"/>
      </left>
      <right style="thin">
        <color theme="0"/>
      </right>
      <top style="thin">
        <color theme="0"/>
      </top>
      <bottom style="medium">
        <color indexed="64"/>
      </bottom>
      <diagonal/>
    </border>
    <border>
      <left style="medium">
        <color indexed="64"/>
      </left>
      <right style="thin">
        <color indexed="64"/>
      </right>
      <top style="thin">
        <color indexed="64"/>
      </top>
      <bottom style="medium">
        <color indexed="64"/>
      </bottom>
      <diagonal/>
    </border>
    <border>
      <left style="hair">
        <color theme="0"/>
      </left>
      <right style="hair">
        <color theme="0"/>
      </right>
      <top/>
      <bottom/>
      <diagonal/>
    </border>
    <border>
      <left style="medium">
        <color indexed="64"/>
      </left>
      <right style="hair">
        <color theme="0"/>
      </right>
      <top style="medium">
        <color indexed="64"/>
      </top>
      <bottom style="hair">
        <color theme="0"/>
      </bottom>
      <diagonal/>
    </border>
    <border>
      <left style="hair">
        <color theme="0"/>
      </left>
      <right style="hair">
        <color theme="0"/>
      </right>
      <top style="medium">
        <color indexed="64"/>
      </top>
      <bottom style="hair">
        <color theme="0"/>
      </bottom>
      <diagonal/>
    </border>
    <border>
      <left style="hair">
        <color theme="0"/>
      </left>
      <right style="medium">
        <color indexed="64"/>
      </right>
      <top style="medium">
        <color indexed="64"/>
      </top>
      <bottom style="hair">
        <color theme="0"/>
      </bottom>
      <diagonal/>
    </border>
    <border>
      <left style="medium">
        <color indexed="64"/>
      </left>
      <right style="hair">
        <color theme="0"/>
      </right>
      <top style="hair">
        <color theme="0"/>
      </top>
      <bottom style="hair">
        <color theme="0"/>
      </bottom>
      <diagonal/>
    </border>
    <border>
      <left style="hair">
        <color theme="0"/>
      </left>
      <right style="medium">
        <color indexed="64"/>
      </right>
      <top style="hair">
        <color theme="0"/>
      </top>
      <bottom style="hair">
        <color theme="0"/>
      </bottom>
      <diagonal/>
    </border>
    <border>
      <left style="medium">
        <color indexed="64"/>
      </left>
      <right style="hair">
        <color theme="0"/>
      </right>
      <top style="hair">
        <color theme="0"/>
      </top>
      <bottom style="medium">
        <color indexed="64"/>
      </bottom>
      <diagonal/>
    </border>
    <border>
      <left style="hair">
        <color theme="0"/>
      </left>
      <right style="hair">
        <color theme="0"/>
      </right>
      <top style="hair">
        <color theme="0"/>
      </top>
      <bottom style="medium">
        <color indexed="64"/>
      </bottom>
      <diagonal/>
    </border>
    <border>
      <left style="hair">
        <color theme="0"/>
      </left>
      <right style="medium">
        <color indexed="64"/>
      </right>
      <top style="hair">
        <color theme="0"/>
      </top>
      <bottom style="medium">
        <color indexed="64"/>
      </bottom>
      <diagonal/>
    </border>
    <border>
      <left style="medium">
        <color indexed="64"/>
      </left>
      <right style="hair">
        <color theme="0"/>
      </right>
      <top/>
      <bottom style="hair">
        <color theme="0"/>
      </bottom>
      <diagonal/>
    </border>
    <border>
      <left style="hair">
        <color theme="0"/>
      </left>
      <right style="medium">
        <color indexed="64"/>
      </right>
      <top/>
      <bottom style="hair">
        <color theme="0"/>
      </bottom>
      <diagonal/>
    </border>
    <border>
      <left style="medium">
        <color indexed="64"/>
      </left>
      <right style="hair">
        <color theme="0"/>
      </right>
      <top style="medium">
        <color indexed="64"/>
      </top>
      <bottom style="medium">
        <color indexed="64"/>
      </bottom>
      <diagonal/>
    </border>
    <border>
      <left style="hair">
        <color theme="0"/>
      </left>
      <right style="hair">
        <color theme="0"/>
      </right>
      <top style="medium">
        <color indexed="64"/>
      </top>
      <bottom style="medium">
        <color indexed="64"/>
      </bottom>
      <diagonal/>
    </border>
    <border>
      <left style="hair">
        <color theme="0"/>
      </left>
      <right style="medium">
        <color indexed="64"/>
      </right>
      <top style="medium">
        <color indexed="64"/>
      </top>
      <bottom style="medium">
        <color indexed="64"/>
      </bottom>
      <diagonal/>
    </border>
    <border>
      <left/>
      <right/>
      <top style="hair">
        <color theme="0"/>
      </top>
      <bottom style="hair">
        <color theme="0"/>
      </bottom>
      <diagonal/>
    </border>
    <border>
      <left style="medium">
        <color indexed="64"/>
      </left>
      <right style="hair">
        <color theme="0"/>
      </right>
      <top style="medium">
        <color indexed="64"/>
      </top>
      <bottom/>
      <diagonal/>
    </border>
    <border>
      <left style="hair">
        <color theme="0"/>
      </left>
      <right style="hair">
        <color theme="0"/>
      </right>
      <top style="medium">
        <color indexed="64"/>
      </top>
      <bottom/>
      <diagonal/>
    </border>
    <border>
      <left style="hair">
        <color theme="0"/>
      </left>
      <right style="medium">
        <color indexed="64"/>
      </right>
      <top style="medium">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style="thin">
        <color theme="0"/>
      </right>
      <top/>
      <bottom style="thin">
        <color theme="0"/>
      </bottom>
      <diagonal/>
    </border>
    <border>
      <left/>
      <right style="thin">
        <color theme="0"/>
      </right>
      <top style="thin">
        <color theme="0"/>
      </top>
      <bottom/>
      <diagonal/>
    </border>
    <border>
      <left style="medium">
        <color theme="1"/>
      </left>
      <right style="thin">
        <color theme="0"/>
      </right>
      <top style="medium">
        <color theme="1"/>
      </top>
      <bottom style="thin">
        <color theme="0"/>
      </bottom>
      <diagonal/>
    </border>
    <border>
      <left style="thin">
        <color theme="0"/>
      </left>
      <right/>
      <top style="medium">
        <color theme="1"/>
      </top>
      <bottom style="thin">
        <color theme="0"/>
      </bottom>
      <diagonal/>
    </border>
    <border>
      <left style="hair">
        <color theme="0"/>
      </left>
      <right style="medium">
        <color theme="1"/>
      </right>
      <top style="medium">
        <color theme="1"/>
      </top>
      <bottom style="thin">
        <color theme="0"/>
      </bottom>
      <diagonal/>
    </border>
    <border>
      <left style="medium">
        <color theme="1"/>
      </left>
      <right style="thin">
        <color theme="0"/>
      </right>
      <top style="thin">
        <color theme="0"/>
      </top>
      <bottom/>
      <diagonal/>
    </border>
    <border>
      <left style="hair">
        <color theme="0"/>
      </left>
      <right style="medium">
        <color theme="1"/>
      </right>
      <top style="thin">
        <color theme="0"/>
      </top>
      <bottom style="thin">
        <color indexed="64"/>
      </bottom>
      <diagonal/>
    </border>
    <border>
      <left style="medium">
        <color theme="1"/>
      </left>
      <right/>
      <top style="thin">
        <color indexed="64"/>
      </top>
      <bottom/>
      <diagonal/>
    </border>
    <border>
      <left style="thin">
        <color indexed="64"/>
      </left>
      <right style="medium">
        <color theme="1"/>
      </right>
      <top style="thin">
        <color indexed="64"/>
      </top>
      <bottom style="thin">
        <color indexed="64"/>
      </bottom>
      <diagonal/>
    </border>
    <border>
      <left style="medium">
        <color theme="1"/>
      </left>
      <right/>
      <top/>
      <bottom/>
      <diagonal/>
    </border>
    <border>
      <left style="medium">
        <color theme="1"/>
      </left>
      <right/>
      <top/>
      <bottom style="thin">
        <color indexed="64"/>
      </bottom>
      <diagonal/>
    </border>
    <border>
      <left style="medium">
        <color theme="1"/>
      </left>
      <right style="thin">
        <color theme="0"/>
      </right>
      <top/>
      <bottom style="thin">
        <color theme="0"/>
      </bottom>
      <diagonal/>
    </border>
    <border>
      <left style="hair">
        <color theme="0"/>
      </left>
      <right style="medium">
        <color theme="1"/>
      </right>
      <top style="thin">
        <color indexed="64"/>
      </top>
      <bottom style="thin">
        <color theme="0"/>
      </bottom>
      <diagonal/>
    </border>
    <border>
      <left style="thin">
        <color theme="0"/>
      </left>
      <right style="medium">
        <color theme="1"/>
      </right>
      <top style="thin">
        <color theme="0"/>
      </top>
      <bottom style="thin">
        <color theme="0"/>
      </bottom>
      <diagonal/>
    </border>
    <border>
      <left style="medium">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theme="0"/>
      </left>
      <right style="medium">
        <color theme="1"/>
      </right>
      <top style="thin">
        <color theme="0"/>
      </top>
      <bottom style="medium">
        <color theme="1"/>
      </bottom>
      <diagonal/>
    </border>
    <border>
      <left style="thin">
        <color theme="1"/>
      </left>
      <right style="thin">
        <color theme="1"/>
      </right>
      <top style="thin">
        <color theme="1"/>
      </top>
      <bottom/>
      <diagonal/>
    </border>
    <border>
      <left style="thin">
        <color theme="1"/>
      </left>
      <right style="thin">
        <color theme="1"/>
      </right>
      <top style="thin">
        <color theme="0"/>
      </top>
      <bottom style="thin">
        <color theme="1"/>
      </bottom>
      <diagonal/>
    </border>
    <border>
      <left/>
      <right/>
      <top/>
      <bottom style="thin">
        <color theme="0"/>
      </bottom>
      <diagonal/>
    </border>
    <border>
      <left style="medium">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0"/>
      </left>
      <right style="thin">
        <color theme="0"/>
      </right>
      <top style="medium">
        <color theme="1"/>
      </top>
      <bottom style="thin">
        <color theme="0"/>
      </bottom>
      <diagonal/>
    </border>
    <border>
      <left style="thin">
        <color theme="0"/>
      </left>
      <right style="medium">
        <color theme="1"/>
      </right>
      <top style="medium">
        <color theme="1"/>
      </top>
      <bottom style="thin">
        <color theme="0"/>
      </bottom>
      <diagonal/>
    </border>
    <border>
      <left style="medium">
        <color theme="1"/>
      </left>
      <right style="thin">
        <color theme="0"/>
      </right>
      <top style="thin">
        <color theme="0"/>
      </top>
      <bottom style="thin">
        <color theme="0"/>
      </bottom>
      <diagonal/>
    </border>
    <border>
      <left style="medium">
        <color theme="1"/>
      </left>
      <right style="thin">
        <color theme="0"/>
      </right>
      <top style="thin">
        <color theme="0"/>
      </top>
      <bottom style="medium">
        <color theme="1"/>
      </bottom>
      <diagonal/>
    </border>
    <border>
      <left/>
      <right/>
      <top/>
      <bottom style="medium">
        <color theme="1"/>
      </bottom>
      <diagonal/>
    </border>
    <border>
      <left style="thin">
        <color theme="0"/>
      </left>
      <right style="thin">
        <color theme="0"/>
      </right>
      <top style="medium">
        <color indexed="64"/>
      </top>
      <bottom style="medium">
        <color theme="1"/>
      </bottom>
      <diagonal/>
    </border>
    <border>
      <left style="thin">
        <color theme="0"/>
      </left>
      <right style="thin">
        <color theme="0"/>
      </right>
      <top style="thin">
        <color theme="0"/>
      </top>
      <bottom style="medium">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hair">
        <color theme="0"/>
      </left>
      <right/>
      <top/>
      <bottom style="hair">
        <color theme="0"/>
      </bottom>
      <diagonal/>
    </border>
    <border>
      <left/>
      <right style="hair">
        <color theme="0"/>
      </right>
      <top/>
      <bottom style="hair">
        <color theme="0"/>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theme="1"/>
      </left>
      <right/>
      <top style="medium">
        <color theme="1"/>
      </top>
      <bottom style="medium">
        <color theme="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thin">
        <color theme="0" tint="-0.24994659260841701"/>
      </bottom>
      <diagonal/>
    </border>
    <border>
      <left style="thin">
        <color indexed="64"/>
      </left>
      <right style="thin">
        <color indexed="64"/>
      </right>
      <top style="thin">
        <color theme="0"/>
      </top>
      <bottom/>
      <diagonal/>
    </border>
    <border>
      <left/>
      <right style="thin">
        <color indexed="64"/>
      </right>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medium">
        <color indexed="64"/>
      </bottom>
      <diagonal/>
    </border>
    <border>
      <left/>
      <right style="thin">
        <color indexed="64"/>
      </right>
      <top style="medium">
        <color indexed="64"/>
      </top>
      <bottom style="thin">
        <color theme="0" tint="-0.24994659260841701"/>
      </bottom>
      <diagonal/>
    </border>
    <border>
      <left style="thin">
        <color theme="0"/>
      </left>
      <right style="thin">
        <color indexed="64"/>
      </right>
      <top style="thin">
        <color theme="0" tint="-0.24994659260841701"/>
      </top>
      <bottom style="medium">
        <color indexed="64"/>
      </bottom>
      <diagonal/>
    </border>
    <border>
      <left style="thin">
        <color theme="0"/>
      </left>
      <right style="thin">
        <color indexed="64"/>
      </right>
      <top style="thin">
        <color theme="0" tint="-0.24994659260841701"/>
      </top>
      <bottom style="thin">
        <color theme="0" tint="-0.24994659260841701"/>
      </bottom>
      <diagonal/>
    </border>
    <border>
      <left style="thin">
        <color theme="0"/>
      </left>
      <right style="thin">
        <color indexed="64"/>
      </right>
      <top/>
      <bottom style="thin">
        <color theme="0" tint="-0.24994659260841701"/>
      </bottom>
      <diagonal/>
    </border>
    <border>
      <left style="thin">
        <color theme="0"/>
      </left>
      <right style="thin">
        <color indexed="64"/>
      </right>
      <top style="medium">
        <color indexed="64"/>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medium">
        <color indexed="64"/>
      </left>
      <right style="thin">
        <color indexed="64"/>
      </right>
      <top/>
      <bottom style="thin">
        <color theme="0" tint="-0.24994659260841701"/>
      </bottom>
      <diagonal/>
    </border>
    <border>
      <left style="medium">
        <color indexed="64"/>
      </left>
      <right style="thin">
        <color indexed="64"/>
      </right>
      <top style="thin">
        <color theme="0" tint="-0.24994659260841701"/>
      </top>
      <bottom style="thin">
        <color theme="0" tint="-0.24994659260841701"/>
      </bottom>
      <diagonal/>
    </border>
    <border>
      <left style="medium">
        <color indexed="64"/>
      </left>
      <right style="thin">
        <color theme="0" tint="-0.24994659260841701"/>
      </right>
      <top/>
      <bottom style="thin">
        <color theme="0" tint="-0.24994659260841701"/>
      </bottom>
      <diagonal/>
    </border>
    <border>
      <left style="thin">
        <color theme="0" tint="-0.24994659260841701"/>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thin">
        <color theme="0" tint="-0.24994659260841701"/>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medium">
        <color indexed="64"/>
      </left>
      <right style="medium">
        <color auto="1"/>
      </right>
      <top style="thin">
        <color theme="0" tint="-0.24994659260841701"/>
      </top>
      <bottom style="thin">
        <color theme="0" tint="-0.24994659260841701"/>
      </bottom>
      <diagonal/>
    </border>
    <border>
      <left style="medium">
        <color indexed="64"/>
      </left>
      <right style="medium">
        <color auto="1"/>
      </right>
      <top style="thin">
        <color theme="0" tint="-0.24994659260841701"/>
      </top>
      <bottom style="medium">
        <color indexed="64"/>
      </bottom>
      <diagonal/>
    </border>
  </borders>
  <cellStyleXfs count="11">
    <xf numFmtId="0" fontId="0" fillId="0" borderId="0"/>
    <xf numFmtId="0" fontId="5" fillId="5" borderId="0" applyNumberFormat="0" applyBorder="0" applyProtection="0">
      <alignment horizontal="left" vertical="center"/>
    </xf>
    <xf numFmtId="0" fontId="6" fillId="0" borderId="0"/>
    <xf numFmtId="0" fontId="7" fillId="6" borderId="0" applyNumberFormat="0" applyBorder="0" applyAlignment="0" applyProtection="0"/>
    <xf numFmtId="0" fontId="7" fillId="7" borderId="0" applyNumberFormat="0" applyBorder="0" applyAlignment="0" applyProtection="0"/>
    <xf numFmtId="0" fontId="6" fillId="0" borderId="0"/>
    <xf numFmtId="0" fontId="10" fillId="0" borderId="0" applyNumberFormat="0" applyFill="0" applyBorder="0" applyAlignment="0" applyProtection="0"/>
    <xf numFmtId="0" fontId="6" fillId="0" borderId="0"/>
    <xf numFmtId="0" fontId="15" fillId="13" borderId="1" applyNumberFormat="0" applyProtection="0">
      <alignment horizontal="center" vertical="center"/>
    </xf>
    <xf numFmtId="0" fontId="2" fillId="0" borderId="51">
      <alignment horizontal="center" vertical="center" wrapText="1"/>
    </xf>
    <xf numFmtId="9" fontId="7" fillId="0" borderId="0" applyFont="0" applyFill="0" applyBorder="0" applyAlignment="0" applyProtection="0"/>
  </cellStyleXfs>
  <cellXfs count="571">
    <xf numFmtId="0" fontId="0" fillId="0" borderId="0" xfId="0"/>
    <xf numFmtId="0" fontId="1" fillId="0" borderId="0" xfId="0" applyFont="1"/>
    <xf numFmtId="0" fontId="1" fillId="0" borderId="1" xfId="0" applyFont="1" applyBorder="1" applyAlignment="1">
      <alignment horizontal="center" vertical="center"/>
    </xf>
    <xf numFmtId="0" fontId="0" fillId="0" borderId="23" xfId="0" applyBorder="1"/>
    <xf numFmtId="0" fontId="1" fillId="0" borderId="23" xfId="0" applyFont="1" applyBorder="1"/>
    <xf numFmtId="0" fontId="1" fillId="0" borderId="40" xfId="0" applyFont="1" applyBorder="1"/>
    <xf numFmtId="0" fontId="1" fillId="0" borderId="41" xfId="0" applyFont="1" applyBorder="1"/>
    <xf numFmtId="0" fontId="1" fillId="0" borderId="42" xfId="0" applyFont="1" applyBorder="1"/>
    <xf numFmtId="0" fontId="1" fillId="8" borderId="0" xfId="0" applyFont="1" applyFill="1"/>
    <xf numFmtId="0" fontId="1" fillId="0" borderId="43" xfId="0" applyFont="1" applyBorder="1"/>
    <xf numFmtId="0" fontId="1" fillId="0" borderId="44" xfId="0" applyFont="1" applyBorder="1"/>
    <xf numFmtId="0" fontId="6" fillId="0" borderId="32" xfId="5" applyBorder="1"/>
    <xf numFmtId="0" fontId="13" fillId="0" borderId="45" xfId="5" applyFont="1" applyBorder="1" applyAlignment="1">
      <alignment horizontal="left"/>
    </xf>
    <xf numFmtId="0" fontId="6" fillId="0" borderId="26" xfId="5" applyBorder="1"/>
    <xf numFmtId="0" fontId="6" fillId="0" borderId="27" xfId="5" applyBorder="1" applyAlignment="1">
      <alignment horizontal="left"/>
    </xf>
    <xf numFmtId="14" fontId="6" fillId="0" borderId="27" xfId="5" applyNumberFormat="1" applyBorder="1" applyAlignment="1">
      <alignment horizontal="left"/>
    </xf>
    <xf numFmtId="0" fontId="13" fillId="0" borderId="27" xfId="5" applyFont="1" applyBorder="1" applyAlignment="1">
      <alignment horizontal="left"/>
    </xf>
    <xf numFmtId="0" fontId="6" fillId="0" borderId="46" xfId="5" applyBorder="1" applyAlignment="1">
      <alignment horizontal="left" vertical="center"/>
    </xf>
    <xf numFmtId="0" fontId="6" fillId="0" borderId="47" xfId="5" applyBorder="1" applyAlignment="1">
      <alignment horizontal="left" vertical="center" wrapText="1"/>
    </xf>
    <xf numFmtId="0" fontId="6" fillId="0" borderId="28" xfId="5" applyBorder="1"/>
    <xf numFmtId="14" fontId="6" fillId="0" borderId="29" xfId="5" applyNumberFormat="1" applyBorder="1" applyAlignment="1">
      <alignment horizontal="left"/>
    </xf>
    <xf numFmtId="0" fontId="14" fillId="0" borderId="30" xfId="5" applyFont="1" applyBorder="1" applyAlignment="1">
      <alignment horizontal="center"/>
    </xf>
    <xf numFmtId="0" fontId="14" fillId="0" borderId="31" xfId="5" applyFont="1" applyBorder="1" applyAlignment="1">
      <alignment horizontal="center"/>
    </xf>
    <xf numFmtId="165" fontId="15" fillId="0" borderId="48" xfId="5" applyNumberFormat="1" applyFont="1" applyBorder="1" applyAlignment="1">
      <alignment horizontal="center" wrapText="1"/>
    </xf>
    <xf numFmtId="14" fontId="6" fillId="0" borderId="49" xfId="5" applyNumberFormat="1" applyBorder="1" applyAlignment="1">
      <alignment horizontal="center" wrapText="1"/>
    </xf>
    <xf numFmtId="0" fontId="6" fillId="0" borderId="50" xfId="5" applyBorder="1" applyAlignment="1">
      <alignment horizontal="center" wrapText="1"/>
    </xf>
    <xf numFmtId="14" fontId="6" fillId="0" borderId="35" xfId="5" applyNumberFormat="1" applyBorder="1" applyAlignment="1">
      <alignment horizontal="center" wrapText="1"/>
    </xf>
    <xf numFmtId="0" fontId="0" fillId="0" borderId="40" xfId="0" applyBorder="1"/>
    <xf numFmtId="0" fontId="0" fillId="0" borderId="41" xfId="0" applyBorder="1"/>
    <xf numFmtId="0" fontId="0" fillId="0" borderId="42" xfId="0" applyBorder="1"/>
    <xf numFmtId="0" fontId="0" fillId="8" borderId="0" xfId="0" applyFill="1"/>
    <xf numFmtId="0" fontId="0" fillId="0" borderId="43" xfId="0" applyBorder="1"/>
    <xf numFmtId="0" fontId="0" fillId="0" borderId="44" xfId="0" applyBorder="1"/>
    <xf numFmtId="0" fontId="1" fillId="0" borderId="54" xfId="0" applyFont="1" applyBorder="1"/>
    <xf numFmtId="0" fontId="2" fillId="3" borderId="12" xfId="0" applyFont="1" applyFill="1" applyBorder="1"/>
    <xf numFmtId="0" fontId="1" fillId="3" borderId="14" xfId="0" applyFont="1" applyFill="1" applyBorder="1"/>
    <xf numFmtId="0" fontId="1" fillId="0" borderId="20" xfId="0" applyFont="1" applyBorder="1"/>
    <xf numFmtId="0" fontId="1" fillId="0" borderId="18" xfId="0" applyFont="1" applyBorder="1"/>
    <xf numFmtId="0" fontId="1" fillId="3" borderId="13" xfId="0" applyFont="1" applyFill="1" applyBorder="1"/>
    <xf numFmtId="0" fontId="1" fillId="0" borderId="57" xfId="0" applyFont="1" applyBorder="1"/>
    <xf numFmtId="0" fontId="0" fillId="0" borderId="58" xfId="0" applyBorder="1"/>
    <xf numFmtId="0" fontId="2" fillId="0" borderId="1" xfId="7" applyFont="1" applyBorder="1" applyAlignment="1">
      <alignment horizontal="center"/>
    </xf>
    <xf numFmtId="0" fontId="2" fillId="0" borderId="52" xfId="7" applyFont="1" applyBorder="1" applyAlignment="1">
      <alignment horizontal="center"/>
    </xf>
    <xf numFmtId="14" fontId="12" fillId="9" borderId="1" xfId="8" applyNumberFormat="1" applyFont="1" applyFill="1" applyProtection="1">
      <alignment horizontal="center" vertical="center"/>
    </xf>
    <xf numFmtId="14" fontId="11" fillId="2" borderId="1" xfId="8" applyNumberFormat="1" applyFont="1" applyFill="1" applyProtection="1">
      <alignment horizontal="center" vertical="center"/>
      <protection locked="0"/>
    </xf>
    <xf numFmtId="14" fontId="11" fillId="2" borderId="63" xfId="8" applyNumberFormat="1" applyFont="1" applyFill="1" applyBorder="1" applyProtection="1">
      <alignment horizontal="center" vertical="center"/>
      <protection locked="0"/>
    </xf>
    <xf numFmtId="0" fontId="0" fillId="0" borderId="64" xfId="0" applyBorder="1"/>
    <xf numFmtId="0" fontId="0" fillId="0" borderId="65" xfId="0" applyBorder="1"/>
    <xf numFmtId="0" fontId="0" fillId="0" borderId="66" xfId="0" applyBorder="1"/>
    <xf numFmtId="0" fontId="0" fillId="0" borderId="67" xfId="0" applyBorder="1"/>
    <xf numFmtId="0" fontId="0" fillId="0" borderId="68" xfId="0" applyBorder="1"/>
    <xf numFmtId="0" fontId="1" fillId="0" borderId="70" xfId="0" applyFont="1" applyBorder="1"/>
    <xf numFmtId="0" fontId="1" fillId="0" borderId="71" xfId="0" applyFont="1" applyBorder="1"/>
    <xf numFmtId="0" fontId="1" fillId="0" borderId="72" xfId="0" applyFont="1" applyBorder="1"/>
    <xf numFmtId="0" fontId="11" fillId="0" borderId="70" xfId="0" applyFont="1" applyBorder="1" applyAlignment="1">
      <alignment wrapText="1"/>
    </xf>
    <xf numFmtId="0" fontId="11" fillId="0" borderId="71" xfId="0" applyFont="1" applyBorder="1" applyAlignment="1">
      <alignment wrapText="1"/>
    </xf>
    <xf numFmtId="0" fontId="11" fillId="0" borderId="72" xfId="0" applyFont="1" applyBorder="1" applyAlignment="1">
      <alignment wrapText="1"/>
    </xf>
    <xf numFmtId="0" fontId="1" fillId="0" borderId="73" xfId="0" applyFont="1" applyBorder="1"/>
    <xf numFmtId="0" fontId="1" fillId="0" borderId="0" xfId="0" applyFont="1" applyAlignment="1">
      <alignment vertical="center"/>
    </xf>
    <xf numFmtId="14" fontId="12" fillId="9" borderId="63" xfId="8" applyNumberFormat="1" applyFont="1" applyFill="1" applyBorder="1" applyProtection="1">
      <alignment horizontal="center" vertical="center"/>
    </xf>
    <xf numFmtId="0" fontId="1" fillId="0" borderId="77" xfId="5" applyFont="1" applyBorder="1" applyAlignment="1">
      <alignment vertical="center"/>
    </xf>
    <xf numFmtId="0" fontId="11" fillId="4" borderId="59" xfId="8" applyFont="1" applyFill="1" applyBorder="1" applyAlignment="1" applyProtection="1">
      <alignment horizontal="left" vertical="top"/>
      <protection locked="0"/>
    </xf>
    <xf numFmtId="0" fontId="11" fillId="4" borderId="78" xfId="8" applyFont="1" applyFill="1" applyBorder="1" applyAlignment="1" applyProtection="1">
      <alignment horizontal="left" vertical="top"/>
      <protection locked="0"/>
    </xf>
    <xf numFmtId="0" fontId="11" fillId="4" borderId="63" xfId="8" applyFont="1" applyFill="1" applyBorder="1" applyAlignment="1" applyProtection="1">
      <alignment horizontal="left" vertical="top"/>
      <protection locked="0"/>
    </xf>
    <xf numFmtId="0" fontId="1" fillId="0" borderId="58" xfId="0" applyFont="1" applyBorder="1"/>
    <xf numFmtId="0" fontId="1" fillId="0" borderId="58" xfId="0" applyFont="1" applyBorder="1" applyAlignment="1">
      <alignment vertical="center"/>
    </xf>
    <xf numFmtId="0" fontId="1" fillId="0" borderId="64" xfId="0" applyFont="1" applyBorder="1"/>
    <xf numFmtId="0" fontId="1" fillId="0" borderId="65" xfId="0" applyFont="1" applyBorder="1"/>
    <xf numFmtId="0" fontId="1" fillId="0" borderId="67" xfId="0" applyFont="1" applyBorder="1"/>
    <xf numFmtId="0" fontId="1" fillId="0" borderId="66" xfId="0" applyFont="1" applyBorder="1"/>
    <xf numFmtId="0" fontId="6" fillId="0" borderId="0" xfId="5"/>
    <xf numFmtId="0" fontId="1" fillId="0" borderId="79" xfId="0" applyFont="1" applyBorder="1"/>
    <xf numFmtId="0" fontId="1" fillId="0" borderId="66" xfId="0" applyFont="1" applyBorder="1" applyAlignment="1">
      <alignment vertical="center"/>
    </xf>
    <xf numFmtId="0" fontId="1" fillId="0" borderId="79" xfId="0" applyFont="1" applyBorder="1" applyAlignment="1">
      <alignment vertical="center"/>
    </xf>
    <xf numFmtId="0" fontId="4" fillId="0" borderId="93" xfId="0" applyFont="1" applyBorder="1" applyAlignment="1">
      <alignment vertical="center"/>
    </xf>
    <xf numFmtId="0" fontId="1" fillId="0" borderId="93" xfId="0" applyFont="1" applyBorder="1" applyAlignment="1">
      <alignment vertical="center"/>
    </xf>
    <xf numFmtId="0" fontId="4" fillId="0" borderId="93" xfId="0" applyFont="1" applyBorder="1" applyAlignment="1">
      <alignment vertical="top"/>
    </xf>
    <xf numFmtId="0" fontId="1" fillId="0" borderId="67" xfId="0" applyFont="1" applyBorder="1" applyAlignment="1">
      <alignment vertical="center"/>
    </xf>
    <xf numFmtId="0" fontId="1" fillId="0" borderId="93" xfId="0" applyFont="1" applyBorder="1"/>
    <xf numFmtId="0" fontId="1" fillId="0" borderId="68" xfId="0" applyFont="1" applyBorder="1"/>
    <xf numFmtId="0" fontId="1" fillId="0" borderId="23" xfId="0" applyFont="1" applyBorder="1" applyAlignment="1">
      <alignment horizontal="center" vertical="center"/>
    </xf>
    <xf numFmtId="0" fontId="1" fillId="0" borderId="11" xfId="0" applyFont="1" applyBorder="1" applyAlignment="1">
      <alignment horizontal="centerContinuous"/>
    </xf>
    <xf numFmtId="0" fontId="1" fillId="0" borderId="31" xfId="0" applyFont="1" applyBorder="1" applyAlignment="1">
      <alignment horizontal="centerContinuous"/>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3" borderId="14" xfId="0" applyFont="1" applyFill="1" applyBorder="1" applyAlignment="1">
      <alignment horizontal="center" vertical="center"/>
    </xf>
    <xf numFmtId="0" fontId="2" fillId="3" borderId="13" xfId="0" applyFont="1" applyFill="1" applyBorder="1"/>
    <xf numFmtId="0" fontId="2" fillId="3" borderId="14" xfId="0" applyFont="1" applyFill="1" applyBorder="1" applyAlignment="1">
      <alignment horizontal="center" vertical="center"/>
    </xf>
    <xf numFmtId="0" fontId="2" fillId="0" borderId="23" xfId="9" applyBorder="1">
      <alignment horizontal="center" vertical="center" wrapText="1"/>
    </xf>
    <xf numFmtId="0" fontId="1" fillId="0" borderId="32" xfId="5" applyFont="1" applyBorder="1"/>
    <xf numFmtId="0" fontId="9" fillId="0" borderId="45" xfId="5" applyFont="1" applyBorder="1" applyAlignment="1">
      <alignment horizontal="left"/>
    </xf>
    <xf numFmtId="0" fontId="1" fillId="0" borderId="26" xfId="5" applyFont="1" applyBorder="1"/>
    <xf numFmtId="14" fontId="9" fillId="0" borderId="45" xfId="5" applyNumberFormat="1" applyFont="1" applyBorder="1" applyAlignment="1">
      <alignment horizontal="left"/>
    </xf>
    <xf numFmtId="0" fontId="9" fillId="0" borderId="27" xfId="5" applyFont="1" applyBorder="1" applyAlignment="1">
      <alignment horizontal="left"/>
    </xf>
    <xf numFmtId="0" fontId="1" fillId="0" borderId="46" xfId="5" applyFont="1" applyBorder="1" applyAlignment="1">
      <alignment horizontal="left" vertical="center"/>
    </xf>
    <xf numFmtId="0" fontId="1" fillId="0" borderId="47" xfId="5" applyFont="1" applyBorder="1" applyAlignment="1">
      <alignment horizontal="left" vertical="center" wrapText="1"/>
    </xf>
    <xf numFmtId="0" fontId="1" fillId="0" borderId="28" xfId="5" applyFont="1" applyBorder="1"/>
    <xf numFmtId="14" fontId="1" fillId="0" borderId="29" xfId="5" applyNumberFormat="1" applyFont="1" applyBorder="1" applyAlignment="1">
      <alignment horizontal="left"/>
    </xf>
    <xf numFmtId="0" fontId="2" fillId="0" borderId="43" xfId="0" applyFont="1" applyBorder="1"/>
    <xf numFmtId="0" fontId="1" fillId="0" borderId="97" xfId="0" applyFont="1" applyBorder="1"/>
    <xf numFmtId="0" fontId="1" fillId="0" borderId="98" xfId="0" applyFont="1" applyBorder="1"/>
    <xf numFmtId="0" fontId="1" fillId="0" borderId="99" xfId="0" applyFont="1" applyBorder="1"/>
    <xf numFmtId="0" fontId="2" fillId="0" borderId="30" xfId="5" applyFont="1" applyBorder="1" applyAlignment="1">
      <alignment horizontal="center" vertical="center"/>
    </xf>
    <xf numFmtId="0" fontId="2" fillId="0" borderId="31" xfId="5" applyFont="1" applyBorder="1" applyAlignment="1">
      <alignment horizontal="center" vertical="center"/>
    </xf>
    <xf numFmtId="0" fontId="1" fillId="0" borderId="33" xfId="5" applyFont="1" applyBorder="1" applyAlignment="1">
      <alignment vertical="center"/>
    </xf>
    <xf numFmtId="0" fontId="1" fillId="0" borderId="34" xfId="5" applyFont="1" applyBorder="1" applyAlignment="1">
      <alignment vertical="center"/>
    </xf>
    <xf numFmtId="0" fontId="11" fillId="0" borderId="34" xfId="5" applyFont="1" applyBorder="1" applyAlignment="1">
      <alignment vertical="center"/>
    </xf>
    <xf numFmtId="0" fontId="11" fillId="0" borderId="35" xfId="5" applyFont="1" applyBorder="1" applyAlignment="1">
      <alignment vertical="center"/>
    </xf>
    <xf numFmtId="164" fontId="1" fillId="2" borderId="19" xfId="3" applyNumberFormat="1" applyFont="1" applyFill="1" applyBorder="1" applyAlignment="1" applyProtection="1">
      <alignment horizontal="center" vertical="center"/>
    </xf>
    <xf numFmtId="0" fontId="12" fillId="9" borderId="19" xfId="4" applyFont="1" applyFill="1" applyBorder="1" applyAlignment="1" applyProtection="1">
      <alignment horizontal="center" vertical="center"/>
    </xf>
    <xf numFmtId="0" fontId="11" fillId="0" borderId="19" xfId="5" applyFont="1" applyBorder="1" applyAlignment="1">
      <alignment horizontal="center" vertical="center"/>
    </xf>
    <xf numFmtId="0" fontId="1" fillId="0" borderId="74" xfId="0" applyFont="1" applyBorder="1"/>
    <xf numFmtId="0" fontId="16" fillId="0" borderId="23" xfId="6" applyFont="1" applyBorder="1" applyProtection="1">
      <protection locked="0"/>
    </xf>
    <xf numFmtId="0" fontId="1" fillId="2" borderId="1" xfId="0" applyFont="1" applyFill="1" applyBorder="1" applyAlignment="1" applyProtection="1">
      <alignment horizontal="center" vertical="center"/>
      <protection locked="0"/>
    </xf>
    <xf numFmtId="0" fontId="1" fillId="2" borderId="63" xfId="0" applyFont="1" applyFill="1" applyBorder="1" applyAlignment="1" applyProtection="1">
      <alignment horizontal="center" vertical="center"/>
      <protection locked="0"/>
    </xf>
    <xf numFmtId="0" fontId="2" fillId="3" borderId="15" xfId="0" applyFont="1" applyFill="1" applyBorder="1"/>
    <xf numFmtId="0" fontId="1" fillId="3" borderId="16" xfId="0" applyFont="1" applyFill="1" applyBorder="1"/>
    <xf numFmtId="0" fontId="1" fillId="3" borderId="17" xfId="0" applyFont="1" applyFill="1" applyBorder="1"/>
    <xf numFmtId="166" fontId="1" fillId="2" borderId="1" xfId="0" applyNumberFormat="1" applyFont="1" applyFill="1" applyBorder="1" applyAlignment="1" applyProtection="1">
      <alignment horizontal="center" vertical="center"/>
      <protection locked="0"/>
    </xf>
    <xf numFmtId="165" fontId="1" fillId="2" borderId="1" xfId="0" applyNumberFormat="1" applyFont="1" applyFill="1" applyBorder="1" applyAlignment="1" applyProtection="1">
      <alignment horizontal="center" vertical="center"/>
      <protection locked="0"/>
    </xf>
    <xf numFmtId="165" fontId="1" fillId="2" borderId="63" xfId="0" applyNumberFormat="1" applyFont="1" applyFill="1" applyBorder="1" applyAlignment="1" applyProtection="1">
      <alignment horizontal="center" vertical="center"/>
      <protection locked="0"/>
    </xf>
    <xf numFmtId="0" fontId="1" fillId="0" borderId="1" xfId="0" applyFont="1" applyBorder="1"/>
    <xf numFmtId="0" fontId="1" fillId="0" borderId="103" xfId="0" applyFont="1" applyBorder="1"/>
    <xf numFmtId="0" fontId="1" fillId="0" borderId="104" xfId="0" applyFont="1" applyBorder="1"/>
    <xf numFmtId="0" fontId="1" fillId="0" borderId="105" xfId="0" applyFont="1" applyBorder="1"/>
    <xf numFmtId="0" fontId="2" fillId="0" borderId="106" xfId="0" applyFont="1" applyBorder="1"/>
    <xf numFmtId="0" fontId="1" fillId="0" borderId="107" xfId="0" applyFont="1" applyBorder="1"/>
    <xf numFmtId="0" fontId="1" fillId="0" borderId="108" xfId="0" applyFont="1" applyBorder="1"/>
    <xf numFmtId="0" fontId="1" fillId="0" borderId="109" xfId="0" applyFont="1" applyBorder="1"/>
    <xf numFmtId="0" fontId="1" fillId="0" borderId="110" xfId="0" applyFont="1" applyBorder="1"/>
    <xf numFmtId="0" fontId="1" fillId="0" borderId="111" xfId="0" applyFont="1" applyBorder="1"/>
    <xf numFmtId="0" fontId="1" fillId="0" borderId="112" xfId="0" applyFont="1" applyBorder="1"/>
    <xf numFmtId="0" fontId="1" fillId="0" borderId="113" xfId="0" applyFont="1" applyBorder="1"/>
    <xf numFmtId="0" fontId="1" fillId="0" borderId="114" xfId="0" applyFont="1" applyBorder="1"/>
    <xf numFmtId="0" fontId="1" fillId="0" borderId="115" xfId="0" applyFont="1" applyBorder="1"/>
    <xf numFmtId="0" fontId="1" fillId="0" borderId="119" xfId="0" applyFont="1" applyBorder="1"/>
    <xf numFmtId="0" fontId="1" fillId="0" borderId="120" xfId="0" applyFont="1" applyBorder="1"/>
    <xf numFmtId="0" fontId="1" fillId="0" borderId="121" xfId="0" applyFont="1" applyBorder="1"/>
    <xf numFmtId="0" fontId="0" fillId="0" borderId="101" xfId="0" applyBorder="1"/>
    <xf numFmtId="0" fontId="1" fillId="0" borderId="123" xfId="0" applyFont="1" applyBorder="1" applyAlignment="1">
      <alignment vertical="center" wrapText="1"/>
    </xf>
    <xf numFmtId="0" fontId="1" fillId="0" borderId="124" xfId="0" applyFont="1" applyBorder="1" applyAlignment="1">
      <alignment vertical="center" wrapText="1"/>
    </xf>
    <xf numFmtId="0" fontId="2" fillId="3" borderId="126" xfId="0" applyFont="1" applyFill="1" applyBorder="1"/>
    <xf numFmtId="0" fontId="1" fillId="3" borderId="127" xfId="0" applyFont="1" applyFill="1" applyBorder="1"/>
    <xf numFmtId="0" fontId="1" fillId="3" borderId="128" xfId="0" applyFont="1" applyFill="1" applyBorder="1"/>
    <xf numFmtId="0" fontId="0" fillId="0" borderId="54" xfId="0" applyBorder="1"/>
    <xf numFmtId="0" fontId="1" fillId="0" borderId="129" xfId="0" applyFont="1" applyBorder="1"/>
    <xf numFmtId="0" fontId="1" fillId="0" borderId="130" xfId="0" applyFont="1" applyBorder="1"/>
    <xf numFmtId="0" fontId="1" fillId="0" borderId="131" xfId="0" applyFont="1" applyBorder="1"/>
    <xf numFmtId="0" fontId="1" fillId="0" borderId="132" xfId="0" applyFont="1" applyBorder="1"/>
    <xf numFmtId="0" fontId="6" fillId="0" borderId="133" xfId="5" applyBorder="1"/>
    <xf numFmtId="14" fontId="6" fillId="0" borderId="134" xfId="5" applyNumberFormat="1" applyBorder="1" applyAlignment="1">
      <alignment horizontal="left"/>
    </xf>
    <xf numFmtId="0" fontId="1" fillId="0" borderId="135" xfId="0" applyFont="1" applyBorder="1"/>
    <xf numFmtId="0" fontId="1" fillId="0" borderId="136" xfId="0" applyFont="1" applyBorder="1"/>
    <xf numFmtId="0" fontId="1" fillId="0" borderId="138" xfId="0" applyFont="1" applyBorder="1"/>
    <xf numFmtId="0" fontId="1" fillId="0" borderId="139" xfId="0" applyFont="1" applyBorder="1"/>
    <xf numFmtId="0" fontId="1" fillId="0" borderId="23" xfId="0" applyFont="1" applyBorder="1" applyAlignment="1">
      <alignment horizontal="center"/>
    </xf>
    <xf numFmtId="0" fontId="1" fillId="0" borderId="53" xfId="0" applyFont="1" applyBorder="1"/>
    <xf numFmtId="0" fontId="1" fillId="0" borderId="30" xfId="0" applyFont="1" applyBorder="1"/>
    <xf numFmtId="0" fontId="1" fillId="0" borderId="31" xfId="0" applyFont="1" applyBorder="1"/>
    <xf numFmtId="0" fontId="1" fillId="0" borderId="9" xfId="0" applyFont="1" applyBorder="1"/>
    <xf numFmtId="0" fontId="1" fillId="0" borderId="143" xfId="0" applyFont="1" applyBorder="1" applyAlignment="1">
      <alignment horizontal="center" vertical="center"/>
    </xf>
    <xf numFmtId="0" fontId="1" fillId="11" borderId="40" xfId="0" applyFont="1" applyFill="1" applyBorder="1"/>
    <xf numFmtId="0" fontId="1" fillId="0" borderId="15" xfId="0" applyFont="1" applyBorder="1"/>
    <xf numFmtId="14" fontId="11" fillId="4" borderId="52" xfId="8" applyNumberFormat="1" applyFont="1" applyFill="1" applyBorder="1" applyAlignment="1" applyProtection="1">
      <alignment horizontal="center" vertical="top"/>
      <protection locked="0"/>
    </xf>
    <xf numFmtId="0" fontId="4" fillId="0" borderId="155" xfId="2" applyFont="1" applyBorder="1" applyAlignment="1">
      <alignment horizontal="center" vertical="center"/>
    </xf>
    <xf numFmtId="0" fontId="4" fillId="0" borderId="156" xfId="2" applyFont="1" applyBorder="1" applyAlignment="1">
      <alignment horizontal="center" vertical="center"/>
    </xf>
    <xf numFmtId="0" fontId="4" fillId="0" borderId="154" xfId="2" applyFont="1" applyBorder="1" applyAlignment="1">
      <alignment horizontal="center" vertical="center"/>
    </xf>
    <xf numFmtId="0" fontId="11" fillId="4" borderId="1" xfId="8" applyFont="1" applyFill="1" applyAlignment="1" applyProtection="1">
      <alignment horizontal="left" vertical="top"/>
      <protection locked="0"/>
    </xf>
    <xf numFmtId="14" fontId="11" fillId="4" borderId="1" xfId="8" applyNumberFormat="1" applyFont="1" applyFill="1" applyAlignment="1" applyProtection="1">
      <alignment horizontal="center" vertical="top"/>
      <protection locked="0"/>
    </xf>
    <xf numFmtId="10" fontId="11" fillId="4" borderId="1" xfId="8" applyNumberFormat="1" applyFont="1" applyFill="1" applyAlignment="1" applyProtection="1">
      <alignment horizontal="left" vertical="top"/>
      <protection locked="0"/>
    </xf>
    <xf numFmtId="14" fontId="11" fillId="4" borderId="63" xfId="8" applyNumberFormat="1" applyFont="1" applyFill="1" applyBorder="1" applyAlignment="1" applyProtection="1">
      <alignment horizontal="center" vertical="top"/>
      <protection locked="0"/>
    </xf>
    <xf numFmtId="14" fontId="11" fillId="4" borderId="53" xfId="8" applyNumberFormat="1" applyFont="1" applyFill="1" applyBorder="1" applyAlignment="1" applyProtection="1">
      <alignment horizontal="center" vertical="top"/>
      <protection locked="0"/>
    </xf>
    <xf numFmtId="0" fontId="0" fillId="0" borderId="0" xfId="0" applyProtection="1">
      <protection locked="0"/>
    </xf>
    <xf numFmtId="0" fontId="1" fillId="0" borderId="54" xfId="0" applyFont="1" applyBorder="1" applyProtection="1">
      <protection locked="0"/>
    </xf>
    <xf numFmtId="0" fontId="1" fillId="0" borderId="0" xfId="0" applyFont="1" applyProtection="1">
      <protection locked="0"/>
    </xf>
    <xf numFmtId="0" fontId="1" fillId="11" borderId="0" xfId="0" applyFont="1" applyFill="1"/>
    <xf numFmtId="0" fontId="1" fillId="11" borderId="23" xfId="0" applyFont="1" applyFill="1" applyBorder="1"/>
    <xf numFmtId="0" fontId="12" fillId="11" borderId="0" xfId="0" applyFont="1" applyFill="1" applyAlignment="1">
      <alignment horizontal="center"/>
    </xf>
    <xf numFmtId="0" fontId="1" fillId="11" borderId="0" xfId="0" applyFont="1" applyFill="1" applyAlignment="1">
      <alignment horizontal="center" vertical="center"/>
    </xf>
    <xf numFmtId="0" fontId="21" fillId="0" borderId="23" xfId="0" applyFont="1" applyBorder="1"/>
    <xf numFmtId="0" fontId="1" fillId="11" borderId="9" xfId="0" applyFont="1" applyFill="1" applyBorder="1"/>
    <xf numFmtId="0" fontId="1" fillId="11" borderId="10" xfId="0" applyFont="1" applyFill="1" applyBorder="1"/>
    <xf numFmtId="0" fontId="1" fillId="11" borderId="11" xfId="0" applyFont="1" applyFill="1" applyBorder="1"/>
    <xf numFmtId="0" fontId="1" fillId="11" borderId="73" xfId="0" applyFont="1" applyFill="1" applyBorder="1"/>
    <xf numFmtId="0" fontId="19" fillId="11" borderId="44" xfId="0" applyFont="1" applyFill="1" applyBorder="1"/>
    <xf numFmtId="0" fontId="1" fillId="11" borderId="78" xfId="0" applyFont="1" applyFill="1" applyBorder="1"/>
    <xf numFmtId="0" fontId="1" fillId="0" borderId="152" xfId="0" applyFont="1" applyBorder="1" applyAlignment="1">
      <alignment horizontal="center" vertical="center"/>
    </xf>
    <xf numFmtId="0" fontId="1" fillId="0" borderId="157" xfId="0" applyFont="1" applyBorder="1" applyAlignment="1">
      <alignment horizontal="center" vertical="center"/>
    </xf>
    <xf numFmtId="0" fontId="1" fillId="0" borderId="37" xfId="0" applyFont="1" applyBorder="1" applyAlignment="1">
      <alignment horizontal="center" vertical="center"/>
    </xf>
    <xf numFmtId="0" fontId="21" fillId="11" borderId="0" xfId="0" applyFont="1" applyFill="1"/>
    <xf numFmtId="0" fontId="22" fillId="11" borderId="52" xfId="0" applyFont="1" applyFill="1" applyBorder="1"/>
    <xf numFmtId="0" fontId="9" fillId="11" borderId="59" xfId="0" applyFont="1" applyFill="1" applyBorder="1"/>
    <xf numFmtId="0" fontId="9" fillId="11" borderId="1" xfId="0" applyFont="1" applyFill="1" applyBorder="1"/>
    <xf numFmtId="0" fontId="9" fillId="11" borderId="52" xfId="0" applyFont="1" applyFill="1" applyBorder="1"/>
    <xf numFmtId="0" fontId="1" fillId="11" borderId="1" xfId="0" applyFont="1" applyFill="1" applyBorder="1"/>
    <xf numFmtId="0" fontId="1" fillId="11" borderId="52" xfId="0" applyFont="1" applyFill="1" applyBorder="1"/>
    <xf numFmtId="0" fontId="9" fillId="0" borderId="59" xfId="0" applyFont="1" applyBorder="1"/>
    <xf numFmtId="0" fontId="9" fillId="11" borderId="63" xfId="0" applyFont="1" applyFill="1" applyBorder="1"/>
    <xf numFmtId="0" fontId="1" fillId="11" borderId="0" xfId="0" applyFont="1" applyFill="1" applyAlignment="1">
      <alignment horizontal="center"/>
    </xf>
    <xf numFmtId="0" fontId="9" fillId="11" borderId="53" xfId="0" applyFont="1" applyFill="1" applyBorder="1"/>
    <xf numFmtId="0" fontId="9" fillId="11" borderId="0" xfId="0" applyFont="1" applyFill="1"/>
    <xf numFmtId="0" fontId="9" fillId="11" borderId="78" xfId="0" applyFont="1" applyFill="1" applyBorder="1"/>
    <xf numFmtId="0" fontId="1" fillId="11" borderId="53" xfId="0" applyFont="1" applyFill="1" applyBorder="1"/>
    <xf numFmtId="0" fontId="1" fillId="0" borderId="52" xfId="0" applyFont="1" applyBorder="1"/>
    <xf numFmtId="0" fontId="1" fillId="11" borderId="63" xfId="0" applyFont="1" applyFill="1" applyBorder="1"/>
    <xf numFmtId="0" fontId="1" fillId="0" borderId="53" xfId="0" applyFont="1" applyBorder="1" applyAlignment="1">
      <alignment horizontal="left"/>
    </xf>
    <xf numFmtId="0" fontId="1" fillId="11" borderId="0" xfId="0" applyFont="1" applyFill="1" applyAlignment="1">
      <alignment horizontal="center" vertical="center" wrapText="1"/>
    </xf>
    <xf numFmtId="0" fontId="1" fillId="11" borderId="11" xfId="0" applyFont="1" applyFill="1" applyBorder="1" applyAlignment="1">
      <alignment horizontal="center"/>
    </xf>
    <xf numFmtId="0" fontId="1" fillId="11" borderId="31" xfId="0" applyFont="1" applyFill="1" applyBorder="1" applyAlignment="1">
      <alignment horizontal="center"/>
    </xf>
    <xf numFmtId="0" fontId="9" fillId="11" borderId="158" xfId="0" applyFont="1" applyFill="1" applyBorder="1"/>
    <xf numFmtId="0" fontId="9" fillId="11" borderId="9" xfId="0" applyFont="1" applyFill="1" applyBorder="1"/>
    <xf numFmtId="0" fontId="1" fillId="11" borderId="143" xfId="0" applyFont="1" applyFill="1" applyBorder="1"/>
    <xf numFmtId="0" fontId="1" fillId="11" borderId="19" xfId="0" applyFont="1" applyFill="1" applyBorder="1" applyAlignment="1">
      <alignment horizontal="center"/>
    </xf>
    <xf numFmtId="0" fontId="9" fillId="11" borderId="11" xfId="0" applyFont="1" applyFill="1" applyBorder="1" applyAlignment="1">
      <alignment horizontal="center"/>
    </xf>
    <xf numFmtId="0" fontId="1" fillId="11" borderId="156" xfId="0" applyFont="1" applyFill="1" applyBorder="1" applyAlignment="1">
      <alignment horizontal="center"/>
    </xf>
    <xf numFmtId="3" fontId="12" fillId="9" borderId="1" xfId="0" applyNumberFormat="1" applyFont="1" applyFill="1" applyBorder="1" applyAlignment="1">
      <alignment horizontal="center"/>
    </xf>
    <xf numFmtId="3" fontId="12" fillId="9" borderId="11" xfId="0" applyNumberFormat="1" applyFont="1" applyFill="1" applyBorder="1" applyAlignment="1">
      <alignment horizontal="center"/>
    </xf>
    <xf numFmtId="164" fontId="12" fillId="9" borderId="1" xfId="0" applyNumberFormat="1" applyFont="1" applyFill="1" applyBorder="1" applyAlignment="1">
      <alignment horizontal="center"/>
    </xf>
    <xf numFmtId="2" fontId="12" fillId="9" borderId="63" xfId="0" applyNumberFormat="1" applyFont="1" applyFill="1" applyBorder="1" applyAlignment="1">
      <alignment horizontal="center"/>
    </xf>
    <xf numFmtId="166" fontId="12" fillId="9" borderId="1" xfId="0" applyNumberFormat="1" applyFont="1" applyFill="1" applyBorder="1" applyAlignment="1">
      <alignment horizontal="center"/>
    </xf>
    <xf numFmtId="165" fontId="12" fillId="9" borderId="63" xfId="0" applyNumberFormat="1" applyFont="1" applyFill="1" applyBorder="1" applyAlignment="1">
      <alignment horizontal="center"/>
    </xf>
    <xf numFmtId="0" fontId="9" fillId="11" borderId="59" xfId="0" applyFont="1" applyFill="1" applyBorder="1" applyAlignment="1">
      <alignment horizontal="center"/>
    </xf>
    <xf numFmtId="0" fontId="9" fillId="11" borderId="78" xfId="0" applyFont="1" applyFill="1" applyBorder="1" applyAlignment="1">
      <alignment horizontal="center"/>
    </xf>
    <xf numFmtId="0" fontId="9" fillId="11" borderId="155" xfId="0" applyFont="1" applyFill="1" applyBorder="1" applyAlignment="1">
      <alignment horizontal="center"/>
    </xf>
    <xf numFmtId="0" fontId="9" fillId="11" borderId="156" xfId="0" applyFont="1" applyFill="1" applyBorder="1" applyAlignment="1">
      <alignment horizontal="center"/>
    </xf>
    <xf numFmtId="0" fontId="9" fillId="11" borderId="151" xfId="0" applyFont="1" applyFill="1" applyBorder="1" applyAlignment="1">
      <alignment horizontal="center"/>
    </xf>
    <xf numFmtId="0" fontId="1" fillId="2" borderId="1" xfId="0" applyFont="1" applyFill="1" applyBorder="1" applyAlignment="1" applyProtection="1">
      <alignment horizontal="center"/>
      <protection locked="0"/>
    </xf>
    <xf numFmtId="0" fontId="1" fillId="0" borderId="9" xfId="0" applyFont="1" applyBorder="1" applyAlignment="1">
      <alignment horizontal="center" vertical="center"/>
    </xf>
    <xf numFmtId="0" fontId="21" fillId="2" borderId="63" xfId="0" applyFont="1" applyFill="1" applyBorder="1" applyAlignment="1" applyProtection="1">
      <alignment horizontal="center" vertical="center"/>
      <protection locked="0"/>
    </xf>
    <xf numFmtId="0" fontId="1" fillId="11" borderId="54" xfId="0" applyFont="1" applyFill="1" applyBorder="1"/>
    <xf numFmtId="0" fontId="1" fillId="11" borderId="54" xfId="0" applyFont="1" applyFill="1" applyBorder="1" applyAlignment="1">
      <alignment horizontal="center" vertical="center"/>
    </xf>
    <xf numFmtId="0" fontId="1" fillId="11" borderId="42" xfId="0" applyFont="1" applyFill="1" applyBorder="1"/>
    <xf numFmtId="0" fontId="11" fillId="0" borderId="53" xfId="0" applyFont="1" applyBorder="1" applyAlignment="1">
      <alignment horizontal="center" vertical="center"/>
    </xf>
    <xf numFmtId="0" fontId="1" fillId="0" borderId="22" xfId="0" applyFont="1" applyBorder="1" applyAlignment="1">
      <alignment horizontal="center" vertical="center"/>
    </xf>
    <xf numFmtId="0" fontId="1" fillId="11" borderId="37" xfId="0" applyFont="1" applyFill="1" applyBorder="1" applyAlignment="1">
      <alignment horizontal="center"/>
    </xf>
    <xf numFmtId="165" fontId="1" fillId="2" borderId="1" xfId="0" applyNumberFormat="1" applyFont="1" applyFill="1" applyBorder="1" applyAlignment="1" applyProtection="1">
      <alignment horizontal="center"/>
      <protection locked="0"/>
    </xf>
    <xf numFmtId="165" fontId="1" fillId="2" borderId="63" xfId="0" applyNumberFormat="1" applyFont="1" applyFill="1" applyBorder="1" applyAlignment="1" applyProtection="1">
      <alignment horizontal="center"/>
      <protection locked="0"/>
    </xf>
    <xf numFmtId="165" fontId="9" fillId="11" borderId="10" xfId="0" applyNumberFormat="1" applyFont="1" applyFill="1" applyBorder="1" applyAlignment="1">
      <alignment horizontal="center"/>
    </xf>
    <xf numFmtId="0" fontId="9" fillId="11" borderId="3" xfId="0" applyFont="1" applyFill="1" applyBorder="1" applyAlignment="1">
      <alignment horizontal="center"/>
    </xf>
    <xf numFmtId="3" fontId="12" fillId="9" borderId="10" xfId="0" applyNumberFormat="1" applyFont="1" applyFill="1" applyBorder="1" applyAlignment="1">
      <alignment horizontal="center"/>
    </xf>
    <xf numFmtId="164" fontId="12" fillId="9" borderId="10" xfId="0" applyNumberFormat="1" applyFont="1" applyFill="1" applyBorder="1" applyAlignment="1">
      <alignment horizontal="center"/>
    </xf>
    <xf numFmtId="165" fontId="9" fillId="11" borderId="11" xfId="0" applyNumberFormat="1" applyFont="1" applyFill="1" applyBorder="1" applyAlignment="1">
      <alignment horizontal="center"/>
    </xf>
    <xf numFmtId="0" fontId="9" fillId="11" borderId="0" xfId="0" applyFont="1" applyFill="1" applyAlignment="1">
      <alignment horizontal="center"/>
    </xf>
    <xf numFmtId="164" fontId="12" fillId="9" borderId="11" xfId="0" applyNumberFormat="1" applyFont="1" applyFill="1" applyBorder="1" applyAlignment="1">
      <alignment horizontal="center"/>
    </xf>
    <xf numFmtId="0" fontId="9" fillId="11" borderId="160" xfId="0" applyFont="1" applyFill="1" applyBorder="1" applyAlignment="1">
      <alignment horizontal="center"/>
    </xf>
    <xf numFmtId="0" fontId="9" fillId="11" borderId="30" xfId="0" applyFont="1" applyFill="1" applyBorder="1" applyAlignment="1">
      <alignment horizontal="center"/>
    </xf>
    <xf numFmtId="0" fontId="1" fillId="2" borderId="154" xfId="0" applyFont="1" applyFill="1" applyBorder="1" applyAlignment="1" applyProtection="1">
      <alignment horizontal="center"/>
      <protection locked="0"/>
    </xf>
    <xf numFmtId="0" fontId="1" fillId="2" borderId="39" xfId="0" applyFont="1" applyFill="1" applyBorder="1" applyAlignment="1" applyProtection="1">
      <alignment horizontal="center"/>
      <protection locked="0"/>
    </xf>
    <xf numFmtId="0" fontId="12" fillId="9" borderId="52" xfId="8" applyFont="1" applyFill="1" applyBorder="1" applyProtection="1">
      <alignment horizontal="center" vertical="center"/>
    </xf>
    <xf numFmtId="0" fontId="12" fillId="9" borderId="53" xfId="8" applyFont="1" applyFill="1" applyBorder="1" applyProtection="1">
      <alignment horizontal="center" vertical="center"/>
    </xf>
    <xf numFmtId="0" fontId="11" fillId="2" borderId="52" xfId="8" applyFont="1" applyFill="1" applyBorder="1" applyProtection="1">
      <alignment horizontal="center" vertical="center"/>
      <protection locked="0"/>
    </xf>
    <xf numFmtId="0" fontId="11" fillId="2" borderId="53" xfId="8" applyFont="1" applyFill="1" applyBorder="1" applyProtection="1">
      <alignment horizontal="center" vertical="center"/>
      <protection locked="0"/>
    </xf>
    <xf numFmtId="0" fontId="1" fillId="11" borderId="44" xfId="0" applyFont="1" applyFill="1" applyBorder="1"/>
    <xf numFmtId="0" fontId="1" fillId="11" borderId="43" xfId="0" applyFont="1" applyFill="1" applyBorder="1"/>
    <xf numFmtId="165" fontId="12" fillId="9" borderId="9" xfId="0" applyNumberFormat="1" applyFont="1" applyFill="1" applyBorder="1" applyAlignment="1">
      <alignment horizontal="center"/>
    </xf>
    <xf numFmtId="0" fontId="24" fillId="11" borderId="78" xfId="0" applyFont="1" applyFill="1" applyBorder="1"/>
    <xf numFmtId="0" fontId="24" fillId="11" borderId="59" xfId="0" applyFont="1" applyFill="1" applyBorder="1"/>
    <xf numFmtId="0" fontId="10" fillId="0" borderId="32" xfId="6" applyBorder="1" applyAlignment="1">
      <alignment vertical="center"/>
    </xf>
    <xf numFmtId="0" fontId="10" fillId="0" borderId="26" xfId="6" applyBorder="1" applyAlignment="1">
      <alignment vertical="center"/>
    </xf>
    <xf numFmtId="0" fontId="10" fillId="0" borderId="28" xfId="6" applyBorder="1" applyAlignment="1">
      <alignment vertical="center"/>
    </xf>
    <xf numFmtId="1" fontId="12" fillId="9" borderId="10" xfId="0" applyNumberFormat="1" applyFont="1" applyFill="1" applyBorder="1" applyAlignment="1">
      <alignment horizontal="center"/>
    </xf>
    <xf numFmtId="1" fontId="12" fillId="9" borderId="11" xfId="0" applyNumberFormat="1" applyFont="1" applyFill="1" applyBorder="1" applyAlignment="1">
      <alignment horizontal="center"/>
    </xf>
    <xf numFmtId="3" fontId="12" fillId="9" borderId="19" xfId="0" applyNumberFormat="1" applyFont="1" applyFill="1" applyBorder="1" applyAlignment="1">
      <alignment horizontal="center"/>
    </xf>
    <xf numFmtId="3" fontId="12" fillId="9" borderId="37" xfId="0" applyNumberFormat="1" applyFont="1" applyFill="1" applyBorder="1" applyAlignment="1">
      <alignment horizontal="center"/>
    </xf>
    <xf numFmtId="0" fontId="1" fillId="0" borderId="159" xfId="0" applyFont="1" applyBorder="1"/>
    <xf numFmtId="0" fontId="1" fillId="0" borderId="22" xfId="0" applyFont="1" applyBorder="1"/>
    <xf numFmtId="0" fontId="1" fillId="0" borderId="52" xfId="0" applyFont="1" applyBorder="1" applyAlignment="1">
      <alignment horizontal="left"/>
    </xf>
    <xf numFmtId="0" fontId="17" fillId="11" borderId="0" xfId="5" applyFont="1" applyFill="1" applyAlignment="1">
      <alignment vertical="center"/>
    </xf>
    <xf numFmtId="0" fontId="1" fillId="11" borderId="41" xfId="0" applyFont="1" applyFill="1" applyBorder="1"/>
    <xf numFmtId="1" fontId="9" fillId="11" borderId="0" xfId="0" applyNumberFormat="1" applyFont="1" applyFill="1" applyAlignment="1">
      <alignment horizontal="center"/>
    </xf>
    <xf numFmtId="3" fontId="12" fillId="9" borderId="63" xfId="0" applyNumberFormat="1" applyFont="1" applyFill="1" applyBorder="1" applyAlignment="1">
      <alignment horizontal="center"/>
    </xf>
    <xf numFmtId="0" fontId="1" fillId="11" borderId="153" xfId="0" applyFont="1" applyFill="1" applyBorder="1" applyAlignment="1">
      <alignment horizontal="center"/>
    </xf>
    <xf numFmtId="0" fontId="1" fillId="11" borderId="151" xfId="0" applyFont="1" applyFill="1" applyBorder="1" applyAlignment="1">
      <alignment horizontal="center"/>
    </xf>
    <xf numFmtId="0" fontId="2" fillId="11" borderId="56" xfId="0" applyFont="1" applyFill="1" applyBorder="1" applyAlignment="1">
      <alignment horizontal="center"/>
    </xf>
    <xf numFmtId="0" fontId="2" fillId="11" borderId="6" xfId="0" applyFont="1" applyFill="1" applyBorder="1" applyAlignment="1">
      <alignment horizontal="center"/>
    </xf>
    <xf numFmtId="0" fontId="22" fillId="11" borderId="56" xfId="0" applyFont="1" applyFill="1" applyBorder="1" applyAlignment="1">
      <alignment horizontal="center"/>
    </xf>
    <xf numFmtId="0" fontId="22" fillId="11" borderId="6" xfId="0" applyFont="1" applyFill="1" applyBorder="1" applyAlignment="1">
      <alignment horizontal="center"/>
    </xf>
    <xf numFmtId="0" fontId="12" fillId="9" borderId="1" xfId="0" applyFont="1" applyFill="1" applyBorder="1" applyAlignment="1">
      <alignment horizontal="center"/>
    </xf>
    <xf numFmtId="3" fontId="1" fillId="11" borderId="0" xfId="0" applyNumberFormat="1" applyFont="1" applyFill="1" applyAlignment="1">
      <alignment horizontal="center"/>
    </xf>
    <xf numFmtId="0" fontId="24" fillId="11" borderId="0" xfId="0" applyFont="1" applyFill="1"/>
    <xf numFmtId="4" fontId="12" fillId="9" borderId="1" xfId="0" applyNumberFormat="1" applyFont="1" applyFill="1" applyBorder="1" applyAlignment="1">
      <alignment horizontal="center"/>
    </xf>
    <xf numFmtId="0" fontId="11" fillId="11" borderId="0" xfId="5" applyFont="1" applyFill="1" applyAlignment="1">
      <alignment vertical="center"/>
    </xf>
    <xf numFmtId="0" fontId="1" fillId="0" borderId="162" xfId="0" applyFont="1" applyBorder="1"/>
    <xf numFmtId="166" fontId="1" fillId="2" borderId="63" xfId="0" applyNumberFormat="1" applyFont="1" applyFill="1" applyBorder="1" applyAlignment="1" applyProtection="1">
      <alignment horizontal="center" vertical="center"/>
      <protection locked="0"/>
    </xf>
    <xf numFmtId="3" fontId="12" fillId="11" borderId="0" xfId="0" applyNumberFormat="1" applyFont="1" applyFill="1" applyAlignment="1">
      <alignment horizontal="center"/>
    </xf>
    <xf numFmtId="4" fontId="12" fillId="11" borderId="0" xfId="0" applyNumberFormat="1" applyFont="1" applyFill="1" applyAlignment="1">
      <alignment horizontal="center"/>
    </xf>
    <xf numFmtId="0" fontId="10" fillId="0" borderId="161" xfId="6" applyBorder="1" applyAlignment="1" applyProtection="1">
      <alignment vertical="center"/>
      <protection locked="0"/>
    </xf>
    <xf numFmtId="0" fontId="13" fillId="11" borderId="137" xfId="5" applyFont="1" applyFill="1" applyBorder="1" applyAlignment="1">
      <alignment horizontal="left"/>
    </xf>
    <xf numFmtId="14" fontId="6" fillId="0" borderId="54" xfId="5" applyNumberFormat="1" applyBorder="1" applyAlignment="1">
      <alignment horizontal="left"/>
    </xf>
    <xf numFmtId="0" fontId="1" fillId="11" borderId="79" xfId="0" applyFont="1" applyFill="1" applyBorder="1"/>
    <xf numFmtId="0" fontId="6" fillId="11" borderId="0" xfId="5" applyFill="1"/>
    <xf numFmtId="0" fontId="8" fillId="5" borderId="14" xfId="1" applyFont="1" applyBorder="1" applyAlignment="1">
      <alignment vertical="center"/>
    </xf>
    <xf numFmtId="0" fontId="16" fillId="0" borderId="41" xfId="6" applyFont="1" applyBorder="1" applyProtection="1">
      <protection locked="0"/>
    </xf>
    <xf numFmtId="0" fontId="0" fillId="11" borderId="0" xfId="0" applyFill="1"/>
    <xf numFmtId="0" fontId="1" fillId="0" borderId="102" xfId="0" applyFont="1" applyBorder="1"/>
    <xf numFmtId="0" fontId="1" fillId="11" borderId="102" xfId="0" applyFont="1" applyFill="1" applyBorder="1"/>
    <xf numFmtId="0" fontId="1" fillId="11" borderId="18" xfId="0" applyFont="1" applyFill="1" applyBorder="1"/>
    <xf numFmtId="0" fontId="1" fillId="11" borderId="32" xfId="0" applyFont="1" applyFill="1" applyBorder="1"/>
    <xf numFmtId="0" fontId="1" fillId="11" borderId="163" xfId="0" applyFont="1" applyFill="1" applyBorder="1"/>
    <xf numFmtId="0" fontId="1" fillId="11" borderId="26" xfId="0" applyFont="1" applyFill="1" applyBorder="1"/>
    <xf numFmtId="0" fontId="1" fillId="11" borderId="164" xfId="0" applyFont="1" applyFill="1" applyBorder="1"/>
    <xf numFmtId="0" fontId="1" fillId="11" borderId="28" xfId="0" applyFont="1" applyFill="1" applyBorder="1"/>
    <xf numFmtId="0" fontId="1" fillId="11" borderId="165" xfId="0" applyFont="1" applyFill="1" applyBorder="1"/>
    <xf numFmtId="0" fontId="1" fillId="11" borderId="24" xfId="0" applyFont="1" applyFill="1" applyBorder="1"/>
    <xf numFmtId="0" fontId="1" fillId="11" borderId="166" xfId="0" applyFont="1" applyFill="1" applyBorder="1"/>
    <xf numFmtId="0" fontId="1" fillId="11" borderId="15" xfId="0" applyFont="1" applyFill="1" applyBorder="1"/>
    <xf numFmtId="0" fontId="1" fillId="0" borderId="24" xfId="0" applyFont="1" applyBorder="1"/>
    <xf numFmtId="0" fontId="1" fillId="0" borderId="26" xfId="0" applyFont="1" applyBorder="1"/>
    <xf numFmtId="0" fontId="1" fillId="11" borderId="167" xfId="0" applyFont="1" applyFill="1" applyBorder="1"/>
    <xf numFmtId="0" fontId="1" fillId="11" borderId="168" xfId="0" applyFont="1" applyFill="1" applyBorder="1"/>
    <xf numFmtId="0" fontId="11" fillId="11" borderId="28" xfId="0" applyFont="1" applyFill="1" applyBorder="1"/>
    <xf numFmtId="0" fontId="1" fillId="11" borderId="169" xfId="0" applyFont="1" applyFill="1" applyBorder="1"/>
    <xf numFmtId="0" fontId="1" fillId="11" borderId="170" xfId="0" applyFont="1" applyFill="1" applyBorder="1"/>
    <xf numFmtId="0" fontId="1" fillId="0" borderId="171" xfId="5" applyFont="1" applyBorder="1"/>
    <xf numFmtId="0" fontId="1" fillId="0" borderId="173" xfId="5" applyFont="1" applyBorder="1"/>
    <xf numFmtId="0" fontId="1" fillId="0" borderId="173" xfId="5" applyFont="1" applyBorder="1" applyAlignment="1">
      <alignment horizontal="left" vertical="center"/>
    </xf>
    <xf numFmtId="0" fontId="1" fillId="0" borderId="175" xfId="5" applyFont="1" applyBorder="1"/>
    <xf numFmtId="0" fontId="1" fillId="11" borderId="26" xfId="5" applyFont="1" applyFill="1" applyBorder="1"/>
    <xf numFmtId="0" fontId="9" fillId="11" borderId="27" xfId="5" applyFont="1" applyFill="1" applyBorder="1" applyAlignment="1">
      <alignment horizontal="left"/>
    </xf>
    <xf numFmtId="0" fontId="1" fillId="11" borderId="46" xfId="5" applyFont="1" applyFill="1" applyBorder="1" applyAlignment="1">
      <alignment horizontal="left" vertical="center"/>
    </xf>
    <xf numFmtId="0" fontId="1" fillId="11" borderId="47" xfId="5" applyFont="1" applyFill="1" applyBorder="1" applyAlignment="1">
      <alignment horizontal="left" vertical="center" wrapText="1"/>
    </xf>
    <xf numFmtId="0" fontId="1" fillId="11" borderId="177" xfId="0" applyFont="1" applyFill="1" applyBorder="1"/>
    <xf numFmtId="0" fontId="1" fillId="11" borderId="178" xfId="0" applyFont="1" applyFill="1" applyBorder="1"/>
    <xf numFmtId="0" fontId="1" fillId="11" borderId="50" xfId="0" applyFont="1" applyFill="1" applyBorder="1"/>
    <xf numFmtId="0" fontId="1" fillId="0" borderId="179" xfId="5" applyFont="1" applyBorder="1"/>
    <xf numFmtId="0" fontId="11" fillId="0" borderId="161" xfId="5" applyFont="1" applyBorder="1" applyAlignment="1">
      <alignment vertical="center"/>
    </xf>
    <xf numFmtId="0" fontId="11" fillId="0" borderId="189" xfId="5" applyFont="1" applyBorder="1" applyAlignment="1">
      <alignment vertical="center"/>
    </xf>
    <xf numFmtId="0" fontId="10" fillId="0" borderId="189" xfId="6" applyBorder="1" applyAlignment="1" applyProtection="1">
      <alignment vertical="center"/>
      <protection locked="0"/>
    </xf>
    <xf numFmtId="0" fontId="11" fillId="0" borderId="190" xfId="5" applyFont="1" applyBorder="1" applyAlignment="1">
      <alignment vertical="center"/>
    </xf>
    <xf numFmtId="0" fontId="10" fillId="0" borderId="190" xfId="6" applyBorder="1" applyAlignment="1" applyProtection="1">
      <alignment vertical="center"/>
      <protection locked="0"/>
    </xf>
    <xf numFmtId="0" fontId="1" fillId="11" borderId="21" xfId="0" applyFont="1" applyFill="1" applyBorder="1" applyAlignment="1">
      <alignment vertical="center"/>
    </xf>
    <xf numFmtId="0" fontId="11" fillId="8" borderId="147" xfId="5" applyFont="1" applyFill="1" applyBorder="1" applyAlignment="1">
      <alignment horizontal="center" vertical="center"/>
    </xf>
    <xf numFmtId="0" fontId="12" fillId="15" borderId="17" xfId="5" applyFont="1" applyFill="1" applyBorder="1" applyAlignment="1">
      <alignment horizontal="center" vertical="center"/>
    </xf>
    <xf numFmtId="0" fontId="2" fillId="14" borderId="22" xfId="0" applyFont="1" applyFill="1" applyBorder="1" applyAlignment="1">
      <alignment horizontal="center" vertical="center"/>
    </xf>
    <xf numFmtId="14" fontId="1" fillId="0" borderId="47" xfId="5" applyNumberFormat="1" applyFont="1" applyBorder="1" applyAlignment="1">
      <alignment horizontal="left" vertical="center" wrapText="1"/>
    </xf>
    <xf numFmtId="0" fontId="9" fillId="0" borderId="154" xfId="5" applyFont="1" applyBorder="1" applyAlignment="1">
      <alignment horizontal="center" vertical="center"/>
    </xf>
    <xf numFmtId="14" fontId="1" fillId="2" borderId="52" xfId="0" applyNumberFormat="1" applyFont="1" applyFill="1" applyBorder="1" applyAlignment="1" applyProtection="1">
      <alignment horizontal="center"/>
      <protection locked="0"/>
    </xf>
    <xf numFmtId="14" fontId="1" fillId="2" borderId="53" xfId="0" applyNumberFormat="1" applyFont="1" applyFill="1" applyBorder="1" applyAlignment="1" applyProtection="1">
      <alignment horizontal="center"/>
      <protection locked="0"/>
    </xf>
    <xf numFmtId="0" fontId="1" fillId="2" borderId="124" xfId="0" applyFont="1" applyFill="1" applyBorder="1" applyAlignment="1" applyProtection="1">
      <alignment horizontal="center" vertical="center"/>
      <protection locked="0"/>
    </xf>
    <xf numFmtId="0" fontId="1" fillId="2" borderId="116" xfId="0" applyFont="1" applyFill="1" applyBorder="1" applyAlignment="1" applyProtection="1">
      <alignment horizontal="left" vertical="center"/>
      <protection locked="0"/>
    </xf>
    <xf numFmtId="0" fontId="1" fillId="2" borderId="11" xfId="0" applyFont="1" applyFill="1" applyBorder="1" applyAlignment="1" applyProtection="1">
      <alignment horizontal="left" vertical="center"/>
      <protection locked="0"/>
    </xf>
    <xf numFmtId="0" fontId="1" fillId="2" borderId="115" xfId="0" applyFont="1" applyFill="1" applyBorder="1" applyAlignment="1" applyProtection="1">
      <alignment horizontal="left" vertical="center"/>
      <protection locked="0"/>
    </xf>
    <xf numFmtId="0" fontId="1" fillId="2" borderId="1" xfId="0" applyFont="1" applyFill="1" applyBorder="1" applyAlignment="1" applyProtection="1">
      <alignment horizontal="left" vertical="center"/>
      <protection locked="0"/>
    </xf>
    <xf numFmtId="0" fontId="1" fillId="2" borderId="117" xfId="0" applyFont="1" applyFill="1" applyBorder="1" applyAlignment="1" applyProtection="1">
      <alignment horizontal="left" vertical="center"/>
      <protection locked="0"/>
    </xf>
    <xf numFmtId="0" fontId="1" fillId="2" borderId="118" xfId="0" applyFont="1" applyFill="1" applyBorder="1" applyAlignment="1" applyProtection="1">
      <alignment horizontal="left" vertical="center"/>
      <protection locked="0"/>
    </xf>
    <xf numFmtId="0" fontId="1" fillId="2" borderId="125" xfId="0" applyFont="1" applyFill="1" applyBorder="1" applyAlignment="1" applyProtection="1">
      <alignment horizontal="left" vertical="top" wrapText="1"/>
      <protection locked="0"/>
    </xf>
    <xf numFmtId="0" fontId="2" fillId="3" borderId="36" xfId="0" applyFont="1" applyFill="1" applyBorder="1" applyAlignment="1">
      <alignment horizontal="center" vertical="center"/>
    </xf>
    <xf numFmtId="0" fontId="2" fillId="3" borderId="38" xfId="0" applyFont="1" applyFill="1" applyBorder="1" applyAlignment="1">
      <alignment horizontal="center" vertical="center"/>
    </xf>
    <xf numFmtId="0" fontId="8" fillId="5" borderId="12" xfId="1" applyFont="1" applyBorder="1" applyProtection="1">
      <alignment horizontal="left" vertical="center"/>
    </xf>
    <xf numFmtId="0" fontId="8" fillId="5" borderId="14" xfId="1" applyFont="1" applyBorder="1" applyProtection="1">
      <alignment horizontal="left" vertical="center"/>
    </xf>
    <xf numFmtId="0" fontId="11" fillId="10" borderId="15" xfId="1" applyFont="1" applyFill="1" applyBorder="1" applyAlignment="1" applyProtection="1">
      <alignment horizontal="left" vertical="center" wrapText="1"/>
    </xf>
    <xf numFmtId="0" fontId="11" fillId="10" borderId="17" xfId="1" applyFont="1" applyFill="1" applyBorder="1" applyAlignment="1" applyProtection="1">
      <alignment horizontal="left" vertical="center" wrapText="1"/>
    </xf>
    <xf numFmtId="0" fontId="11" fillId="10" borderId="18" xfId="1" applyFont="1" applyFill="1" applyBorder="1" applyAlignment="1" applyProtection="1">
      <alignment horizontal="left" vertical="center" wrapText="1"/>
    </xf>
    <xf numFmtId="0" fontId="11" fillId="10" borderId="19" xfId="1" applyFont="1" applyFill="1" applyBorder="1" applyAlignment="1" applyProtection="1">
      <alignment horizontal="left" vertical="center" wrapText="1"/>
    </xf>
    <xf numFmtId="0" fontId="11" fillId="10" borderId="20" xfId="1" applyFont="1" applyFill="1" applyBorder="1" applyAlignment="1" applyProtection="1">
      <alignment horizontal="left" vertical="center" wrapText="1"/>
    </xf>
    <xf numFmtId="0" fontId="11" fillId="10" borderId="22" xfId="1" applyFont="1" applyFill="1" applyBorder="1" applyAlignment="1" applyProtection="1">
      <alignment horizontal="left" vertical="center" wrapText="1"/>
    </xf>
    <xf numFmtId="0" fontId="8" fillId="11" borderId="15" xfId="1" applyFont="1" applyFill="1" applyBorder="1" applyAlignment="1" applyProtection="1">
      <alignment horizontal="center" vertical="center"/>
    </xf>
    <xf numFmtId="0" fontId="8" fillId="11" borderId="18" xfId="1" applyFont="1" applyFill="1" applyBorder="1" applyAlignment="1" applyProtection="1">
      <alignment horizontal="center" vertical="center"/>
    </xf>
    <xf numFmtId="0" fontId="8" fillId="11" borderId="75" xfId="1" applyFont="1" applyFill="1" applyBorder="1" applyAlignment="1" applyProtection="1">
      <alignment horizontal="center" vertical="center"/>
    </xf>
    <xf numFmtId="0" fontId="8" fillId="11" borderId="76" xfId="1" applyFont="1" applyFill="1" applyBorder="1" applyAlignment="1" applyProtection="1">
      <alignment horizontal="center" vertical="center"/>
    </xf>
    <xf numFmtId="0" fontId="2" fillId="3" borderId="75" xfId="0" applyFont="1" applyFill="1" applyBorder="1" applyAlignment="1">
      <alignment horizontal="center" vertical="center"/>
    </xf>
    <xf numFmtId="0" fontId="2" fillId="3" borderId="147" xfId="0" applyFont="1" applyFill="1" applyBorder="1" applyAlignment="1">
      <alignment horizontal="center" vertical="center"/>
    </xf>
    <xf numFmtId="0" fontId="8" fillId="5" borderId="12" xfId="1" applyFont="1" applyBorder="1">
      <alignment horizontal="left" vertical="center"/>
    </xf>
    <xf numFmtId="0" fontId="8" fillId="5" borderId="14" xfId="1" applyFont="1" applyBorder="1">
      <alignment horizontal="left" vertical="center"/>
    </xf>
    <xf numFmtId="0" fontId="10" fillId="0" borderId="12" xfId="6" applyBorder="1" applyAlignment="1" applyProtection="1">
      <alignment horizontal="left" vertical="center" wrapText="1"/>
      <protection locked="0"/>
    </xf>
    <xf numFmtId="0" fontId="10" fillId="0" borderId="14" xfId="6" applyBorder="1" applyAlignment="1" applyProtection="1">
      <alignment horizontal="left" vertical="center" wrapText="1"/>
      <protection locked="0"/>
    </xf>
    <xf numFmtId="0" fontId="2" fillId="3" borderId="12" xfId="0" applyFont="1" applyFill="1" applyBorder="1" applyAlignment="1">
      <alignment horizontal="center"/>
    </xf>
    <xf numFmtId="0" fontId="2" fillId="3" borderId="14" xfId="0" applyFont="1" applyFill="1" applyBorder="1" applyAlignment="1">
      <alignment horizontal="center"/>
    </xf>
    <xf numFmtId="0" fontId="1" fillId="0" borderId="60" xfId="7" applyFont="1" applyBorder="1" applyAlignment="1">
      <alignment horizontal="left"/>
    </xf>
    <xf numFmtId="0" fontId="1" fillId="0" borderId="7" xfId="7" applyFont="1" applyBorder="1" applyAlignment="1">
      <alignment horizontal="left"/>
    </xf>
    <xf numFmtId="0" fontId="1" fillId="0" borderId="61" xfId="7" applyFont="1" applyBorder="1" applyAlignment="1">
      <alignment horizontal="left"/>
    </xf>
    <xf numFmtId="0" fontId="1" fillId="0" borderId="62" xfId="7" applyFont="1" applyBorder="1" applyAlignment="1">
      <alignment horizontal="left"/>
    </xf>
    <xf numFmtId="0" fontId="8" fillId="0" borderId="23" xfId="1" applyFont="1" applyFill="1" applyBorder="1">
      <alignment horizontal="left" vertical="center"/>
    </xf>
    <xf numFmtId="0" fontId="8" fillId="5" borderId="13" xfId="1" applyFont="1" applyBorder="1" applyProtection="1">
      <alignment horizontal="left" vertical="center"/>
    </xf>
    <xf numFmtId="0" fontId="8" fillId="12" borderId="15" xfId="1" applyFont="1" applyFill="1" applyBorder="1" applyAlignment="1" applyProtection="1">
      <alignment horizontal="left" vertical="center" wrapText="1"/>
    </xf>
    <xf numFmtId="0" fontId="8" fillId="12" borderId="16" xfId="1" applyFont="1" applyFill="1" applyBorder="1" applyAlignment="1" applyProtection="1">
      <alignment horizontal="left" vertical="center" wrapText="1"/>
    </xf>
    <xf numFmtId="0" fontId="8" fillId="12" borderId="17" xfId="1" applyFont="1" applyFill="1" applyBorder="1" applyAlignment="1" applyProtection="1">
      <alignment horizontal="left" vertical="center" wrapText="1"/>
    </xf>
    <xf numFmtId="0" fontId="8" fillId="12" borderId="18" xfId="1" applyFont="1" applyFill="1" applyBorder="1" applyAlignment="1" applyProtection="1">
      <alignment horizontal="left" vertical="center" wrapText="1"/>
    </xf>
    <xf numFmtId="0" fontId="8" fillId="12" borderId="0" xfId="1" applyFont="1" applyFill="1" applyBorder="1" applyAlignment="1" applyProtection="1">
      <alignment horizontal="left" vertical="center" wrapText="1"/>
    </xf>
    <xf numFmtId="0" fontId="8" fillId="12" borderId="19" xfId="1" applyFont="1" applyFill="1" applyBorder="1" applyAlignment="1" applyProtection="1">
      <alignment horizontal="left" vertical="center" wrapText="1"/>
    </xf>
    <xf numFmtId="0" fontId="2" fillId="0" borderId="60" xfId="7" applyFont="1" applyBorder="1" applyAlignment="1">
      <alignment horizontal="center"/>
    </xf>
    <xf numFmtId="0" fontId="2" fillId="0" borderId="7" xfId="7" applyFont="1" applyBorder="1" applyAlignment="1">
      <alignment horizontal="center"/>
    </xf>
    <xf numFmtId="0" fontId="8" fillId="5" borderId="13" xfId="1" applyFont="1" applyBorder="1">
      <alignment horizontal="left" vertical="center"/>
    </xf>
    <xf numFmtId="0" fontId="1" fillId="2" borderId="148" xfId="0" applyFont="1" applyFill="1" applyBorder="1" applyAlignment="1" applyProtection="1">
      <alignment horizontal="left" vertical="top" wrapText="1"/>
      <protection locked="0"/>
    </xf>
    <xf numFmtId="0" fontId="1" fillId="2" borderId="127" xfId="0" applyFont="1" applyFill="1" applyBorder="1" applyAlignment="1" applyProtection="1">
      <alignment horizontal="left" vertical="top" wrapText="1"/>
      <protection locked="0"/>
    </xf>
    <xf numFmtId="0" fontId="1" fillId="2" borderId="128" xfId="0" applyFont="1" applyFill="1" applyBorder="1" applyAlignment="1" applyProtection="1">
      <alignment horizontal="left" vertical="top" wrapText="1"/>
      <protection locked="0"/>
    </xf>
    <xf numFmtId="0" fontId="4" fillId="3" borderId="126" xfId="0" applyFont="1" applyFill="1" applyBorder="1" applyAlignment="1">
      <alignment horizontal="left" vertical="center" wrapText="1"/>
    </xf>
    <xf numFmtId="0" fontId="4" fillId="3" borderId="127" xfId="0" applyFont="1" applyFill="1" applyBorder="1" applyAlignment="1">
      <alignment horizontal="left" vertical="center" wrapText="1"/>
    </xf>
    <xf numFmtId="0" fontId="4" fillId="3" borderId="128" xfId="0" applyFont="1" applyFill="1" applyBorder="1" applyAlignment="1">
      <alignment horizontal="left" vertical="center" wrapText="1"/>
    </xf>
    <xf numFmtId="0" fontId="1" fillId="4" borderId="110"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140" xfId="0" applyFont="1" applyFill="1" applyBorder="1" applyAlignment="1" applyProtection="1">
      <alignment horizontal="left" vertical="top" wrapText="1"/>
      <protection locked="0"/>
    </xf>
    <xf numFmtId="0" fontId="1" fillId="4" borderId="141" xfId="0" applyFont="1" applyFill="1" applyBorder="1" applyAlignment="1" applyProtection="1">
      <alignment horizontal="left" vertical="top" wrapText="1"/>
      <protection locked="0"/>
    </xf>
    <xf numFmtId="0" fontId="1" fillId="4" borderId="133" xfId="0" applyFont="1" applyFill="1" applyBorder="1" applyAlignment="1" applyProtection="1">
      <alignment horizontal="left" vertical="top" wrapText="1"/>
      <protection locked="0"/>
    </xf>
    <xf numFmtId="0" fontId="1" fillId="4" borderId="142" xfId="0" applyFont="1" applyFill="1" applyBorder="1" applyAlignment="1" applyProtection="1">
      <alignment horizontal="left" vertical="top" wrapText="1"/>
      <protection locked="0"/>
    </xf>
    <xf numFmtId="0" fontId="4" fillId="3" borderId="94" xfId="0" applyFont="1" applyFill="1" applyBorder="1" applyAlignment="1">
      <alignment horizontal="left" vertical="center"/>
    </xf>
    <xf numFmtId="0" fontId="4" fillId="3" borderId="95" xfId="0" applyFont="1" applyFill="1" applyBorder="1" applyAlignment="1">
      <alignment horizontal="left" vertical="center"/>
    </xf>
    <xf numFmtId="0" fontId="4" fillId="3" borderId="96" xfId="0" applyFont="1" applyFill="1" applyBorder="1" applyAlignment="1">
      <alignment horizontal="left" vertical="center"/>
    </xf>
    <xf numFmtId="0" fontId="1" fillId="4" borderId="88" xfId="0" applyFont="1" applyFill="1" applyBorder="1" applyAlignment="1" applyProtection="1">
      <alignment horizontal="left" vertical="top" wrapText="1"/>
      <protection locked="0"/>
    </xf>
    <xf numFmtId="0" fontId="1" fillId="4" borderId="66" xfId="0" applyFont="1" applyFill="1" applyBorder="1" applyAlignment="1" applyProtection="1">
      <alignment horizontal="left" vertical="top" wrapText="1"/>
      <protection locked="0"/>
    </xf>
    <xf numFmtId="0" fontId="1" fillId="4" borderId="89" xfId="0" applyFont="1" applyFill="1" applyBorder="1" applyAlignment="1" applyProtection="1">
      <alignment horizontal="left" vertical="top" wrapText="1"/>
      <protection locked="0"/>
    </xf>
    <xf numFmtId="0" fontId="1" fillId="4" borderId="83" xfId="0" applyFont="1" applyFill="1" applyBorder="1" applyAlignment="1" applyProtection="1">
      <alignment horizontal="left" vertical="top" wrapText="1"/>
      <protection locked="0"/>
    </xf>
    <xf numFmtId="0" fontId="1" fillId="4" borderId="58" xfId="0" applyFont="1" applyFill="1" applyBorder="1" applyAlignment="1" applyProtection="1">
      <alignment horizontal="left" vertical="top" wrapText="1"/>
      <protection locked="0"/>
    </xf>
    <xf numFmtId="0" fontId="1" fillId="4" borderId="84" xfId="0" applyFont="1" applyFill="1" applyBorder="1" applyAlignment="1" applyProtection="1">
      <alignment horizontal="left" vertical="top" wrapText="1"/>
      <protection locked="0"/>
    </xf>
    <xf numFmtId="0" fontId="1" fillId="4" borderId="85" xfId="0" applyFont="1" applyFill="1" applyBorder="1" applyAlignment="1" applyProtection="1">
      <alignment horizontal="left" vertical="top" wrapText="1"/>
      <protection locked="0"/>
    </xf>
    <xf numFmtId="0" fontId="1" fillId="4" borderId="86" xfId="0" applyFont="1" applyFill="1" applyBorder="1" applyAlignment="1" applyProtection="1">
      <alignment horizontal="left" vertical="top" wrapText="1"/>
      <protection locked="0"/>
    </xf>
    <xf numFmtId="0" fontId="1" fillId="4" borderId="87" xfId="0" applyFont="1" applyFill="1" applyBorder="1" applyAlignment="1" applyProtection="1">
      <alignment horizontal="left" vertical="top" wrapText="1"/>
      <protection locked="0"/>
    </xf>
    <xf numFmtId="0" fontId="1" fillId="4" borderId="80" xfId="0" applyFont="1" applyFill="1" applyBorder="1" applyAlignment="1" applyProtection="1">
      <alignment horizontal="left" vertical="top" wrapText="1"/>
      <protection locked="0"/>
    </xf>
    <xf numFmtId="0" fontId="1" fillId="4" borderId="81" xfId="0" applyFont="1" applyFill="1" applyBorder="1" applyAlignment="1" applyProtection="1">
      <alignment horizontal="left" vertical="top" wrapText="1"/>
      <protection locked="0"/>
    </xf>
    <xf numFmtId="0" fontId="1" fillId="4" borderId="82" xfId="0" applyFont="1" applyFill="1" applyBorder="1" applyAlignment="1" applyProtection="1">
      <alignment horizontal="left" vertical="top" wrapText="1"/>
      <protection locked="0"/>
    </xf>
    <xf numFmtId="0" fontId="4" fillId="3" borderId="90" xfId="0" applyFont="1" applyFill="1" applyBorder="1" applyAlignment="1">
      <alignment horizontal="left" vertical="center"/>
    </xf>
    <xf numFmtId="0" fontId="4" fillId="3" borderId="91" xfId="0" applyFont="1" applyFill="1" applyBorder="1" applyAlignment="1">
      <alignment horizontal="left" vertical="center"/>
    </xf>
    <xf numFmtId="0" fontId="4" fillId="3" borderId="92" xfId="0" applyFont="1" applyFill="1" applyBorder="1" applyAlignment="1">
      <alignment horizontal="left" vertical="center"/>
    </xf>
    <xf numFmtId="0" fontId="4" fillId="3" borderId="90" xfId="0" applyFont="1" applyFill="1" applyBorder="1" applyAlignment="1">
      <alignment horizontal="left" vertical="center" wrapText="1"/>
    </xf>
    <xf numFmtId="0" fontId="4" fillId="3" borderId="91" xfId="0" applyFont="1" applyFill="1" applyBorder="1" applyAlignment="1">
      <alignment horizontal="left" vertical="center" wrapText="1"/>
    </xf>
    <xf numFmtId="0" fontId="4" fillId="3" borderId="92" xfId="0" applyFont="1" applyFill="1" applyBorder="1" applyAlignment="1">
      <alignment horizontal="left" vertical="center" wrapText="1"/>
    </xf>
    <xf numFmtId="0" fontId="4" fillId="3" borderId="90" xfId="0" applyFont="1" applyFill="1" applyBorder="1" applyAlignment="1">
      <alignment horizontal="left" vertical="top" wrapText="1"/>
    </xf>
    <xf numFmtId="0" fontId="4" fillId="3" borderId="91" xfId="0" applyFont="1" applyFill="1" applyBorder="1" applyAlignment="1">
      <alignment horizontal="left" vertical="top" wrapText="1"/>
    </xf>
    <xf numFmtId="0" fontId="4" fillId="3" borderId="92" xfId="0" applyFont="1" applyFill="1" applyBorder="1" applyAlignment="1">
      <alignment horizontal="left" vertical="top" wrapText="1"/>
    </xf>
    <xf numFmtId="0" fontId="4" fillId="3" borderId="94" xfId="0" applyFont="1" applyFill="1" applyBorder="1" applyAlignment="1">
      <alignment horizontal="left" vertical="center" wrapText="1"/>
    </xf>
    <xf numFmtId="0" fontId="4" fillId="3" borderId="95" xfId="0" applyFont="1" applyFill="1" applyBorder="1" applyAlignment="1">
      <alignment horizontal="left" vertical="center" wrapText="1"/>
    </xf>
    <xf numFmtId="0" fontId="4" fillId="3" borderId="96" xfId="0" applyFont="1" applyFill="1" applyBorder="1" applyAlignment="1">
      <alignment horizontal="left" vertical="center" wrapText="1"/>
    </xf>
    <xf numFmtId="0" fontId="1" fillId="4" borderId="15" xfId="0" applyFont="1" applyFill="1" applyBorder="1" applyAlignment="1" applyProtection="1">
      <alignment horizontal="left" vertical="top" wrapText="1"/>
      <protection locked="0"/>
    </xf>
    <xf numFmtId="0" fontId="1" fillId="4" borderId="16"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8" xfId="0" applyFont="1" applyFill="1" applyBorder="1" applyAlignment="1" applyProtection="1">
      <alignment horizontal="left" vertical="top" wrapText="1"/>
      <protection locked="0"/>
    </xf>
    <xf numFmtId="0" fontId="1" fillId="4" borderId="19" xfId="0" applyFont="1" applyFill="1" applyBorder="1" applyAlignment="1" applyProtection="1">
      <alignment horizontal="left" vertical="top" wrapText="1"/>
      <protection locked="0"/>
    </xf>
    <xf numFmtId="0" fontId="1" fillId="4" borderId="20" xfId="0" applyFont="1" applyFill="1" applyBorder="1" applyAlignment="1" applyProtection="1">
      <alignment horizontal="left" vertical="top" wrapText="1"/>
      <protection locked="0"/>
    </xf>
    <xf numFmtId="0" fontId="1" fillId="4" borderId="21" xfId="0" applyFont="1" applyFill="1" applyBorder="1" applyAlignment="1" applyProtection="1">
      <alignment horizontal="left" vertical="top" wrapText="1"/>
      <protection locked="0"/>
    </xf>
    <xf numFmtId="0" fontId="1" fillId="4" borderId="22" xfId="0" applyFont="1" applyFill="1" applyBorder="1" applyAlignment="1" applyProtection="1">
      <alignment horizontal="left" vertical="top" wrapText="1"/>
      <protection locked="0"/>
    </xf>
    <xf numFmtId="0" fontId="1" fillId="0" borderId="100" xfId="0" applyFont="1" applyBorder="1"/>
    <xf numFmtId="0" fontId="1" fillId="0" borderId="8" xfId="0" applyFont="1" applyBorder="1"/>
    <xf numFmtId="0" fontId="1" fillId="0" borderId="152" xfId="0" applyFont="1" applyBorder="1"/>
    <xf numFmtId="0" fontId="1" fillId="0" borderId="100" xfId="0" applyFont="1" applyBorder="1" applyAlignment="1">
      <alignment horizontal="left"/>
    </xf>
    <xf numFmtId="0" fontId="1" fillId="0" borderId="8" xfId="0" applyFont="1" applyBorder="1" applyAlignment="1">
      <alignment horizontal="left"/>
    </xf>
    <xf numFmtId="0" fontId="1" fillId="0" borderId="152" xfId="0" applyFont="1" applyBorder="1" applyAlignment="1">
      <alignment horizontal="left"/>
    </xf>
    <xf numFmtId="0" fontId="2" fillId="3" borderId="12" xfId="0" applyFont="1" applyFill="1" applyBorder="1"/>
    <xf numFmtId="0" fontId="2" fillId="3" borderId="13" xfId="0" applyFont="1" applyFill="1" applyBorder="1"/>
    <xf numFmtId="0" fontId="2" fillId="3" borderId="14" xfId="0" applyFont="1" applyFill="1" applyBorder="1"/>
    <xf numFmtId="0" fontId="2" fillId="11" borderId="56" xfId="0" applyFont="1" applyFill="1" applyBorder="1" applyAlignment="1">
      <alignment horizontal="center"/>
    </xf>
    <xf numFmtId="0" fontId="2" fillId="11" borderId="6" xfId="0" applyFont="1" applyFill="1" applyBorder="1" applyAlignment="1">
      <alignment horizontal="center"/>
    </xf>
    <xf numFmtId="0" fontId="1" fillId="0" borderId="171" xfId="5" applyFont="1" applyBorder="1"/>
    <xf numFmtId="0" fontId="1" fillId="0" borderId="172" xfId="5" applyFont="1" applyBorder="1"/>
    <xf numFmtId="0" fontId="1" fillId="0" borderId="173" xfId="5" applyFont="1" applyBorder="1"/>
    <xf numFmtId="0" fontId="1" fillId="0" borderId="174" xfId="5" applyFont="1" applyBorder="1"/>
    <xf numFmtId="0" fontId="1" fillId="0" borderId="173" xfId="5" applyFont="1" applyBorder="1" applyAlignment="1">
      <alignment horizontal="left" vertical="center"/>
    </xf>
    <xf numFmtId="0" fontId="1" fillId="0" borderId="174" xfId="5" applyFont="1" applyBorder="1" applyAlignment="1">
      <alignment horizontal="left" vertical="center"/>
    </xf>
    <xf numFmtId="0" fontId="1" fillId="0" borderId="175" xfId="5" applyFont="1" applyBorder="1"/>
    <xf numFmtId="0" fontId="1" fillId="0" borderId="176" xfId="5" applyFont="1" applyBorder="1"/>
    <xf numFmtId="0" fontId="9" fillId="0" borderId="172" xfId="5" applyFont="1" applyBorder="1" applyAlignment="1">
      <alignment horizontal="left"/>
    </xf>
    <xf numFmtId="0" fontId="9" fillId="0" borderId="25" xfId="5" applyFont="1" applyBorder="1" applyAlignment="1">
      <alignment horizontal="left"/>
    </xf>
    <xf numFmtId="0" fontId="1" fillId="11" borderId="61" xfId="0" applyFont="1" applyFill="1" applyBorder="1" applyAlignment="1">
      <alignment horizontal="center"/>
    </xf>
    <xf numFmtId="0" fontId="1" fillId="11" borderId="150" xfId="0" applyFont="1" applyFill="1" applyBorder="1" applyAlignment="1">
      <alignment horizontal="center"/>
    </xf>
    <xf numFmtId="0" fontId="1" fillId="11" borderId="62" xfId="0" applyFont="1" applyFill="1" applyBorder="1" applyAlignment="1">
      <alignment horizontal="center"/>
    </xf>
    <xf numFmtId="0" fontId="22" fillId="3" borderId="12" xfId="0" applyFont="1" applyFill="1" applyBorder="1" applyAlignment="1">
      <alignment horizontal="left"/>
    </xf>
    <xf numFmtId="0" fontId="22" fillId="3" borderId="13" xfId="0" applyFont="1" applyFill="1" applyBorder="1" applyAlignment="1">
      <alignment horizontal="left"/>
    </xf>
    <xf numFmtId="0" fontId="22" fillId="3" borderId="14" xfId="0" applyFont="1" applyFill="1" applyBorder="1" applyAlignment="1">
      <alignment horizontal="left"/>
    </xf>
    <xf numFmtId="0" fontId="2" fillId="11" borderId="0" xfId="0" applyFont="1" applyFill="1"/>
    <xf numFmtId="0" fontId="9" fillId="11" borderId="144" xfId="0" applyFont="1" applyFill="1" applyBorder="1" applyAlignment="1">
      <alignment horizontal="center"/>
    </xf>
    <xf numFmtId="0" fontId="9" fillId="11" borderId="145" xfId="0" applyFont="1" applyFill="1" applyBorder="1" applyAlignment="1">
      <alignment horizontal="center"/>
    </xf>
    <xf numFmtId="0" fontId="9" fillId="11" borderId="146" xfId="0" applyFont="1" applyFill="1" applyBorder="1" applyAlignment="1">
      <alignment horizontal="center"/>
    </xf>
    <xf numFmtId="0" fontId="9" fillId="0" borderId="100" xfId="0" applyFont="1" applyBorder="1"/>
    <xf numFmtId="0" fontId="9" fillId="0" borderId="8" xfId="0" applyFont="1" applyBorder="1"/>
    <xf numFmtId="0" fontId="9" fillId="0" borderId="152" xfId="0" applyFont="1" applyBorder="1"/>
    <xf numFmtId="0" fontId="1" fillId="0" borderId="149" xfId="0" applyFont="1" applyBorder="1" applyAlignment="1">
      <alignment horizontal="left"/>
    </xf>
    <xf numFmtId="0" fontId="1" fillId="0" borderId="150" xfId="0" applyFont="1" applyBorder="1" applyAlignment="1">
      <alignment horizontal="left"/>
    </xf>
    <xf numFmtId="0" fontId="1" fillId="0" borderId="157" xfId="0" applyFont="1" applyBorder="1" applyAlignment="1">
      <alignment horizontal="left"/>
    </xf>
    <xf numFmtId="0" fontId="2" fillId="3" borderId="12" xfId="0" applyFont="1" applyFill="1" applyBorder="1" applyAlignment="1">
      <alignment horizontal="left"/>
    </xf>
    <xf numFmtId="0" fontId="2" fillId="3" borderId="13" xfId="0" applyFont="1" applyFill="1" applyBorder="1" applyAlignment="1">
      <alignment horizontal="left"/>
    </xf>
    <xf numFmtId="0" fontId="2" fillId="3" borderId="14" xfId="0" applyFont="1" applyFill="1" applyBorder="1" applyAlignment="1">
      <alignment horizontal="left"/>
    </xf>
    <xf numFmtId="0" fontId="1" fillId="11" borderId="60" xfId="0" applyFont="1" applyFill="1" applyBorder="1" applyAlignment="1">
      <alignment horizontal="center"/>
    </xf>
    <xf numFmtId="0" fontId="1" fillId="11" borderId="8" xfId="0" applyFont="1" applyFill="1" applyBorder="1" applyAlignment="1">
      <alignment horizontal="center"/>
    </xf>
    <xf numFmtId="0" fontId="1" fillId="11" borderId="7" xfId="0" applyFont="1" applyFill="1" applyBorder="1" applyAlignment="1">
      <alignment horizontal="center"/>
    </xf>
    <xf numFmtId="14" fontId="1" fillId="0" borderId="176" xfId="5" applyNumberFormat="1" applyFont="1" applyBorder="1" applyAlignment="1">
      <alignment horizontal="left"/>
    </xf>
    <xf numFmtId="14" fontId="1" fillId="0" borderId="29" xfId="5" applyNumberFormat="1" applyFont="1" applyBorder="1" applyAlignment="1">
      <alignment horizontal="left"/>
    </xf>
    <xf numFmtId="0" fontId="9" fillId="0" borderId="174" xfId="5" applyFont="1" applyBorder="1" applyAlignment="1">
      <alignment horizontal="left"/>
    </xf>
    <xf numFmtId="0" fontId="9" fillId="0" borderId="27" xfId="5" applyFont="1" applyBorder="1" applyAlignment="1">
      <alignment horizontal="left"/>
    </xf>
    <xf numFmtId="14" fontId="9" fillId="0" borderId="174" xfId="5" applyNumberFormat="1" applyFont="1" applyBorder="1" applyAlignment="1">
      <alignment horizontal="left"/>
    </xf>
    <xf numFmtId="14" fontId="9" fillId="0" borderId="27" xfId="5" applyNumberFormat="1" applyFont="1" applyBorder="1" applyAlignment="1">
      <alignment horizontal="left"/>
    </xf>
    <xf numFmtId="0" fontId="1" fillId="0" borderId="174" xfId="5" applyFont="1" applyBorder="1" applyAlignment="1">
      <alignment horizontal="left" vertical="center" wrapText="1"/>
    </xf>
    <xf numFmtId="0" fontId="1" fillId="0" borderId="27" xfId="5" applyFont="1" applyBorder="1" applyAlignment="1">
      <alignment horizontal="left" vertical="center" wrapText="1"/>
    </xf>
    <xf numFmtId="0" fontId="12" fillId="9" borderId="100" xfId="0" applyFont="1" applyFill="1" applyBorder="1" applyAlignment="1">
      <alignment horizontal="center"/>
    </xf>
    <xf numFmtId="0" fontId="12" fillId="9" borderId="8" xfId="0" applyFont="1" applyFill="1" applyBorder="1" applyAlignment="1">
      <alignment horizontal="center"/>
    </xf>
    <xf numFmtId="0" fontId="12" fillId="9" borderId="7" xfId="0" applyFont="1" applyFill="1" applyBorder="1" applyAlignment="1">
      <alignment horizontal="center"/>
    </xf>
    <xf numFmtId="0" fontId="12" fillId="9" borderId="149" xfId="0" applyFont="1" applyFill="1" applyBorder="1" applyAlignment="1">
      <alignment horizontal="center"/>
    </xf>
    <xf numFmtId="0" fontId="12" fillId="9" borderId="150" xfId="0" applyFont="1" applyFill="1" applyBorder="1" applyAlignment="1">
      <alignment horizontal="center"/>
    </xf>
    <xf numFmtId="0" fontId="12" fillId="9" borderId="62" xfId="0" applyFont="1" applyFill="1" applyBorder="1" applyAlignment="1">
      <alignment horizontal="center"/>
    </xf>
    <xf numFmtId="0" fontId="1" fillId="2" borderId="100" xfId="0" applyFont="1" applyFill="1" applyBorder="1" applyAlignment="1" applyProtection="1">
      <alignment horizontal="center"/>
      <protection locked="0"/>
    </xf>
    <xf numFmtId="0" fontId="1" fillId="2" borderId="8" xfId="0" applyFont="1" applyFill="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2" borderId="100"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0" borderId="144" xfId="0" applyFont="1" applyBorder="1" applyAlignment="1">
      <alignment horizontal="center" vertical="center"/>
    </xf>
    <xf numFmtId="0" fontId="1" fillId="0" borderId="145" xfId="0" applyFont="1" applyBorder="1" applyAlignment="1">
      <alignment horizontal="center" vertical="center"/>
    </xf>
    <xf numFmtId="0" fontId="1" fillId="0" borderId="151" xfId="0" applyFont="1" applyBorder="1" applyAlignment="1">
      <alignment horizontal="center" vertical="center"/>
    </xf>
    <xf numFmtId="0" fontId="12" fillId="9" borderId="63" xfId="0" applyFont="1" applyFill="1" applyBorder="1" applyAlignment="1">
      <alignment horizontal="center"/>
    </xf>
    <xf numFmtId="0" fontId="1" fillId="0" borderId="11" xfId="0" applyFont="1" applyBorder="1" applyAlignment="1">
      <alignment horizontal="center" vertical="center"/>
    </xf>
    <xf numFmtId="0" fontId="1" fillId="2" borderId="1" xfId="0" applyFont="1" applyFill="1" applyBorder="1" applyAlignment="1" applyProtection="1">
      <alignment horizontal="center"/>
      <protection locked="0"/>
    </xf>
    <xf numFmtId="0" fontId="12" fillId="9" borderId="1" xfId="0" applyFont="1" applyFill="1" applyBorder="1" applyAlignment="1">
      <alignment horizontal="center"/>
    </xf>
    <xf numFmtId="167" fontId="12" fillId="9" borderId="1" xfId="0" applyNumberFormat="1" applyFont="1" applyFill="1" applyBorder="1" applyAlignment="1">
      <alignment horizontal="center"/>
    </xf>
    <xf numFmtId="2" fontId="12" fillId="9" borderId="149" xfId="0" applyNumberFormat="1" applyFont="1" applyFill="1" applyBorder="1" applyAlignment="1">
      <alignment horizontal="center"/>
    </xf>
    <xf numFmtId="2" fontId="12" fillId="9" borderId="150" xfId="0" applyNumberFormat="1" applyFont="1" applyFill="1" applyBorder="1" applyAlignment="1">
      <alignment horizontal="center"/>
    </xf>
    <xf numFmtId="2" fontId="12" fillId="9" borderId="62" xfId="0" applyNumberFormat="1" applyFont="1" applyFill="1" applyBorder="1" applyAlignment="1">
      <alignment horizontal="center"/>
    </xf>
    <xf numFmtId="0" fontId="1" fillId="11" borderId="26" xfId="0" applyFont="1" applyFill="1" applyBorder="1" applyAlignment="1">
      <alignment horizontal="left" wrapText="1"/>
    </xf>
    <xf numFmtId="0" fontId="1" fillId="11" borderId="164" xfId="0" applyFont="1" applyFill="1" applyBorder="1" applyAlignment="1">
      <alignment horizontal="left" wrapText="1"/>
    </xf>
    <xf numFmtId="2" fontId="12" fillId="9" borderId="100" xfId="0" applyNumberFormat="1" applyFont="1" applyFill="1" applyBorder="1" applyAlignment="1">
      <alignment horizontal="center"/>
    </xf>
    <xf numFmtId="2" fontId="12" fillId="9" borderId="8" xfId="0" applyNumberFormat="1" applyFont="1" applyFill="1" applyBorder="1" applyAlignment="1">
      <alignment horizontal="center"/>
    </xf>
    <xf numFmtId="2" fontId="12" fillId="9" borderId="7" xfId="0" applyNumberFormat="1" applyFont="1" applyFill="1" applyBorder="1" applyAlignment="1">
      <alignment horizontal="center"/>
    </xf>
    <xf numFmtId="0" fontId="1" fillId="0" borderId="26" xfId="0" applyFont="1" applyBorder="1" applyAlignment="1">
      <alignment horizontal="left" wrapText="1"/>
    </xf>
    <xf numFmtId="0" fontId="1" fillId="0" borderId="164" xfId="0" applyFont="1" applyBorder="1" applyAlignment="1">
      <alignment horizontal="left"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37" xfId="0" applyFont="1" applyBorder="1" applyAlignment="1">
      <alignment horizontal="center"/>
    </xf>
    <xf numFmtId="14" fontId="1" fillId="0" borderId="186" xfId="5" applyNumberFormat="1" applyFont="1" applyBorder="1" applyAlignment="1">
      <alignment horizontal="left"/>
    </xf>
    <xf numFmtId="14" fontId="1" fillId="0" borderId="187" xfId="5" applyNumberFormat="1" applyFont="1" applyBorder="1" applyAlignment="1">
      <alignment horizontal="left"/>
    </xf>
    <xf numFmtId="14" fontId="1" fillId="0" borderId="188" xfId="5" applyNumberFormat="1" applyFont="1" applyBorder="1" applyAlignment="1">
      <alignment horizontal="left"/>
    </xf>
    <xf numFmtId="0" fontId="9" fillId="0" borderId="180" xfId="5" applyFont="1" applyBorder="1" applyAlignment="1">
      <alignment horizontal="left"/>
    </xf>
    <xf numFmtId="0" fontId="9" fillId="0" borderId="181" xfId="5" applyFont="1" applyBorder="1" applyAlignment="1">
      <alignment horizontal="left"/>
    </xf>
    <xf numFmtId="0" fontId="9" fillId="0" borderId="182" xfId="5" applyFont="1" applyBorder="1" applyAlignment="1">
      <alignment horizontal="left"/>
    </xf>
    <xf numFmtId="0" fontId="9" fillId="0" borderId="183" xfId="5" applyFont="1" applyBorder="1" applyAlignment="1">
      <alignment horizontal="left"/>
    </xf>
    <xf numFmtId="0" fontId="9" fillId="0" borderId="184" xfId="5" applyFont="1" applyBorder="1" applyAlignment="1">
      <alignment horizontal="left"/>
    </xf>
    <xf numFmtId="0" fontId="9" fillId="0" borderId="185" xfId="5" applyFont="1" applyBorder="1" applyAlignment="1">
      <alignment horizontal="left"/>
    </xf>
    <xf numFmtId="14" fontId="9" fillId="0" borderId="183" xfId="5" applyNumberFormat="1" applyFont="1" applyBorder="1" applyAlignment="1">
      <alignment horizontal="left"/>
    </xf>
    <xf numFmtId="14" fontId="9" fillId="0" borderId="184" xfId="5" applyNumberFormat="1" applyFont="1" applyBorder="1" applyAlignment="1">
      <alignment horizontal="left"/>
    </xf>
    <xf numFmtId="14" fontId="9" fillId="0" borderId="185" xfId="5" applyNumberFormat="1" applyFont="1" applyBorder="1" applyAlignment="1">
      <alignment horizontal="left"/>
    </xf>
    <xf numFmtId="0" fontId="1" fillId="0" borderId="183" xfId="5" applyFont="1" applyBorder="1" applyAlignment="1">
      <alignment horizontal="left" vertical="center" wrapText="1"/>
    </xf>
    <xf numFmtId="0" fontId="1" fillId="0" borderId="184" xfId="5" applyFont="1" applyBorder="1" applyAlignment="1">
      <alignment horizontal="left" vertical="center" wrapText="1"/>
    </xf>
    <xf numFmtId="0" fontId="1" fillId="0" borderId="185" xfId="5" applyFont="1" applyBorder="1" applyAlignment="1">
      <alignment horizontal="left" vertical="center" wrapText="1"/>
    </xf>
    <xf numFmtId="0" fontId="1" fillId="0" borderId="44" xfId="0" applyFont="1" applyBorder="1" applyAlignment="1">
      <alignment horizontal="left" wrapText="1"/>
    </xf>
    <xf numFmtId="0" fontId="1" fillId="0" borderId="74" xfId="0" applyFont="1" applyBorder="1" applyAlignment="1">
      <alignment horizontal="left" wrapText="1"/>
    </xf>
    <xf numFmtId="0" fontId="1" fillId="0" borderId="102" xfId="0" applyFont="1" applyBorder="1" applyAlignment="1">
      <alignment horizontal="left" wrapText="1"/>
    </xf>
    <xf numFmtId="0" fontId="1" fillId="0" borderId="57" xfId="0" applyFont="1" applyBorder="1" applyAlignment="1">
      <alignment horizontal="left" wrapText="1"/>
    </xf>
    <xf numFmtId="0" fontId="1" fillId="0" borderId="122" xfId="0" applyFont="1" applyBorder="1" applyAlignment="1">
      <alignment horizontal="left" wrapText="1"/>
    </xf>
    <xf numFmtId="0" fontId="1" fillId="0" borderId="101" xfId="0" applyFont="1" applyBorder="1" applyAlignment="1">
      <alignment horizontal="left" wrapText="1"/>
    </xf>
    <xf numFmtId="0" fontId="11" fillId="2" borderId="55"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1" fillId="2" borderId="69" xfId="0" applyFont="1" applyFill="1" applyBorder="1" applyAlignment="1" applyProtection="1">
      <alignment horizontal="left" vertical="top" wrapText="1"/>
      <protection locked="0"/>
    </xf>
    <xf numFmtId="0" fontId="11" fillId="2" borderId="18" xfId="0" applyFont="1" applyFill="1" applyBorder="1" applyAlignment="1" applyProtection="1">
      <alignment horizontal="left" vertical="top" wrapText="1"/>
      <protection locked="0"/>
    </xf>
    <xf numFmtId="0" fontId="11" fillId="2" borderId="0" xfId="0" applyFont="1" applyFill="1" applyAlignment="1" applyProtection="1">
      <alignment horizontal="left" vertical="top" wrapText="1"/>
      <protection locked="0"/>
    </xf>
    <xf numFmtId="0" fontId="11" fillId="2" borderId="19" xfId="0" applyFont="1" applyFill="1" applyBorder="1" applyAlignment="1" applyProtection="1">
      <alignment horizontal="left" vertical="top" wrapText="1"/>
      <protection locked="0"/>
    </xf>
    <xf numFmtId="0" fontId="11" fillId="2" borderId="56" xfId="0" applyFont="1" applyFill="1" applyBorder="1" applyAlignment="1" applyProtection="1">
      <alignment horizontal="left" vertical="top" wrapText="1"/>
      <protection locked="0"/>
    </xf>
    <xf numFmtId="0" fontId="11" fillId="2" borderId="5" xfId="0" applyFont="1" applyFill="1" applyBorder="1" applyAlignment="1" applyProtection="1">
      <alignment horizontal="left" vertical="top" wrapText="1"/>
      <protection locked="0"/>
    </xf>
    <xf numFmtId="0" fontId="11" fillId="2" borderId="37" xfId="0" applyFont="1" applyFill="1" applyBorder="1" applyAlignment="1" applyProtection="1">
      <alignment horizontal="left" vertical="top" wrapText="1"/>
      <protection locked="0"/>
    </xf>
    <xf numFmtId="0" fontId="11" fillId="2" borderId="20" xfId="0" applyFont="1" applyFill="1" applyBorder="1" applyAlignment="1" applyProtection="1">
      <alignment horizontal="left" vertical="top" wrapText="1"/>
      <protection locked="0"/>
    </xf>
    <xf numFmtId="0" fontId="11" fillId="2" borderId="21" xfId="0" applyFont="1" applyFill="1" applyBorder="1" applyAlignment="1" applyProtection="1">
      <alignment horizontal="left" vertical="top" wrapText="1"/>
      <protection locked="0"/>
    </xf>
    <xf numFmtId="0" fontId="11" fillId="2" borderId="22" xfId="0" applyFont="1" applyFill="1" applyBorder="1" applyAlignment="1" applyProtection="1">
      <alignment horizontal="left" vertical="top" wrapText="1"/>
      <protection locked="0"/>
    </xf>
    <xf numFmtId="0" fontId="8" fillId="5" borderId="12" xfId="1" applyFont="1" applyBorder="1" applyAlignment="1">
      <alignment horizontal="left" vertical="top"/>
    </xf>
    <xf numFmtId="0" fontId="8" fillId="5" borderId="13" xfId="1" applyFont="1" applyBorder="1" applyAlignment="1">
      <alignment horizontal="left" vertical="top"/>
    </xf>
    <xf numFmtId="0" fontId="8" fillId="5" borderId="14" xfId="1" applyFont="1" applyBorder="1" applyAlignment="1">
      <alignment horizontal="left" vertical="top"/>
    </xf>
    <xf numFmtId="0" fontId="1" fillId="0" borderId="15" xfId="0" applyFont="1" applyBorder="1" applyAlignment="1">
      <alignment horizontal="left" vertical="top" wrapText="1"/>
    </xf>
    <xf numFmtId="0" fontId="1" fillId="0" borderId="17" xfId="0" applyFont="1" applyBorder="1" applyAlignment="1">
      <alignment horizontal="left" vertical="top" wrapText="1"/>
    </xf>
    <xf numFmtId="0" fontId="1" fillId="0" borderId="20" xfId="0" applyFont="1" applyBorder="1" applyAlignment="1">
      <alignment horizontal="left" vertical="top" wrapText="1"/>
    </xf>
    <xf numFmtId="0" fontId="1" fillId="0" borderId="22" xfId="0" applyFont="1" applyBorder="1" applyAlignment="1">
      <alignment horizontal="left" vertical="top" wrapText="1"/>
    </xf>
    <xf numFmtId="0" fontId="11" fillId="12" borderId="30" xfId="1" applyFont="1" applyFill="1" applyBorder="1" applyAlignment="1" applyProtection="1">
      <alignment horizontal="left" vertical="center" wrapText="1"/>
    </xf>
    <xf numFmtId="0" fontId="11" fillId="12" borderId="11" xfId="1" applyFont="1" applyFill="1" applyBorder="1" applyAlignment="1" applyProtection="1">
      <alignment horizontal="left" vertical="center" wrapText="1"/>
    </xf>
    <xf numFmtId="0" fontId="11" fillId="12" borderId="31" xfId="1" applyFont="1" applyFill="1" applyBorder="1" applyAlignment="1" applyProtection="1">
      <alignment horizontal="left" vertical="center" wrapText="1"/>
    </xf>
    <xf numFmtId="0" fontId="11" fillId="12" borderId="59" xfId="1" applyFont="1" applyFill="1" applyBorder="1" applyAlignment="1" applyProtection="1">
      <alignment horizontal="left" vertical="center" wrapText="1"/>
    </xf>
    <xf numFmtId="0" fontId="11" fillId="12" borderId="1" xfId="1" applyFont="1" applyFill="1" applyBorder="1" applyAlignment="1" applyProtection="1">
      <alignment horizontal="left" vertical="center" wrapText="1"/>
    </xf>
    <xf numFmtId="0" fontId="11" fillId="12" borderId="52" xfId="1" applyFont="1" applyFill="1" applyBorder="1" applyAlignment="1" applyProtection="1">
      <alignment horizontal="left" vertical="center" wrapText="1"/>
    </xf>
    <xf numFmtId="0" fontId="5" fillId="5" borderId="12" xfId="1" applyBorder="1">
      <alignment horizontal="left" vertical="center"/>
    </xf>
    <xf numFmtId="0" fontId="5" fillId="5" borderId="14" xfId="1" applyBorder="1">
      <alignment horizontal="left" vertical="center"/>
    </xf>
    <xf numFmtId="14" fontId="1" fillId="0" borderId="174" xfId="5" applyNumberFormat="1" applyFont="1" applyBorder="1" applyAlignment="1">
      <alignment horizontal="left" vertical="center" wrapText="1"/>
    </xf>
    <xf numFmtId="14" fontId="1" fillId="0" borderId="27" xfId="5" applyNumberFormat="1" applyFont="1" applyBorder="1" applyAlignment="1">
      <alignment horizontal="left" vertical="center" wrapText="1"/>
    </xf>
    <xf numFmtId="14" fontId="1" fillId="0" borderId="183" xfId="5" applyNumberFormat="1" applyFont="1" applyBorder="1" applyAlignment="1">
      <alignment horizontal="left" vertical="center" wrapText="1"/>
    </xf>
    <xf numFmtId="14" fontId="1" fillId="0" borderId="184" xfId="5" applyNumberFormat="1" applyFont="1" applyBorder="1" applyAlignment="1">
      <alignment horizontal="left" vertical="center" wrapText="1"/>
    </xf>
    <xf numFmtId="14" fontId="1" fillId="0" borderId="185" xfId="5" applyNumberFormat="1" applyFont="1" applyBorder="1" applyAlignment="1">
      <alignment horizontal="left" vertical="center" wrapText="1"/>
    </xf>
    <xf numFmtId="14" fontId="6" fillId="0" borderId="47" xfId="5" applyNumberFormat="1" applyBorder="1" applyAlignment="1">
      <alignment horizontal="left" vertical="center" wrapText="1"/>
    </xf>
    <xf numFmtId="9" fontId="1" fillId="2" borderId="1" xfId="10" applyFont="1" applyFill="1" applyBorder="1" applyAlignment="1" applyProtection="1">
      <alignment horizontal="center"/>
      <protection locked="0"/>
    </xf>
    <xf numFmtId="9" fontId="1" fillId="2" borderId="63" xfId="10" applyFont="1" applyFill="1" applyBorder="1" applyAlignment="1" applyProtection="1">
      <alignment horizontal="center"/>
      <protection locked="0"/>
    </xf>
  </cellXfs>
  <cellStyles count="11">
    <cellStyle name="40% - Accent1" xfId="3" builtinId="31"/>
    <cellStyle name="60% - Accent2" xfId="4" builtinId="36"/>
    <cellStyle name="Heading 4 2" xfId="1" xr:uid="{22ED6D49-503C-44DE-BC20-DA50E9AF9DF1}"/>
    <cellStyle name="Hyperlink" xfId="6" builtinId="8"/>
    <cellStyle name="Input 3" xfId="8" xr:uid="{A4B28942-02E7-45C4-8C5B-41AC7CF10EEF}"/>
    <cellStyle name="Normal" xfId="0" builtinId="0"/>
    <cellStyle name="Normal 2 2" xfId="7" xr:uid="{BC737AD8-77FA-4DA5-9A76-B62D7F4B486B}"/>
    <cellStyle name="Normal 3" xfId="2" xr:uid="{9A47A916-CF12-4807-B2C8-F8A46102A7B0}"/>
    <cellStyle name="Normal 4" xfId="5" xr:uid="{99139DE2-6383-4D30-BEE8-03D82B9A7518}"/>
    <cellStyle name="Percent" xfId="10" builtinId="5"/>
    <cellStyle name="Table Header" xfId="9" xr:uid="{C82F3821-567B-4966-997D-AADD87F9E1C6}"/>
  </cellStyles>
  <dxfs count="51">
    <dxf>
      <fill>
        <patternFill patternType="darkUp">
          <fgColor theme="0" tint="-0.14996795556505021"/>
          <bgColor theme="0" tint="-0.499984740745262"/>
        </patternFill>
      </fill>
    </dxf>
    <dxf>
      <font>
        <color auto="1"/>
      </font>
      <fill>
        <patternFill patternType="darkUp">
          <fgColor theme="0" tint="-0.499984740745262"/>
          <bgColor theme="0" tint="-0.14996795556505021"/>
        </patternFill>
      </fill>
      <border>
        <vertical/>
        <horizontal/>
      </border>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3743705557422"/>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0691854609822"/>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3743705557422"/>
        </patternFill>
      </fill>
    </dxf>
    <dxf>
      <fill>
        <patternFill patternType="darkUp">
          <fgColor theme="0" tint="-0.499984740745262"/>
          <bgColor theme="0" tint="-0.14993743705557422"/>
        </patternFill>
      </fill>
    </dxf>
    <dxf>
      <fill>
        <patternFill patternType="darkUp">
          <fgColor theme="0" tint="-0.499984740745262"/>
          <bgColor theme="0" tint="-0.14990691854609822"/>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ont>
        <color rgb="FFFF0000"/>
      </font>
    </dxf>
    <dxf>
      <font>
        <color rgb="FFFF0000"/>
      </font>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
      <fill>
        <patternFill patternType="darkUp">
          <fgColor theme="0" tint="-0.499984740745262"/>
          <bgColor theme="0" tint="-0.14996795556505021"/>
        </patternFill>
      </fill>
    </dxf>
  </dxfs>
  <tableStyles count="0" defaultTableStyle="TableStyleMedium2" defaultPivotStyle="PivotStyleLight16"/>
  <colors>
    <mruColors>
      <color rgb="FF8000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cfr.gov/current/title-10/chapter-II/subchapter-D/part-431" TargetMode="External"/><Relationship Id="rId1" Type="http://schemas.openxmlformats.org/officeDocument/2006/relationships/hyperlink" Target="http://ecfr.gpoaccess.gov/cgi/t/text/text-idx?c=ecfr&amp;sid=90b436e5a5fddce10dde4ce1be7a9bea&amp;rgn=div9&amp;view=text&amp;node=10:3.0.1.4.17.2.9.6.6&amp;idno=1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5BF3B-855A-4C1B-BA3F-879A6036795E}">
  <sheetPr codeName="Sheet1">
    <pageSetUpPr autoPageBreaks="0"/>
  </sheetPr>
  <dimension ref="A1:F69"/>
  <sheetViews>
    <sheetView tabSelected="1" showOutlineSymbols="0" zoomScale="80" zoomScaleNormal="80" workbookViewId="0">
      <selection activeCell="B13" sqref="B13:C13"/>
    </sheetView>
  </sheetViews>
  <sheetFormatPr defaultColWidth="8.6640625" defaultRowHeight="15.6" x14ac:dyDescent="0.35"/>
  <cols>
    <col min="1" max="1" width="2.6640625" style="4" customWidth="1"/>
    <col min="2" max="2" width="37.6640625" style="4" customWidth="1"/>
    <col min="3" max="3" width="117.109375" style="4" customWidth="1"/>
    <col min="4" max="4" width="5.88671875" style="4" customWidth="1"/>
    <col min="5" max="5" width="4.109375" style="4" customWidth="1"/>
    <col min="6" max="16384" width="8.6640625" style="4"/>
  </cols>
  <sheetData>
    <row r="1" spans="2:6" ht="16.2" thickBot="1" x14ac:dyDescent="0.4">
      <c r="D1" s="5"/>
      <c r="E1" s="8"/>
      <c r="F1" s="6"/>
    </row>
    <row r="2" spans="2:6" ht="16.2" thickBot="1" x14ac:dyDescent="0.4">
      <c r="B2" s="363" t="s">
        <v>0</v>
      </c>
      <c r="C2" s="364"/>
      <c r="D2" s="5"/>
      <c r="E2" s="8"/>
      <c r="F2" s="6"/>
    </row>
    <row r="3" spans="2:6" x14ac:dyDescent="0.35">
      <c r="B3" s="90" t="str">
        <f>'Version Control'!$B$3</f>
        <v>Test Report Template Name:</v>
      </c>
      <c r="C3" s="91" t="str">
        <f>'Version Control'!$C$3</f>
        <v>Walk-In Refrigeration Systems</v>
      </c>
      <c r="D3" s="5"/>
      <c r="E3" s="8"/>
      <c r="F3" s="6"/>
    </row>
    <row r="4" spans="2:6" x14ac:dyDescent="0.35">
      <c r="B4" s="92" t="str">
        <f>'Version Control'!$B$4</f>
        <v>Version Number:</v>
      </c>
      <c r="C4" s="91" t="str">
        <f>'Version Control'!$C$4</f>
        <v>v1.7</v>
      </c>
      <c r="D4" s="5"/>
      <c r="E4" s="8"/>
      <c r="F4" s="6"/>
    </row>
    <row r="5" spans="2:6" x14ac:dyDescent="0.35">
      <c r="B5" s="92" t="str">
        <f>'Version Control'!$B$5</f>
        <v xml:space="preserve">Latest Template Revision: </v>
      </c>
      <c r="C5" s="93">
        <f>'Version Control'!$C$5</f>
        <v>46217</v>
      </c>
      <c r="D5" s="5"/>
      <c r="E5" s="8"/>
      <c r="F5" s="6"/>
    </row>
    <row r="6" spans="2:6" x14ac:dyDescent="0.35">
      <c r="B6" s="318" t="str">
        <f>'Version Control'!$B$6</f>
        <v>Tab Name:</v>
      </c>
      <c r="C6" s="319" t="str">
        <f ca="1">MID(CELL("filename",A1), FIND("]", CELL("filename", A1))+ 1, 255)</f>
        <v>Instructions</v>
      </c>
      <c r="D6" s="5"/>
      <c r="E6" s="8"/>
      <c r="F6" s="6"/>
    </row>
    <row r="7" spans="2:6" x14ac:dyDescent="0.35">
      <c r="B7" s="320" t="str">
        <f>'Version Control'!$B$7</f>
        <v>File Name:</v>
      </c>
      <c r="C7" s="321" t="str">
        <f ca="1">'Version Control'!$C$7</f>
        <v>Walk-In Refrigeration Systems - v1.7.xlsx</v>
      </c>
      <c r="D7" s="5"/>
      <c r="E7" s="8"/>
      <c r="F7" s="6"/>
    </row>
    <row r="8" spans="2:6" x14ac:dyDescent="0.35">
      <c r="B8" s="95" t="str">
        <f>'Version Control'!$B$8</f>
        <v>Test Start Date:</v>
      </c>
      <c r="C8" s="335" t="str">
        <f>'Version Control'!$C$8</f>
        <v>[MM/DD/YYYY]</v>
      </c>
      <c r="D8" s="5"/>
      <c r="E8" s="8"/>
      <c r="F8" s="6"/>
    </row>
    <row r="9" spans="2:6" ht="16.2" thickBot="1" x14ac:dyDescent="0.4">
      <c r="B9" s="97" t="str">
        <f>'Version Control'!$B$9</f>
        <v xml:space="preserve">Test Completion Date: </v>
      </c>
      <c r="C9" s="98" t="str">
        <f>'Version Control'!$C$9</f>
        <v>[MM/DD/YYYY]</v>
      </c>
      <c r="D9" s="5"/>
      <c r="E9" s="8"/>
      <c r="F9" s="6"/>
    </row>
    <row r="10" spans="2:6" x14ac:dyDescent="0.35">
      <c r="D10" s="5"/>
      <c r="E10" s="8"/>
      <c r="F10" s="6"/>
    </row>
    <row r="11" spans="2:6" ht="16.2" thickBot="1" x14ac:dyDescent="0.4">
      <c r="D11" s="5"/>
      <c r="E11" s="8"/>
      <c r="F11" s="6"/>
    </row>
    <row r="12" spans="2:6" ht="16.2" thickBot="1" x14ac:dyDescent="0.4">
      <c r="B12" s="349" t="s">
        <v>6</v>
      </c>
      <c r="C12" s="350"/>
      <c r="D12" s="5"/>
      <c r="E12" s="8"/>
      <c r="F12" s="6"/>
    </row>
    <row r="13" spans="2:6" ht="16.2" thickBot="1" x14ac:dyDescent="0.4">
      <c r="B13" s="365" t="s">
        <v>7</v>
      </c>
      <c r="C13" s="366"/>
      <c r="D13" s="5"/>
      <c r="E13" s="8"/>
      <c r="F13" s="6"/>
    </row>
    <row r="14" spans="2:6" ht="16.2" thickBot="1" x14ac:dyDescent="0.4">
      <c r="B14" s="282"/>
      <c r="C14" s="282"/>
      <c r="D14" s="5"/>
      <c r="E14" s="8"/>
      <c r="F14" s="6"/>
    </row>
    <row r="15" spans="2:6" ht="16.2" thickBot="1" x14ac:dyDescent="0.4">
      <c r="B15" s="349" t="s">
        <v>8</v>
      </c>
      <c r="C15" s="350"/>
      <c r="D15" s="5"/>
      <c r="E15" s="8"/>
      <c r="F15" s="6"/>
    </row>
    <row r="16" spans="2:6" x14ac:dyDescent="0.35">
      <c r="B16" s="103" t="s">
        <v>9</v>
      </c>
      <c r="C16" s="104" t="s">
        <v>10</v>
      </c>
      <c r="D16" s="5"/>
      <c r="E16" s="8"/>
      <c r="F16" s="6"/>
    </row>
    <row r="17" spans="2:6" x14ac:dyDescent="0.35">
      <c r="B17" s="258" t="s">
        <v>11</v>
      </c>
      <c r="C17" s="105" t="s">
        <v>12</v>
      </c>
      <c r="D17" s="5"/>
      <c r="E17" s="8"/>
      <c r="F17" s="6"/>
    </row>
    <row r="18" spans="2:6" x14ac:dyDescent="0.35">
      <c r="B18" s="259" t="s">
        <v>60</v>
      </c>
      <c r="C18" s="106" t="s">
        <v>13</v>
      </c>
      <c r="D18" s="5"/>
      <c r="E18" s="8"/>
      <c r="F18" s="6"/>
    </row>
    <row r="19" spans="2:6" x14ac:dyDescent="0.35">
      <c r="B19" s="259" t="s">
        <v>308</v>
      </c>
      <c r="C19" s="106" t="s">
        <v>15</v>
      </c>
      <c r="D19" s="5"/>
      <c r="E19" s="8"/>
      <c r="F19" s="6"/>
    </row>
    <row r="20" spans="2:6" x14ac:dyDescent="0.35">
      <c r="B20" s="259" t="s">
        <v>16</v>
      </c>
      <c r="C20" s="106" t="s">
        <v>17</v>
      </c>
      <c r="D20" s="5"/>
      <c r="E20" s="8"/>
      <c r="F20" s="6"/>
    </row>
    <row r="21" spans="2:6" x14ac:dyDescent="0.35">
      <c r="B21" s="258" t="s">
        <v>309</v>
      </c>
      <c r="C21" s="105" t="s">
        <v>310</v>
      </c>
      <c r="D21" s="5"/>
      <c r="E21" s="8"/>
      <c r="F21" s="6"/>
    </row>
    <row r="22" spans="2:6" x14ac:dyDescent="0.35">
      <c r="B22" s="258" t="s">
        <v>18</v>
      </c>
      <c r="C22" s="105" t="s">
        <v>19</v>
      </c>
      <c r="D22" s="5"/>
      <c r="E22" s="8"/>
      <c r="F22" s="6"/>
    </row>
    <row r="23" spans="2:6" x14ac:dyDescent="0.35">
      <c r="B23" s="259" t="s">
        <v>20</v>
      </c>
      <c r="C23" s="105" t="s">
        <v>21</v>
      </c>
      <c r="D23" s="5"/>
      <c r="E23" s="8"/>
      <c r="F23" s="6"/>
    </row>
    <row r="24" spans="2:6" x14ac:dyDescent="0.35">
      <c r="B24" s="259" t="s">
        <v>22</v>
      </c>
      <c r="C24" s="105" t="s">
        <v>23</v>
      </c>
      <c r="D24" s="5"/>
      <c r="E24" s="8"/>
      <c r="F24" s="6"/>
    </row>
    <row r="25" spans="2:6" x14ac:dyDescent="0.35">
      <c r="B25" s="259" t="s">
        <v>24</v>
      </c>
      <c r="C25" s="105" t="s">
        <v>25</v>
      </c>
      <c r="D25" s="5"/>
      <c r="E25" s="8"/>
      <c r="F25" s="6"/>
    </row>
    <row r="26" spans="2:6" x14ac:dyDescent="0.35">
      <c r="B26" s="259" t="s">
        <v>26</v>
      </c>
      <c r="C26" s="105" t="s">
        <v>27</v>
      </c>
      <c r="D26" s="5"/>
      <c r="E26" s="8"/>
      <c r="F26" s="6"/>
    </row>
    <row r="27" spans="2:6" x14ac:dyDescent="0.35">
      <c r="B27" s="258" t="s">
        <v>28</v>
      </c>
      <c r="C27" s="105" t="s">
        <v>29</v>
      </c>
      <c r="D27" s="5"/>
      <c r="E27" s="8"/>
      <c r="F27" s="6"/>
    </row>
    <row r="28" spans="2:6" x14ac:dyDescent="0.35">
      <c r="B28" s="259" t="s">
        <v>30</v>
      </c>
      <c r="C28" s="105" t="s">
        <v>31</v>
      </c>
      <c r="D28" s="5"/>
      <c r="E28" s="8"/>
      <c r="F28" s="6"/>
    </row>
    <row r="29" spans="2:6" x14ac:dyDescent="0.35">
      <c r="B29" s="259" t="s">
        <v>32</v>
      </c>
      <c r="C29" s="105" t="s">
        <v>33</v>
      </c>
      <c r="D29" s="5"/>
      <c r="E29" s="8"/>
      <c r="F29" s="6"/>
    </row>
    <row r="30" spans="2:6" x14ac:dyDescent="0.35">
      <c r="B30" s="259" t="s">
        <v>34</v>
      </c>
      <c r="C30" s="105" t="s">
        <v>35</v>
      </c>
      <c r="D30" s="5"/>
      <c r="E30" s="8"/>
      <c r="F30" s="6"/>
    </row>
    <row r="31" spans="2:6" x14ac:dyDescent="0.35">
      <c r="B31" s="259" t="s">
        <v>36</v>
      </c>
      <c r="C31" s="105" t="s">
        <v>37</v>
      </c>
      <c r="D31" s="5"/>
      <c r="E31" s="8"/>
      <c r="F31" s="6"/>
    </row>
    <row r="32" spans="2:6" x14ac:dyDescent="0.35">
      <c r="B32" s="259" t="s">
        <v>38</v>
      </c>
      <c r="C32" s="106" t="s">
        <v>39</v>
      </c>
      <c r="D32" s="5"/>
      <c r="E32" s="8"/>
      <c r="F32" s="6"/>
    </row>
    <row r="33" spans="2:6" x14ac:dyDescent="0.35">
      <c r="B33" s="259" t="s">
        <v>40</v>
      </c>
      <c r="C33" s="106" t="s">
        <v>41</v>
      </c>
      <c r="D33" s="5"/>
      <c r="E33" s="8"/>
      <c r="F33" s="6"/>
    </row>
    <row r="34" spans="2:6" x14ac:dyDescent="0.35">
      <c r="B34" s="259" t="s">
        <v>379</v>
      </c>
      <c r="C34" s="107" t="s">
        <v>42</v>
      </c>
      <c r="D34" s="5"/>
      <c r="E34" s="8"/>
      <c r="F34" s="6"/>
    </row>
    <row r="35" spans="2:6" ht="16.2" thickBot="1" x14ac:dyDescent="0.4">
      <c r="B35" s="260" t="s">
        <v>43</v>
      </c>
      <c r="C35" s="108" t="s">
        <v>44</v>
      </c>
      <c r="D35" s="5"/>
      <c r="E35" s="8"/>
      <c r="F35" s="6"/>
    </row>
    <row r="36" spans="2:6" ht="16.2" thickBot="1" x14ac:dyDescent="0.4">
      <c r="B36" s="282"/>
      <c r="C36" s="282"/>
      <c r="D36" s="5"/>
      <c r="E36" s="8"/>
      <c r="F36" s="6"/>
    </row>
    <row r="37" spans="2:6" ht="16.2" thickBot="1" x14ac:dyDescent="0.4">
      <c r="B37" s="367" t="s">
        <v>45</v>
      </c>
      <c r="C37" s="368"/>
      <c r="D37" s="5"/>
      <c r="E37" s="8"/>
      <c r="F37" s="6"/>
    </row>
    <row r="38" spans="2:6" x14ac:dyDescent="0.35">
      <c r="B38" s="361" t="s">
        <v>46</v>
      </c>
      <c r="C38" s="333" t="s">
        <v>47</v>
      </c>
      <c r="D38" s="5"/>
      <c r="E38" s="8"/>
      <c r="F38" s="6"/>
    </row>
    <row r="39" spans="2:6" x14ac:dyDescent="0.35">
      <c r="B39" s="362"/>
      <c r="C39" s="332" t="s">
        <v>48</v>
      </c>
      <c r="D39" s="5"/>
      <c r="E39" s="8"/>
      <c r="F39" s="6"/>
    </row>
    <row r="40" spans="2:6" x14ac:dyDescent="0.35">
      <c r="B40" s="347" t="s">
        <v>49</v>
      </c>
      <c r="C40" s="109" t="s">
        <v>50</v>
      </c>
      <c r="D40" s="5"/>
      <c r="E40" s="8"/>
      <c r="F40" s="6"/>
    </row>
    <row r="41" spans="2:6" x14ac:dyDescent="0.35">
      <c r="B41" s="347"/>
      <c r="C41" s="110" t="s">
        <v>51</v>
      </c>
      <c r="D41" s="5"/>
      <c r="E41" s="8"/>
      <c r="F41" s="6"/>
    </row>
    <row r="42" spans="2:6" x14ac:dyDescent="0.35">
      <c r="B42" s="347"/>
      <c r="C42" s="111" t="s">
        <v>52</v>
      </c>
      <c r="D42" s="5"/>
      <c r="E42" s="8"/>
      <c r="F42" s="6"/>
    </row>
    <row r="43" spans="2:6" ht="16.2" thickBot="1" x14ac:dyDescent="0.4">
      <c r="B43" s="348"/>
      <c r="C43" s="334" t="s">
        <v>53</v>
      </c>
      <c r="D43" s="5"/>
      <c r="E43" s="8"/>
      <c r="F43" s="6"/>
    </row>
    <row r="44" spans="2:6" ht="16.2" thickBot="1" x14ac:dyDescent="0.4">
      <c r="B44" s="282"/>
      <c r="C44" s="331"/>
      <c r="D44" s="5"/>
      <c r="E44" s="8"/>
      <c r="F44" s="6"/>
    </row>
    <row r="45" spans="2:6" ht="16.2" thickBot="1" x14ac:dyDescent="0.4">
      <c r="B45" s="349" t="s">
        <v>54</v>
      </c>
      <c r="C45" s="350"/>
      <c r="D45" s="5"/>
      <c r="E45" s="8"/>
      <c r="F45" s="6"/>
    </row>
    <row r="46" spans="2:6" x14ac:dyDescent="0.35">
      <c r="B46" s="351" t="s">
        <v>55</v>
      </c>
      <c r="C46" s="352"/>
      <c r="D46" s="5"/>
      <c r="E46" s="8"/>
      <c r="F46" s="6"/>
    </row>
    <row r="47" spans="2:6" x14ac:dyDescent="0.35">
      <c r="B47" s="353"/>
      <c r="C47" s="354"/>
      <c r="D47" s="5"/>
      <c r="E47" s="8"/>
      <c r="F47" s="6"/>
    </row>
    <row r="48" spans="2:6" ht="16.2" thickBot="1" x14ac:dyDescent="0.4">
      <c r="B48" s="355"/>
      <c r="C48" s="356"/>
      <c r="D48" s="5"/>
      <c r="E48" s="8"/>
      <c r="F48" s="6"/>
    </row>
    <row r="49" spans="1:6" x14ac:dyDescent="0.35">
      <c r="B49" s="351" t="s">
        <v>56</v>
      </c>
      <c r="C49" s="352"/>
      <c r="D49" s="5"/>
      <c r="E49" s="8"/>
      <c r="F49" s="6"/>
    </row>
    <row r="50" spans="1:6" ht="16.2" thickBot="1" x14ac:dyDescent="0.4">
      <c r="B50" s="355"/>
      <c r="C50" s="354"/>
      <c r="D50" s="5"/>
      <c r="E50" s="8"/>
      <c r="F50" s="6"/>
    </row>
    <row r="51" spans="1:6" x14ac:dyDescent="0.35">
      <c r="B51" s="357" t="s">
        <v>57</v>
      </c>
      <c r="C51" s="359" t="s">
        <v>58</v>
      </c>
      <c r="D51" s="57"/>
      <c r="E51" s="8"/>
      <c r="F51" s="6"/>
    </row>
    <row r="52" spans="1:6" x14ac:dyDescent="0.35">
      <c r="B52" s="358"/>
      <c r="C52" s="360"/>
      <c r="D52" s="57"/>
      <c r="E52" s="8"/>
      <c r="F52" s="6"/>
    </row>
    <row r="53" spans="1:6" ht="16.2" thickBot="1" x14ac:dyDescent="0.4">
      <c r="B53" s="358"/>
      <c r="C53" s="360"/>
      <c r="D53" s="57"/>
      <c r="E53" s="8"/>
      <c r="F53" s="6"/>
    </row>
    <row r="54" spans="1:6" x14ac:dyDescent="0.35">
      <c r="A54" s="5"/>
      <c r="B54" s="326" t="s">
        <v>59</v>
      </c>
      <c r="C54" s="287" t="s">
        <v>60</v>
      </c>
      <c r="D54" s="57"/>
      <c r="E54" s="8"/>
      <c r="F54" s="6"/>
    </row>
    <row r="55" spans="1:6" x14ac:dyDescent="0.35">
      <c r="A55" s="5"/>
      <c r="B55" s="327" t="s">
        <v>61</v>
      </c>
      <c r="C55" s="328" t="s">
        <v>14</v>
      </c>
      <c r="D55" s="57"/>
      <c r="E55" s="8"/>
      <c r="F55" s="6"/>
    </row>
    <row r="56" spans="1:6" x14ac:dyDescent="0.35">
      <c r="A56" s="5"/>
      <c r="B56" s="327" t="s">
        <v>62</v>
      </c>
      <c r="C56" s="328" t="s">
        <v>16</v>
      </c>
      <c r="D56" s="57"/>
      <c r="E56" s="8"/>
      <c r="F56" s="6"/>
    </row>
    <row r="57" spans="1:6" x14ac:dyDescent="0.35">
      <c r="A57" s="5"/>
      <c r="B57" s="327" t="s">
        <v>63</v>
      </c>
      <c r="C57" s="328" t="s">
        <v>28</v>
      </c>
      <c r="D57" s="57"/>
      <c r="E57" s="8"/>
      <c r="F57" s="6"/>
    </row>
    <row r="58" spans="1:6" x14ac:dyDescent="0.35">
      <c r="A58" s="5"/>
      <c r="B58" s="327" t="s">
        <v>64</v>
      </c>
      <c r="C58" s="328" t="s">
        <v>30</v>
      </c>
      <c r="D58" s="57"/>
      <c r="E58" s="8"/>
      <c r="F58" s="6"/>
    </row>
    <row r="59" spans="1:6" x14ac:dyDescent="0.35">
      <c r="A59" s="5"/>
      <c r="B59" s="327" t="s">
        <v>65</v>
      </c>
      <c r="C59" s="328" t="s">
        <v>32</v>
      </c>
      <c r="D59" s="57"/>
      <c r="E59" s="8"/>
      <c r="F59" s="6"/>
    </row>
    <row r="60" spans="1:6" x14ac:dyDescent="0.35">
      <c r="A60" s="5"/>
      <c r="B60" s="327" t="s">
        <v>66</v>
      </c>
      <c r="C60" s="328" t="s">
        <v>18</v>
      </c>
      <c r="D60" s="57"/>
      <c r="E60" s="8"/>
      <c r="F60" s="6"/>
    </row>
    <row r="61" spans="1:6" x14ac:dyDescent="0.35">
      <c r="A61" s="5"/>
      <c r="B61" s="327" t="s">
        <v>67</v>
      </c>
      <c r="C61" s="328" t="s">
        <v>20</v>
      </c>
      <c r="D61" s="57"/>
      <c r="E61" s="8"/>
      <c r="F61" s="6"/>
    </row>
    <row r="62" spans="1:6" x14ac:dyDescent="0.35">
      <c r="A62" s="5"/>
      <c r="B62" s="327" t="s">
        <v>68</v>
      </c>
      <c r="C62" s="328" t="s">
        <v>22</v>
      </c>
      <c r="D62" s="57"/>
      <c r="E62" s="8"/>
      <c r="F62" s="6"/>
    </row>
    <row r="63" spans="1:6" x14ac:dyDescent="0.35">
      <c r="A63" s="5"/>
      <c r="B63" s="327" t="s">
        <v>69</v>
      </c>
      <c r="C63" s="328" t="s">
        <v>24</v>
      </c>
      <c r="D63" s="57"/>
      <c r="E63" s="8"/>
      <c r="F63" s="6"/>
    </row>
    <row r="64" spans="1:6" x14ac:dyDescent="0.35">
      <c r="A64" s="5"/>
      <c r="B64" s="327" t="s">
        <v>70</v>
      </c>
      <c r="C64" s="328" t="s">
        <v>26</v>
      </c>
      <c r="D64" s="57"/>
      <c r="E64" s="8"/>
      <c r="F64" s="6"/>
    </row>
    <row r="65" spans="1:6" x14ac:dyDescent="0.35">
      <c r="A65" s="10"/>
      <c r="B65" s="327" t="s">
        <v>71</v>
      </c>
      <c r="C65" s="328" t="s">
        <v>38</v>
      </c>
      <c r="D65" s="112"/>
      <c r="E65" s="8"/>
      <c r="F65" s="6"/>
    </row>
    <row r="66" spans="1:6" ht="16.2" thickBot="1" x14ac:dyDescent="0.4">
      <c r="A66" s="10"/>
      <c r="B66" s="329" t="s">
        <v>72</v>
      </c>
      <c r="C66" s="330" t="s">
        <v>40</v>
      </c>
      <c r="D66" s="112"/>
      <c r="E66" s="8"/>
      <c r="F66" s="6"/>
    </row>
    <row r="67" spans="1:6" x14ac:dyDescent="0.35">
      <c r="A67" s="9"/>
      <c r="B67" s="33"/>
      <c r="C67" s="33"/>
      <c r="D67" s="10"/>
      <c r="E67" s="8"/>
      <c r="F67" s="6"/>
    </row>
    <row r="68" spans="1:6" x14ac:dyDescent="0.35">
      <c r="A68" s="8"/>
      <c r="B68" s="8"/>
      <c r="C68" s="8"/>
      <c r="D68" s="8"/>
      <c r="E68" s="8"/>
      <c r="F68" s="6"/>
    </row>
    <row r="69" spans="1:6" x14ac:dyDescent="0.35">
      <c r="A69" s="7"/>
      <c r="B69" s="7"/>
      <c r="C69" s="7"/>
      <c r="D69" s="7"/>
      <c r="E69" s="7"/>
    </row>
  </sheetData>
  <sheetProtection algorithmName="SHA-512" hashValue="Os37TIGmj35JDdvesgi0Z2bYhNo4FHuuNV1+U3iXkuiOILL7xb6RQgV984in2pQPtD6HR/fey94fFYQaVqkGrA==" saltValue="XuqoIlh7QHXoYZcV1oG2Hw==" spinCount="100000" sheet="1" objects="1" scenarios="1" selectLockedCells="1"/>
  <mergeCells count="12">
    <mergeCell ref="B38:B39"/>
    <mergeCell ref="B2:C2"/>
    <mergeCell ref="B12:C12"/>
    <mergeCell ref="B13:C13"/>
    <mergeCell ref="B15:C15"/>
    <mergeCell ref="B37:C37"/>
    <mergeCell ref="B40:B43"/>
    <mergeCell ref="B45:C45"/>
    <mergeCell ref="B46:C48"/>
    <mergeCell ref="B49:C50"/>
    <mergeCell ref="B51:B53"/>
    <mergeCell ref="C51:C53"/>
  </mergeCells>
  <phoneticPr fontId="20" type="noConversion"/>
  <hyperlinks>
    <hyperlink ref="B13" r:id="rId1" display="10 CFR 430 Subpart B Appendix A1:  Uniform Test Method for Measuring the Energy Consumption of Electric Refrigerators and Electric Refrigerator-Freezers [76 FR 12502, Mar. 7, 2011]" xr:uid="{796D8A22-6C1D-47BA-BEB5-41FEE64897C3}"/>
    <hyperlink ref="B13:C13" r:id="rId2" display="10 CFR Part 431 Subpart R 431.304:  Uniform test method for the measurement of energy consumption of walk-in coolers and walk-in freezers" xr:uid="{76E657E8-1C17-49BE-8048-E8B222A7A656}"/>
    <hyperlink ref="C54" location="'General Info and Results'!A1" display="General Info and Results" xr:uid="{A129FD05-2E75-4E17-945D-583BA6D9EB13}"/>
    <hyperlink ref="C55" location="'Instrumentation and Setup'!A1" display="Instrumentation &amp; Setup" xr:uid="{E3B227BD-E66A-4C06-9BB6-2A5AC2F03B2C}"/>
    <hyperlink ref="C56" location="Photos!A1" display="Photos" xr:uid="{15FE324A-5882-43C4-9808-B722FAA867DF}"/>
    <hyperlink ref="C60" location="'A Test'!A1" display="A Test" xr:uid="{1C9622E9-195F-4108-B082-0DDC064E0855}"/>
    <hyperlink ref="C61" location="'B Test'!A1" display="B Test" xr:uid="{4EF2BD54-7954-4567-BC2D-3089ED75B0AF}"/>
    <hyperlink ref="C62" location="'C Test'!A1" display="C Test" xr:uid="{6C938E56-35B2-46CE-96E7-70FABA386EC4}"/>
    <hyperlink ref="C63" location="'Defrost Test'!A1" display="Defrost Test" xr:uid="{749FDE68-ECBA-4B4F-9A97-96F9748F60BA}"/>
    <hyperlink ref="C64" location="'Off Cycle Test'!A1" display="Off Cycle Test" xr:uid="{F4887191-F958-4635-9C19-D7FB5D8D1E61}"/>
    <hyperlink ref="C65" location="Comments!A1" display="Comments" xr:uid="{5F61BC3C-7E4A-4AC3-A6AE-28BECA759011}"/>
    <hyperlink ref="C66" location="'Report Sign-Off Block'!A1" display="Report Sign-Off Block" xr:uid="{E1C65155-7325-4837-A5A4-A8D527A67180}"/>
    <hyperlink ref="C57" location="'A Test Raw Data'!A1" display="A Test Raw Data" xr:uid="{1CE4A52E-02C3-48D7-AF26-D402FF84DEE5}"/>
    <hyperlink ref="C58" location="'B Test Raw Data'!A1" display="B Test Raw Data" xr:uid="{5E895A93-4DAA-4051-8EAF-E2F36C7AC28C}"/>
    <hyperlink ref="C59" location="'C Test Raw Data'!A1" display="C Test Raw Data" xr:uid="{F35E8A7A-D5A5-4FB7-B8E2-636A7E3A3372}"/>
    <hyperlink ref="B17" location="Instructions!A1" display="Instructions" xr:uid="{C3B4B2D9-BF56-40A2-9F79-34341C76B24D}"/>
    <hyperlink ref="B18" location="'General Info and Results'!A1" display="General Info and Results" xr:uid="{83E3707C-E26E-4C45-B244-24E56FC39CCA}"/>
    <hyperlink ref="B19" location="'Instrumentation and Setup'!A1" display="Instrumentation and Setup" xr:uid="{C6237D47-F968-4F6A-A3BD-F2F06CF1388A}"/>
    <hyperlink ref="B20" location="Photos!A1" display="Photos" xr:uid="{D97FF90F-866B-4C6A-BF8A-C6DBEFFBDBF1}"/>
    <hyperlink ref="B21" location="'AWEF Calculation'!A1" display="AWEF Calculation" xr:uid="{B3A26F09-D3B0-4880-8E03-07B513CBE7B2}"/>
    <hyperlink ref="B22" location="'A Test'!A1" display="A Test" xr:uid="{87DE6C17-2F83-4E55-814D-A24336D382AA}"/>
    <hyperlink ref="B23" location="'B Test'!A1" display="B Test" xr:uid="{DD95A146-53E2-432B-9CAD-7A226BDBB138}"/>
    <hyperlink ref="B24" location="'C Test'!A1" display="C Test" xr:uid="{82E39E19-1042-4925-AA4E-691A9938B215}"/>
    <hyperlink ref="B25" location="'Defrost Test'!A1" display="Defrost Test" xr:uid="{BCCD990B-E754-41E1-9B4D-37CB88B29CD4}"/>
    <hyperlink ref="B26" location="'Off Cycle Test'!A1" display="Off Cycle Test" xr:uid="{DD2181A3-CD2D-411E-AFA9-7FE0DBE6917E}"/>
    <hyperlink ref="B27" location="'A Test Raw Data'!A1" display="A Test Raw Data" xr:uid="{EEA1A951-3C1B-4717-ABF5-F3DA033B894F}"/>
    <hyperlink ref="B28" location="'B Test Raw Data'!A1" display="B Test Raw Data" xr:uid="{4C8467BB-F284-4787-BC38-9564E762362E}"/>
    <hyperlink ref="B29" location="'C Test Raw Data'!A1" display="C Test Raw Data" xr:uid="{FC6D8A5D-A905-4AFD-9E07-2653D0380D9A}"/>
    <hyperlink ref="B30" location="'Defrost Test Raw Data'!A1" display="Defrost Test Raw Data" xr:uid="{78A64010-7522-43C9-B19B-777295113C7D}"/>
    <hyperlink ref="B31" location="'Off Cycle Test Raw Data'!A1" display="Off Cycle Test Raw Data" xr:uid="{18CB8C6A-B27F-49D1-90AD-3B8A10F28035}"/>
    <hyperlink ref="B32" location="Comments!A1" display="Comments" xr:uid="{42CB2B9E-0FFE-41B3-B92C-617C72891F3E}"/>
    <hyperlink ref="B33" location="'Report Sign-Off Block'!A1" display="Report Sign-Off Block" xr:uid="{040FEBC2-937C-4473-B00D-D73947053146}"/>
    <hyperlink ref="B34" location="'Drop-Downs'!A1" display="Drop-Downs" xr:uid="{B62C5549-E169-4A28-BE18-FD3494162F08}"/>
    <hyperlink ref="B35" location="'Version Control'!A1" display="Version Control" xr:uid="{3E98955C-F670-49B0-AF07-79A1E2F01857}"/>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D65E4-A781-4DC9-8EDD-C71C39BCB42D}">
  <sheetPr codeName="Sheet11">
    <tabColor rgb="FF0070C0"/>
  </sheetPr>
  <dimension ref="A1:O30"/>
  <sheetViews>
    <sheetView showOutlineSymbols="0" zoomScale="80" zoomScaleNormal="80" workbookViewId="0">
      <selection activeCell="D15" sqref="D15"/>
    </sheetView>
  </sheetViews>
  <sheetFormatPr defaultColWidth="8.88671875" defaultRowHeight="15.6" x14ac:dyDescent="0.35"/>
  <cols>
    <col min="1" max="1" width="4.5546875" style="4" customWidth="1"/>
    <col min="2" max="2" width="29.88671875" style="4" bestFit="1" customWidth="1"/>
    <col min="3" max="3" width="29.5546875" style="4" customWidth="1"/>
    <col min="4" max="6" width="10.6640625" style="4" customWidth="1"/>
    <col min="7" max="7" width="8.88671875" style="4"/>
    <col min="8" max="8" width="4.77734375" style="4" customWidth="1"/>
    <col min="9" max="9" width="45.33203125" style="4" bestFit="1" customWidth="1"/>
    <col min="10" max="13" width="8.88671875" style="4"/>
    <col min="14" max="14" width="3.44140625" style="4" customWidth="1"/>
    <col min="15" max="15" width="3.88671875" style="4" customWidth="1"/>
    <col min="16" max="16" width="3.44140625" style="4" customWidth="1"/>
    <col min="17" max="16384" width="8.88671875" style="4"/>
  </cols>
  <sheetData>
    <row r="1" spans="2:15" ht="16.2" thickBot="1" x14ac:dyDescent="0.4">
      <c r="B1" s="9"/>
      <c r="C1" s="9"/>
      <c r="D1" s="9"/>
      <c r="E1" s="9"/>
      <c r="H1" s="162"/>
      <c r="I1" s="269"/>
      <c r="O1" s="8"/>
    </row>
    <row r="2" spans="2:15" ht="16.2" thickBot="1" x14ac:dyDescent="0.4">
      <c r="B2" s="363" t="s">
        <v>0</v>
      </c>
      <c r="C2" s="383"/>
      <c r="D2" s="383"/>
      <c r="E2" s="364"/>
      <c r="F2" s="6"/>
      <c r="G2" s="113" t="s">
        <v>73</v>
      </c>
      <c r="H2" s="162"/>
      <c r="I2" s="269"/>
      <c r="O2" s="8"/>
    </row>
    <row r="3" spans="2:15" x14ac:dyDescent="0.35">
      <c r="B3" s="325" t="str">
        <f>'Version Control'!$B$3</f>
        <v>Test Report Template Name:</v>
      </c>
      <c r="C3" s="518" t="str">
        <f>'Version Control'!$C$3</f>
        <v>Walk-In Refrigeration Systems</v>
      </c>
      <c r="D3" s="519"/>
      <c r="E3" s="520"/>
      <c r="F3" s="6"/>
      <c r="H3" s="162"/>
      <c r="I3" s="269"/>
      <c r="O3" s="8"/>
    </row>
    <row r="4" spans="2:15" x14ac:dyDescent="0.35">
      <c r="B4" s="315" t="str">
        <f>'Version Control'!$B$4</f>
        <v>Version Number:</v>
      </c>
      <c r="C4" s="521" t="str">
        <f>'Version Control'!$C$4</f>
        <v>v1.7</v>
      </c>
      <c r="D4" s="522"/>
      <c r="E4" s="523"/>
      <c r="F4" s="6"/>
      <c r="H4" s="162"/>
      <c r="I4" s="269"/>
      <c r="O4" s="8"/>
    </row>
    <row r="5" spans="2:15" x14ac:dyDescent="0.35">
      <c r="B5" s="315" t="str">
        <f>'Version Control'!$B$5</f>
        <v xml:space="preserve">Latest Template Revision: </v>
      </c>
      <c r="C5" s="524">
        <f>'Version Control'!$C$5</f>
        <v>46217</v>
      </c>
      <c r="D5" s="525"/>
      <c r="E5" s="526"/>
      <c r="F5" s="6"/>
      <c r="H5" s="162"/>
      <c r="I5" s="269"/>
      <c r="O5" s="8"/>
    </row>
    <row r="6" spans="2:15" x14ac:dyDescent="0.35">
      <c r="B6" s="315" t="str">
        <f>'Version Control'!$B$6</f>
        <v>Tab Name:</v>
      </c>
      <c r="C6" s="521" t="str">
        <f ca="1">MID(CELL("filename",A1), FIND("]", CELL("filename", A1))+ 1, 255)</f>
        <v>Off Cycle Test</v>
      </c>
      <c r="D6" s="522"/>
      <c r="E6" s="523"/>
      <c r="F6" s="6"/>
      <c r="H6" s="162"/>
      <c r="I6" s="269"/>
      <c r="O6" s="8"/>
    </row>
    <row r="7" spans="2:15" ht="15.6" customHeight="1" x14ac:dyDescent="0.35">
      <c r="B7" s="316" t="str">
        <f>'Version Control'!$B$7</f>
        <v>File Name:</v>
      </c>
      <c r="C7" s="527" t="str">
        <f ca="1">'Version Control'!$C$7</f>
        <v>Walk-In Refrigeration Systems - v1.7.xlsx</v>
      </c>
      <c r="D7" s="528"/>
      <c r="E7" s="529"/>
      <c r="F7" s="6"/>
      <c r="H7" s="162"/>
      <c r="I7" s="269"/>
      <c r="O7" s="8"/>
    </row>
    <row r="8" spans="2:15" x14ac:dyDescent="0.35">
      <c r="B8" s="316" t="str">
        <f>'Version Control'!$B$8</f>
        <v>Test Start Date:</v>
      </c>
      <c r="C8" s="565" t="str">
        <f>'Version Control'!$C$8</f>
        <v>[MM/DD/YYYY]</v>
      </c>
      <c r="D8" s="566"/>
      <c r="E8" s="567"/>
      <c r="F8" s="6"/>
      <c r="H8" s="162"/>
      <c r="I8" s="269"/>
      <c r="O8" s="8"/>
    </row>
    <row r="9" spans="2:15" ht="16.2" thickBot="1" x14ac:dyDescent="0.4">
      <c r="B9" s="317" t="str">
        <f>'Version Control'!$B$9</f>
        <v xml:space="preserve">Test Completion Date: </v>
      </c>
      <c r="C9" s="515" t="str">
        <f>'Version Control'!$C$9</f>
        <v>[MM/DD/YYYY]</v>
      </c>
      <c r="D9" s="516"/>
      <c r="E9" s="517"/>
      <c r="F9" s="6"/>
      <c r="H9" s="162"/>
      <c r="I9" s="269"/>
      <c r="O9" s="8"/>
    </row>
    <row r="10" spans="2:15" x14ac:dyDescent="0.35">
      <c r="B10" s="7"/>
      <c r="C10" s="7"/>
      <c r="D10" s="7"/>
      <c r="E10" s="7"/>
      <c r="H10" s="162"/>
      <c r="I10" s="269"/>
      <c r="O10" s="8"/>
    </row>
    <row r="11" spans="2:15" ht="16.2" thickBot="1" x14ac:dyDescent="0.4">
      <c r="H11" s="162"/>
      <c r="I11" s="269"/>
      <c r="O11" s="8"/>
    </row>
    <row r="12" spans="2:15" ht="16.2" thickBot="1" x14ac:dyDescent="0.4">
      <c r="B12" s="34" t="s">
        <v>160</v>
      </c>
      <c r="C12" s="38"/>
      <c r="D12" s="38"/>
      <c r="E12" s="38"/>
      <c r="F12" s="38"/>
      <c r="G12" s="35"/>
      <c r="H12" s="162"/>
      <c r="I12" s="34" t="s">
        <v>364</v>
      </c>
      <c r="J12" s="38"/>
      <c r="K12" s="38"/>
      <c r="L12" s="38"/>
      <c r="M12" s="35"/>
      <c r="O12" s="8"/>
    </row>
    <row r="13" spans="2:15" x14ac:dyDescent="0.35">
      <c r="B13" s="37"/>
      <c r="C13" s="313"/>
      <c r="D13" s="81" t="s">
        <v>161</v>
      </c>
      <c r="E13" s="81"/>
      <c r="F13" s="81"/>
      <c r="G13" s="82"/>
      <c r="H13" s="162"/>
      <c r="I13" s="297"/>
      <c r="J13" s="81" t="s">
        <v>161</v>
      </c>
      <c r="K13" s="81"/>
      <c r="L13" s="81"/>
      <c r="M13" s="82"/>
      <c r="O13" s="8"/>
    </row>
    <row r="14" spans="2:15" x14ac:dyDescent="0.35">
      <c r="B14" s="298"/>
      <c r="C14" s="299"/>
      <c r="D14" s="2" t="s">
        <v>162</v>
      </c>
      <c r="E14" s="2" t="s">
        <v>163</v>
      </c>
      <c r="F14" s="2" t="s">
        <v>164</v>
      </c>
      <c r="G14" s="83" t="s">
        <v>145</v>
      </c>
      <c r="H14" s="162"/>
      <c r="I14" s="322"/>
      <c r="J14" s="2" t="s">
        <v>162</v>
      </c>
      <c r="K14" s="2" t="s">
        <v>163</v>
      </c>
      <c r="L14" s="2" t="s">
        <v>164</v>
      </c>
      <c r="M14" s="83" t="s">
        <v>145</v>
      </c>
      <c r="O14" s="8"/>
    </row>
    <row r="15" spans="2:15" x14ac:dyDescent="0.35">
      <c r="B15" s="300" t="s">
        <v>247</v>
      </c>
      <c r="C15" s="301"/>
      <c r="D15" s="119"/>
      <c r="E15" s="119"/>
      <c r="F15" s="119"/>
      <c r="G15" s="83" t="s">
        <v>148</v>
      </c>
      <c r="H15" s="162"/>
      <c r="I15" s="323" t="s">
        <v>365</v>
      </c>
      <c r="J15" s="119"/>
      <c r="K15" s="119"/>
      <c r="L15" s="119"/>
      <c r="M15" s="83" t="s">
        <v>170</v>
      </c>
      <c r="O15" s="8"/>
    </row>
    <row r="16" spans="2:15" x14ac:dyDescent="0.35">
      <c r="B16" s="300" t="s">
        <v>203</v>
      </c>
      <c r="C16" s="301"/>
      <c r="D16" s="114"/>
      <c r="E16" s="114"/>
      <c r="F16" s="114"/>
      <c r="G16" s="83" t="s">
        <v>204</v>
      </c>
      <c r="H16" s="162"/>
      <c r="I16" s="323" t="s">
        <v>366</v>
      </c>
      <c r="J16" s="119"/>
      <c r="K16" s="119"/>
      <c r="L16" s="119"/>
      <c r="M16" s="83" t="s">
        <v>170</v>
      </c>
      <c r="O16" s="8"/>
    </row>
    <row r="17" spans="1:15" x14ac:dyDescent="0.35">
      <c r="B17" s="300" t="s">
        <v>205</v>
      </c>
      <c r="C17" s="301"/>
      <c r="D17" s="114"/>
      <c r="E17" s="114"/>
      <c r="F17" s="114"/>
      <c r="G17" s="83" t="s">
        <v>204</v>
      </c>
      <c r="H17" s="162"/>
      <c r="I17" s="323" t="s">
        <v>367</v>
      </c>
      <c r="J17" s="119"/>
      <c r="K17" s="119"/>
      <c r="L17" s="119"/>
      <c r="M17" s="83" t="s">
        <v>170</v>
      </c>
      <c r="O17" s="8"/>
    </row>
    <row r="18" spans="1:15" x14ac:dyDescent="0.35">
      <c r="B18" s="300" t="s">
        <v>205</v>
      </c>
      <c r="C18" s="301"/>
      <c r="D18" s="114"/>
      <c r="E18" s="114"/>
      <c r="F18" s="114"/>
      <c r="G18" s="83" t="s">
        <v>204</v>
      </c>
      <c r="H18" s="162"/>
      <c r="I18" s="323" t="s">
        <v>368</v>
      </c>
      <c r="J18" s="119"/>
      <c r="K18" s="119"/>
      <c r="L18" s="119"/>
      <c r="M18" s="83" t="s">
        <v>170</v>
      </c>
      <c r="O18" s="8"/>
    </row>
    <row r="19" spans="1:15" x14ac:dyDescent="0.35">
      <c r="B19" s="300" t="s">
        <v>362</v>
      </c>
      <c r="C19" s="301"/>
      <c r="D19" s="491"/>
      <c r="E19" s="492"/>
      <c r="F19" s="493"/>
      <c r="G19" s="161"/>
      <c r="H19" s="162"/>
      <c r="I19" s="323" t="s">
        <v>369</v>
      </c>
      <c r="J19" s="119"/>
      <c r="K19" s="119"/>
      <c r="L19" s="119"/>
      <c r="M19" s="83" t="s">
        <v>170</v>
      </c>
      <c r="O19" s="8"/>
    </row>
    <row r="20" spans="1:15" ht="16.2" thickBot="1" x14ac:dyDescent="0.4">
      <c r="B20" s="302" t="s">
        <v>363</v>
      </c>
      <c r="C20" s="303"/>
      <c r="D20" s="115"/>
      <c r="E20" s="115"/>
      <c r="F20" s="115"/>
      <c r="G20" s="84" t="s">
        <v>170</v>
      </c>
      <c r="H20" s="162"/>
      <c r="I20" s="324" t="s">
        <v>370</v>
      </c>
      <c r="J20" s="284"/>
      <c r="K20" s="284"/>
      <c r="L20" s="284"/>
      <c r="M20" s="84" t="s">
        <v>170</v>
      </c>
      <c r="O20" s="8"/>
    </row>
    <row r="21" spans="1:15" ht="16.2" thickBot="1" x14ac:dyDescent="0.4">
      <c r="C21" s="7"/>
      <c r="G21" s="80"/>
      <c r="H21" s="162"/>
      <c r="I21" s="269"/>
      <c r="O21" s="8"/>
    </row>
    <row r="22" spans="1:15" ht="16.2" thickBot="1" x14ac:dyDescent="0.4">
      <c r="B22" s="34" t="s">
        <v>171</v>
      </c>
      <c r="C22" s="38"/>
      <c r="D22" s="38"/>
      <c r="E22" s="38"/>
      <c r="F22" s="38"/>
      <c r="G22" s="35"/>
      <c r="H22" s="162"/>
      <c r="I22" s="269"/>
      <c r="O22" s="8"/>
    </row>
    <row r="23" spans="1:15" x14ac:dyDescent="0.35">
      <c r="B23" s="37"/>
      <c r="C23" s="313"/>
      <c r="D23" s="81" t="s">
        <v>161</v>
      </c>
      <c r="E23" s="81"/>
      <c r="F23" s="81"/>
      <c r="G23" s="82"/>
      <c r="H23" s="162"/>
      <c r="I23" s="269"/>
      <c r="O23" s="8"/>
    </row>
    <row r="24" spans="1:15" x14ac:dyDescent="0.35">
      <c r="B24" s="298"/>
      <c r="C24" s="299"/>
      <c r="D24" s="2" t="s">
        <v>162</v>
      </c>
      <c r="E24" s="2" t="s">
        <v>163</v>
      </c>
      <c r="F24" s="2" t="s">
        <v>164</v>
      </c>
      <c r="G24" s="83" t="s">
        <v>145</v>
      </c>
      <c r="H24" s="162"/>
      <c r="I24" s="269"/>
      <c r="O24" s="8"/>
    </row>
    <row r="25" spans="1:15" x14ac:dyDescent="0.35">
      <c r="B25" s="300" t="s">
        <v>172</v>
      </c>
      <c r="C25" s="301"/>
      <c r="D25" s="114"/>
      <c r="E25" s="114"/>
      <c r="F25" s="114"/>
      <c r="G25" s="83" t="s">
        <v>173</v>
      </c>
      <c r="H25" s="162"/>
      <c r="I25" s="269"/>
      <c r="O25" s="8"/>
    </row>
    <row r="26" spans="1:15" x14ac:dyDescent="0.35">
      <c r="B26" s="300" t="s">
        <v>248</v>
      </c>
      <c r="C26" s="301"/>
      <c r="D26" s="120"/>
      <c r="E26" s="120"/>
      <c r="F26" s="120"/>
      <c r="G26" s="83" t="s">
        <v>176</v>
      </c>
      <c r="H26" s="162"/>
      <c r="I26" s="269"/>
      <c r="O26" s="8"/>
    </row>
    <row r="27" spans="1:15" ht="16.2" thickBot="1" x14ac:dyDescent="0.4">
      <c r="B27" s="302" t="s">
        <v>249</v>
      </c>
      <c r="C27" s="303"/>
      <c r="D27" s="121"/>
      <c r="E27" s="121"/>
      <c r="F27" s="121"/>
      <c r="G27" s="84" t="s">
        <v>176</v>
      </c>
      <c r="H27" s="162"/>
      <c r="I27" s="269"/>
      <c r="O27" s="8"/>
    </row>
    <row r="28" spans="1:15" x14ac:dyDescent="0.35">
      <c r="A28" s="9"/>
      <c r="B28" s="9"/>
      <c r="C28" s="9"/>
      <c r="D28" s="9"/>
      <c r="E28" s="9"/>
      <c r="F28" s="9"/>
      <c r="G28" s="9"/>
      <c r="H28" s="253"/>
      <c r="I28" s="269"/>
      <c r="O28" s="8"/>
    </row>
    <row r="29" spans="1:15" x14ac:dyDescent="0.35">
      <c r="A29" s="8"/>
      <c r="B29" s="8"/>
      <c r="C29" s="8"/>
      <c r="D29" s="8"/>
      <c r="E29" s="8"/>
      <c r="F29" s="8"/>
      <c r="G29" s="8"/>
      <c r="H29" s="8"/>
      <c r="I29" s="8"/>
      <c r="J29" s="8"/>
      <c r="K29" s="8"/>
      <c r="L29" s="8"/>
      <c r="M29" s="8"/>
      <c r="N29" s="8"/>
      <c r="O29" s="8"/>
    </row>
    <row r="30" spans="1:15" x14ac:dyDescent="0.35">
      <c r="A30" s="7"/>
      <c r="B30" s="7"/>
      <c r="C30" s="7"/>
      <c r="D30" s="7"/>
      <c r="E30" s="7"/>
      <c r="F30" s="7"/>
      <c r="G30" s="7"/>
      <c r="H30" s="7"/>
      <c r="O30" s="7"/>
    </row>
  </sheetData>
  <sheetProtection algorithmName="SHA-512" hashValue="SNbRvRwAmT2atAUdO+gqDabTttdwgZm3lYWRR57QnxcZJkpMrcTn7ph0IEXRfHWRpG8OBnv1Z5SkC9U4BQs7DA==" saltValue="B8+mY0PGdVWmelqCd6zhzQ==" spinCount="100000" sheet="1" objects="1" scenarios="1" selectLockedCells="1"/>
  <mergeCells count="9">
    <mergeCell ref="C9:E9"/>
    <mergeCell ref="B2:E2"/>
    <mergeCell ref="D19:F19"/>
    <mergeCell ref="C3:E3"/>
    <mergeCell ref="C4:E4"/>
    <mergeCell ref="C5:E5"/>
    <mergeCell ref="C6:E6"/>
    <mergeCell ref="C7:E7"/>
    <mergeCell ref="C8:E8"/>
  </mergeCells>
  <conditionalFormatting sqref="D20:F20">
    <cfRule type="expression" dxfId="5" priority="10">
      <formula>$D$19&gt;1</formula>
    </cfRule>
  </conditionalFormatting>
  <conditionalFormatting sqref="I12:M20">
    <cfRule type="expression" dxfId="4" priority="1">
      <formula>OR($D$19=1, $D$19="",$D$19=0)</formula>
    </cfRule>
  </conditionalFormatting>
  <conditionalFormatting sqref="J17:L17">
    <cfRule type="expression" dxfId="3" priority="5">
      <formula>AND($D$19&lt;3,$D$19&gt;1)</formula>
    </cfRule>
  </conditionalFormatting>
  <conditionalFormatting sqref="J18:L18">
    <cfRule type="expression" dxfId="2" priority="6">
      <formula>AND($D$19&lt;4,$D$19&gt;1)</formula>
    </cfRule>
  </conditionalFormatting>
  <conditionalFormatting sqref="J19:L19">
    <cfRule type="expression" dxfId="1" priority="7">
      <formula>AND($D$19&lt;5,$D$19&gt;1)</formula>
    </cfRule>
  </conditionalFormatting>
  <conditionalFormatting sqref="J20:L20">
    <cfRule type="expression" dxfId="0" priority="8">
      <formula>AND($D$19&lt;6,$D$19&gt;1)</formula>
    </cfRule>
  </conditionalFormatting>
  <hyperlinks>
    <hyperlink ref="G2" location="Instructions!A1" display="Back to Instructions tab" xr:uid="{9FA4211D-5D17-41FA-BA84-C89C15BA4542}"/>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1" id="{3C9BFA1A-CD11-448B-ACE2-CC4D0BC51CA3}">
            <xm:f>'General Info and Results'!$C$24="Condensing Unit"</xm:f>
            <x14:dxf>
              <fill>
                <patternFill patternType="darkUp">
                  <fgColor theme="0" tint="-0.499984740745262"/>
                  <bgColor theme="0" tint="-0.14996795556505021"/>
                </patternFill>
              </fill>
            </x14:dxf>
          </x14:cfRule>
          <xm:sqref>D15:F18 D25:F27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739CE-8DEA-4116-90AD-DAA424B71345}">
  <sheetPr codeName="Sheet18">
    <tabColor rgb="FFFFFF00"/>
  </sheetPr>
  <dimension ref="A1:T55"/>
  <sheetViews>
    <sheetView showOutlineSymbols="0" zoomScale="80" zoomScaleNormal="80" workbookViewId="0">
      <selection activeCell="A11" sqref="A11"/>
    </sheetView>
  </sheetViews>
  <sheetFormatPr defaultColWidth="9.109375" defaultRowHeight="14.4" x14ac:dyDescent="0.3"/>
  <cols>
    <col min="1" max="1" width="4.88671875" style="173" customWidth="1"/>
    <col min="2" max="2" width="30" style="173" customWidth="1"/>
    <col min="3" max="3" width="52.109375" style="173" customWidth="1"/>
    <col min="4" max="6" width="10.6640625" style="173" customWidth="1"/>
    <col min="7" max="16384" width="9.109375" style="173"/>
  </cols>
  <sheetData>
    <row r="1" spans="1:20" ht="16.2" thickBot="1" x14ac:dyDescent="0.4">
      <c r="A1" s="123"/>
      <c r="B1" s="146"/>
      <c r="C1" s="146"/>
      <c r="D1" s="146"/>
      <c r="E1" s="146"/>
      <c r="F1" s="146"/>
      <c r="G1" s="146"/>
      <c r="H1" s="146"/>
      <c r="I1" s="146"/>
      <c r="J1" s="146"/>
      <c r="K1" s="146"/>
      <c r="L1" s="146"/>
      <c r="M1" s="146"/>
      <c r="N1" s="146"/>
      <c r="O1" s="146"/>
      <c r="P1" s="146"/>
      <c r="Q1" s="146"/>
      <c r="R1" s="146"/>
      <c r="S1" s="146"/>
      <c r="T1" s="147"/>
    </row>
    <row r="2" spans="1:20" ht="16.2" thickBot="1" x14ac:dyDescent="0.4">
      <c r="A2" s="148"/>
      <c r="B2" s="349" t="s">
        <v>0</v>
      </c>
      <c r="C2" s="350"/>
      <c r="D2" s="4"/>
      <c r="E2" s="113" t="s">
        <v>73</v>
      </c>
      <c r="F2" s="4"/>
      <c r="G2" s="4"/>
      <c r="H2" s="4"/>
      <c r="I2" s="530" t="s">
        <v>206</v>
      </c>
      <c r="J2" s="531"/>
      <c r="K2" s="531"/>
      <c r="L2" s="531"/>
      <c r="M2" s="531"/>
      <c r="N2" s="531"/>
      <c r="O2" s="531"/>
      <c r="P2" s="531"/>
      <c r="Q2" s="531"/>
      <c r="R2" s="532"/>
      <c r="S2" s="4"/>
      <c r="T2" s="134"/>
    </row>
    <row r="3" spans="1:20" ht="15.6" x14ac:dyDescent="0.35">
      <c r="A3" s="148"/>
      <c r="B3" s="90" t="str">
        <f>'Version Control'!$B$3</f>
        <v>Test Report Template Name:</v>
      </c>
      <c r="C3" s="91" t="str">
        <f>'Version Control'!$C$3</f>
        <v>Walk-In Refrigeration Systems</v>
      </c>
      <c r="D3" s="4"/>
      <c r="E3" s="4"/>
      <c r="F3" s="4"/>
      <c r="G3" s="4"/>
      <c r="H3" s="4"/>
      <c r="I3" s="533"/>
      <c r="J3" s="534"/>
      <c r="K3" s="534"/>
      <c r="L3" s="534"/>
      <c r="M3" s="534"/>
      <c r="N3" s="534"/>
      <c r="O3" s="534"/>
      <c r="P3" s="534"/>
      <c r="Q3" s="534"/>
      <c r="R3" s="535"/>
      <c r="S3" s="4"/>
      <c r="T3" s="134"/>
    </row>
    <row r="4" spans="1:20" ht="15.6" customHeight="1" x14ac:dyDescent="0.35">
      <c r="A4" s="148"/>
      <c r="B4" s="92" t="str">
        <f>'Version Control'!$B$4</f>
        <v>Version Number:</v>
      </c>
      <c r="C4" s="91" t="str">
        <f>'Version Control'!$C$4</f>
        <v>v1.7</v>
      </c>
      <c r="D4" s="4"/>
      <c r="E4" s="4"/>
      <c r="F4" s="4"/>
      <c r="G4" s="4"/>
      <c r="H4" s="4"/>
      <c r="I4" s="4"/>
      <c r="J4" s="4"/>
      <c r="K4" s="4"/>
      <c r="L4" s="4"/>
      <c r="M4" s="4"/>
      <c r="N4" s="4"/>
      <c r="O4" s="4"/>
      <c r="P4" s="4"/>
      <c r="Q4" s="4"/>
      <c r="R4" s="4"/>
      <c r="S4" s="4"/>
      <c r="T4" s="134"/>
    </row>
    <row r="5" spans="1:20" ht="15.6" customHeight="1" x14ac:dyDescent="0.35">
      <c r="A5" s="148"/>
      <c r="B5" s="92" t="str">
        <f>'Version Control'!$B$5</f>
        <v xml:space="preserve">Latest Template Revision: </v>
      </c>
      <c r="C5" s="93">
        <f>'Version Control'!$C$5</f>
        <v>46217</v>
      </c>
      <c r="D5" s="4"/>
      <c r="E5" s="4"/>
      <c r="F5" s="4"/>
      <c r="G5" s="4"/>
      <c r="H5" s="4"/>
      <c r="I5" s="4"/>
      <c r="J5" s="4"/>
      <c r="K5" s="4"/>
      <c r="L5" s="4"/>
      <c r="M5" s="4"/>
      <c r="N5" s="4"/>
      <c r="O5" s="4"/>
      <c r="P5" s="4"/>
      <c r="Q5" s="4"/>
      <c r="R5" s="4"/>
      <c r="S5" s="4"/>
      <c r="T5" s="134"/>
    </row>
    <row r="6" spans="1:20" ht="15.6" customHeight="1" x14ac:dyDescent="0.35">
      <c r="A6" s="148"/>
      <c r="B6" s="92" t="str">
        <f>'Version Control'!$B$6</f>
        <v>Tab Name:</v>
      </c>
      <c r="C6" s="94" t="str">
        <f ca="1">MID(CELL("filename",A1), FIND("]", CELL("filename", A1))+ 1, 255)</f>
        <v>A Test Raw Data</v>
      </c>
      <c r="D6" s="4"/>
      <c r="E6" s="4"/>
      <c r="F6" s="4"/>
      <c r="G6" s="4"/>
      <c r="H6" s="4"/>
      <c r="I6" s="4"/>
      <c r="J6" s="4"/>
      <c r="K6" s="4"/>
      <c r="L6" s="4"/>
      <c r="M6" s="4"/>
      <c r="N6" s="4"/>
      <c r="O6" s="4"/>
      <c r="P6" s="4"/>
      <c r="Q6" s="4"/>
      <c r="R6" s="4"/>
      <c r="S6" s="4"/>
      <c r="T6" s="134"/>
    </row>
    <row r="7" spans="1:20" ht="15.6" customHeight="1" x14ac:dyDescent="0.35">
      <c r="A7" s="148"/>
      <c r="B7" s="95" t="str">
        <f>'Version Control'!$B$7</f>
        <v>File Name:</v>
      </c>
      <c r="C7" s="96" t="str">
        <f ca="1">'Version Control'!$C$7</f>
        <v>Walk-In Refrigeration Systems - v1.7.xlsx</v>
      </c>
      <c r="D7" s="4"/>
      <c r="E7" s="4"/>
      <c r="F7" s="4"/>
      <c r="G7" s="4"/>
      <c r="H7" s="4"/>
      <c r="I7" s="4"/>
      <c r="J7" s="4"/>
      <c r="K7" s="4"/>
      <c r="L7" s="4"/>
      <c r="M7" s="4"/>
      <c r="N7" s="4"/>
      <c r="O7" s="4"/>
      <c r="P7" s="4"/>
      <c r="Q7" s="4"/>
      <c r="R7" s="4"/>
      <c r="S7" s="4"/>
      <c r="T7" s="134"/>
    </row>
    <row r="8" spans="1:20" ht="15.6" customHeight="1" x14ac:dyDescent="0.35">
      <c r="A8" s="148"/>
      <c r="B8" s="95" t="str">
        <f>'Version Control'!$B$8</f>
        <v>Test Start Date:</v>
      </c>
      <c r="C8" s="335" t="str">
        <f>'Version Control'!$C$8</f>
        <v>[MM/DD/YYYY]</v>
      </c>
      <c r="D8" s="4"/>
      <c r="E8" s="4"/>
      <c r="F8" s="4"/>
      <c r="G8" s="4"/>
      <c r="H8" s="4"/>
      <c r="I8" s="4"/>
      <c r="J8" s="4"/>
      <c r="K8" s="4"/>
      <c r="L8" s="4"/>
      <c r="M8" s="4"/>
      <c r="N8" s="4"/>
      <c r="O8" s="4"/>
      <c r="P8" s="4"/>
      <c r="Q8" s="4"/>
      <c r="R8" s="4"/>
      <c r="S8" s="4"/>
      <c r="T8" s="134"/>
    </row>
    <row r="9" spans="1:20" ht="15.9" customHeight="1" thickBot="1" x14ac:dyDescent="0.4">
      <c r="A9" s="148"/>
      <c r="B9" s="97" t="str">
        <f>'Version Control'!$B$9</f>
        <v xml:space="preserve">Test Completion Date: </v>
      </c>
      <c r="C9" s="98" t="str">
        <f>'Version Control'!$C$9</f>
        <v>[MM/DD/YYYY]</v>
      </c>
      <c r="D9" s="4"/>
      <c r="E9" s="4"/>
      <c r="F9" s="4"/>
      <c r="G9" s="4"/>
      <c r="H9" s="4"/>
      <c r="I9" s="4"/>
      <c r="J9" s="4"/>
      <c r="K9" s="4"/>
      <c r="L9" s="4"/>
      <c r="M9" s="4"/>
      <c r="N9" s="4"/>
      <c r="O9" s="4"/>
      <c r="P9" s="4"/>
      <c r="Q9" s="4"/>
      <c r="R9" s="4"/>
      <c r="S9" s="4"/>
      <c r="T9" s="134"/>
    </row>
    <row r="10" spans="1:20" ht="15.6" customHeight="1" thickBot="1" x14ac:dyDescent="0.4">
      <c r="A10" s="149"/>
      <c r="B10" s="150"/>
      <c r="C10" s="151"/>
      <c r="D10" s="152"/>
      <c r="E10" s="152"/>
      <c r="F10" s="152"/>
      <c r="G10" s="152"/>
      <c r="H10" s="152"/>
      <c r="I10" s="152"/>
      <c r="J10" s="152"/>
      <c r="K10" s="152"/>
      <c r="L10" s="152"/>
      <c r="M10" s="152"/>
      <c r="N10" s="152"/>
      <c r="O10" s="152"/>
      <c r="P10" s="152"/>
      <c r="Q10" s="152"/>
      <c r="R10" s="152"/>
      <c r="S10" s="152"/>
      <c r="T10" s="136"/>
    </row>
    <row r="11" spans="1:20" ht="15.6" customHeight="1" x14ac:dyDescent="0.35">
      <c r="I11" s="174"/>
      <c r="J11" s="174"/>
    </row>
    <row r="12" spans="1:20" ht="14.4" customHeight="1" x14ac:dyDescent="0.35">
      <c r="I12" s="175"/>
    </row>
    <row r="13" spans="1:20" ht="14.4" customHeight="1" x14ac:dyDescent="0.35">
      <c r="I13" s="175"/>
    </row>
    <row r="14" spans="1:20" ht="14.4" customHeight="1" x14ac:dyDescent="0.35">
      <c r="I14" s="175"/>
    </row>
    <row r="15" spans="1:20" ht="14.4" customHeight="1" x14ac:dyDescent="0.35">
      <c r="I15" s="175"/>
    </row>
    <row r="16" spans="1:20" ht="14.4" customHeight="1" x14ac:dyDescent="0.35">
      <c r="I16" s="175"/>
    </row>
    <row r="17" spans="9:9" ht="14.4" customHeight="1" x14ac:dyDescent="0.35">
      <c r="I17" s="175"/>
    </row>
    <row r="18" spans="9:9" ht="14.4" customHeight="1" x14ac:dyDescent="0.35">
      <c r="I18" s="175"/>
    </row>
    <row r="19" spans="9:9" ht="14.4" customHeight="1" x14ac:dyDescent="0.35">
      <c r="I19" s="175"/>
    </row>
    <row r="20" spans="9:9" ht="14.4" customHeight="1" x14ac:dyDescent="0.35">
      <c r="I20" s="175"/>
    </row>
    <row r="21" spans="9:9" ht="14.4" customHeight="1" x14ac:dyDescent="0.35">
      <c r="I21" s="175"/>
    </row>
    <row r="22" spans="9:9" ht="14.4" customHeight="1" x14ac:dyDescent="0.35">
      <c r="I22" s="175"/>
    </row>
    <row r="23" spans="9:9" ht="14.4" customHeight="1" x14ac:dyDescent="0.35">
      <c r="I23" s="175"/>
    </row>
    <row r="24" spans="9:9" ht="14.4" customHeight="1" x14ac:dyDescent="0.35">
      <c r="I24" s="175"/>
    </row>
    <row r="25" spans="9:9" ht="14.4" customHeight="1" x14ac:dyDescent="0.35">
      <c r="I25" s="175"/>
    </row>
    <row r="26" spans="9:9" ht="14.4" customHeight="1" x14ac:dyDescent="0.35">
      <c r="I26" s="175"/>
    </row>
    <row r="27" spans="9:9" ht="14.4" customHeight="1" x14ac:dyDescent="0.35">
      <c r="I27" s="175"/>
    </row>
    <row r="28" spans="9:9" ht="14.4" customHeight="1" x14ac:dyDescent="0.35">
      <c r="I28" s="175"/>
    </row>
    <row r="29" spans="9:9" ht="14.4" customHeight="1" x14ac:dyDescent="0.35">
      <c r="I29" s="175"/>
    </row>
    <row r="30" spans="9:9" ht="14.4" customHeight="1" x14ac:dyDescent="0.35">
      <c r="I30" s="175"/>
    </row>
    <row r="31" spans="9:9" ht="14.4" customHeight="1" x14ac:dyDescent="0.35">
      <c r="I31" s="175"/>
    </row>
    <row r="32" spans="9:9" ht="14.4" customHeight="1" x14ac:dyDescent="0.35">
      <c r="I32" s="175"/>
    </row>
    <row r="33" spans="9:9" ht="14.4" customHeight="1" x14ac:dyDescent="0.35">
      <c r="I33" s="175"/>
    </row>
    <row r="34" spans="9:9" ht="14.4" customHeight="1" x14ac:dyDescent="0.35">
      <c r="I34" s="175"/>
    </row>
    <row r="35" spans="9:9" ht="14.4" customHeight="1" x14ac:dyDescent="0.35">
      <c r="I35" s="175"/>
    </row>
    <row r="36" spans="9:9" ht="14.4" customHeight="1" x14ac:dyDescent="0.35">
      <c r="I36" s="175"/>
    </row>
    <row r="37" spans="9:9" ht="14.4" customHeight="1" x14ac:dyDescent="0.35">
      <c r="I37" s="175"/>
    </row>
    <row r="38" spans="9:9" ht="14.4" customHeight="1" x14ac:dyDescent="0.35">
      <c r="I38" s="175"/>
    </row>
    <row r="39" spans="9:9" ht="14.4" customHeight="1" x14ac:dyDescent="0.35">
      <c r="I39" s="175"/>
    </row>
    <row r="40" spans="9:9" ht="14.4" customHeight="1" x14ac:dyDescent="0.35">
      <c r="I40" s="175"/>
    </row>
    <row r="41" spans="9:9" ht="14.4" customHeight="1" x14ac:dyDescent="0.35">
      <c r="I41" s="175"/>
    </row>
    <row r="42" spans="9:9" ht="14.4" customHeight="1" x14ac:dyDescent="0.35">
      <c r="I42" s="175"/>
    </row>
    <row r="43" spans="9:9" ht="14.4" customHeight="1" x14ac:dyDescent="0.35">
      <c r="I43" s="175"/>
    </row>
    <row r="44" spans="9:9" ht="14.4" customHeight="1" x14ac:dyDescent="0.35">
      <c r="I44" s="175"/>
    </row>
    <row r="45" spans="9:9" ht="14.4" customHeight="1" x14ac:dyDescent="0.35">
      <c r="I45" s="175"/>
    </row>
    <row r="46" spans="9:9" ht="14.4" customHeight="1" x14ac:dyDescent="0.35">
      <c r="I46" s="175"/>
    </row>
    <row r="47" spans="9:9" ht="14.4" customHeight="1" x14ac:dyDescent="0.35">
      <c r="I47" s="175"/>
    </row>
    <row r="48" spans="9:9" ht="14.4" customHeight="1" x14ac:dyDescent="0.35">
      <c r="I48" s="175"/>
    </row>
    <row r="49" spans="9:9" ht="14.4" customHeight="1" x14ac:dyDescent="0.35">
      <c r="I49" s="175"/>
    </row>
    <row r="50" spans="9:9" ht="14.4" customHeight="1" x14ac:dyDescent="0.35">
      <c r="I50" s="175"/>
    </row>
    <row r="51" spans="9:9" ht="14.4" customHeight="1" x14ac:dyDescent="0.35">
      <c r="I51" s="175"/>
    </row>
    <row r="52" spans="9:9" ht="14.4" customHeight="1" x14ac:dyDescent="0.35">
      <c r="I52" s="175"/>
    </row>
    <row r="53" spans="9:9" ht="14.4" customHeight="1" x14ac:dyDescent="0.35">
      <c r="I53" s="175"/>
    </row>
    <row r="54" spans="9:9" ht="14.4" customHeight="1" x14ac:dyDescent="0.35">
      <c r="I54" s="175"/>
    </row>
    <row r="55" spans="9:9" ht="15.6" x14ac:dyDescent="0.35">
      <c r="I55" s="175"/>
    </row>
  </sheetData>
  <sheetProtection algorithmName="SHA-512" hashValue="hmsvZyKj0Bccz/kY1Diys0Qq9XRVkBWPt9is6tBCi/B0NYxWhY92pa+0yqAWKHOtN2jE8aqUCwjsTqRC1SVMKA==" saltValue="EmnvHzimzpTuLBmdUdQ1Lg==" spinCount="100000" sheet="1" objects="1" scenarios="1" selectLockedCells="1"/>
  <mergeCells count="2">
    <mergeCell ref="B2:C2"/>
    <mergeCell ref="I2:R3"/>
  </mergeCells>
  <hyperlinks>
    <hyperlink ref="E2" location="Instructions!A1" display="Back to Instructions tab" xr:uid="{6F99CE15-F25A-4BEF-9D68-F1AA06987582}"/>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7520B-FABE-469A-B1F6-A2DDE1016D9F}">
  <sheetPr codeName="Sheet19">
    <tabColor rgb="FFFFFF00"/>
  </sheetPr>
  <dimension ref="A1:T55"/>
  <sheetViews>
    <sheetView showOutlineSymbols="0" zoomScale="80" zoomScaleNormal="80" workbookViewId="0">
      <selection activeCell="A11" sqref="A11"/>
    </sheetView>
  </sheetViews>
  <sheetFormatPr defaultColWidth="9.109375" defaultRowHeight="14.4" x14ac:dyDescent="0.3"/>
  <cols>
    <col min="1" max="1" width="4.88671875" style="173" customWidth="1"/>
    <col min="2" max="2" width="30" style="173" customWidth="1"/>
    <col min="3" max="3" width="52.109375" style="173" customWidth="1"/>
    <col min="4" max="6" width="10.6640625" style="173" customWidth="1"/>
    <col min="7" max="16384" width="9.109375" style="173"/>
  </cols>
  <sheetData>
    <row r="1" spans="1:20" ht="16.2" thickBot="1" x14ac:dyDescent="0.4">
      <c r="A1" s="123"/>
      <c r="B1" s="146"/>
      <c r="C1" s="146"/>
      <c r="D1" s="146"/>
      <c r="E1" s="146"/>
      <c r="F1" s="146"/>
      <c r="G1" s="146"/>
      <c r="H1" s="146"/>
      <c r="I1" s="146"/>
      <c r="J1" s="146"/>
      <c r="K1" s="146"/>
      <c r="L1" s="146"/>
      <c r="M1" s="146"/>
      <c r="N1" s="146"/>
      <c r="O1" s="146"/>
      <c r="P1" s="146"/>
      <c r="Q1" s="146"/>
      <c r="R1" s="146"/>
      <c r="S1" s="146"/>
      <c r="T1" s="147"/>
    </row>
    <row r="2" spans="1:20" ht="16.2" customHeight="1" thickBot="1" x14ac:dyDescent="0.4">
      <c r="A2" s="148"/>
      <c r="B2" s="363" t="s">
        <v>0</v>
      </c>
      <c r="C2" s="364"/>
      <c r="D2" s="4"/>
      <c r="E2" s="113" t="s">
        <v>73</v>
      </c>
      <c r="F2" s="4"/>
      <c r="G2" s="4"/>
      <c r="H2" s="4"/>
      <c r="I2" s="530" t="s">
        <v>206</v>
      </c>
      <c r="J2" s="531"/>
      <c r="K2" s="531"/>
      <c r="L2" s="531"/>
      <c r="M2" s="531"/>
      <c r="N2" s="531"/>
      <c r="O2" s="531"/>
      <c r="P2" s="531"/>
      <c r="Q2" s="531"/>
      <c r="R2" s="532"/>
      <c r="S2" s="4"/>
      <c r="T2" s="134"/>
    </row>
    <row r="3" spans="1:20" ht="15.6" x14ac:dyDescent="0.35">
      <c r="A3" s="148"/>
      <c r="B3" s="90" t="str">
        <f>'Version Control'!$B$3</f>
        <v>Test Report Template Name:</v>
      </c>
      <c r="C3" s="91" t="str">
        <f>'Version Control'!$C$3</f>
        <v>Walk-In Refrigeration Systems</v>
      </c>
      <c r="D3" s="4"/>
      <c r="E3" s="4"/>
      <c r="F3" s="4"/>
      <c r="G3" s="4"/>
      <c r="H3" s="4"/>
      <c r="I3" s="533"/>
      <c r="J3" s="534"/>
      <c r="K3" s="534"/>
      <c r="L3" s="534"/>
      <c r="M3" s="534"/>
      <c r="N3" s="534"/>
      <c r="O3" s="534"/>
      <c r="P3" s="534"/>
      <c r="Q3" s="534"/>
      <c r="R3" s="535"/>
      <c r="S3" s="4"/>
      <c r="T3" s="134"/>
    </row>
    <row r="4" spans="1:20" ht="15.6" customHeight="1" x14ac:dyDescent="0.35">
      <c r="A4" s="148"/>
      <c r="B4" s="92" t="str">
        <f>'Version Control'!$B$4</f>
        <v>Version Number:</v>
      </c>
      <c r="C4" s="91" t="str">
        <f>'Version Control'!$C$4</f>
        <v>v1.7</v>
      </c>
      <c r="D4" s="4"/>
      <c r="E4" s="4"/>
      <c r="F4" s="4"/>
      <c r="G4" s="4"/>
      <c r="H4" s="4"/>
      <c r="I4" s="4"/>
      <c r="J4" s="4"/>
      <c r="K4" s="4"/>
      <c r="L4" s="4"/>
      <c r="M4" s="4"/>
      <c r="N4" s="4"/>
      <c r="O4" s="4"/>
      <c r="P4" s="4"/>
      <c r="Q4" s="4"/>
      <c r="R4" s="4"/>
      <c r="S4" s="4"/>
      <c r="T4" s="134"/>
    </row>
    <row r="5" spans="1:20" ht="15.6" customHeight="1" x14ac:dyDescent="0.35">
      <c r="A5" s="148"/>
      <c r="B5" s="92" t="str">
        <f>'Version Control'!$B$5</f>
        <v xml:space="preserve">Latest Template Revision: </v>
      </c>
      <c r="C5" s="93">
        <f>'Version Control'!$C$5</f>
        <v>46217</v>
      </c>
      <c r="D5" s="4"/>
      <c r="E5" s="4"/>
      <c r="F5" s="4"/>
      <c r="G5" s="4"/>
      <c r="H5" s="4"/>
      <c r="I5" s="4"/>
      <c r="J5" s="4"/>
      <c r="K5" s="4"/>
      <c r="L5" s="4"/>
      <c r="M5" s="4"/>
      <c r="N5" s="4"/>
      <c r="O5" s="4"/>
      <c r="P5" s="4"/>
      <c r="Q5" s="4"/>
      <c r="R5" s="4"/>
      <c r="S5" s="4"/>
      <c r="T5" s="134"/>
    </row>
    <row r="6" spans="1:20" ht="15.6" customHeight="1" x14ac:dyDescent="0.35">
      <c r="A6" s="148"/>
      <c r="B6" s="92" t="str">
        <f>'Version Control'!$B$6</f>
        <v>Tab Name:</v>
      </c>
      <c r="C6" s="94" t="str">
        <f ca="1">MID(CELL("filename",A1), FIND("]", CELL("filename", A1))+ 1, 255)</f>
        <v>B Test Raw Data</v>
      </c>
      <c r="D6" s="4"/>
      <c r="E6" s="4"/>
      <c r="F6" s="4"/>
      <c r="G6" s="4"/>
      <c r="H6" s="4"/>
      <c r="I6" s="4"/>
      <c r="J6" s="4"/>
      <c r="K6" s="4"/>
      <c r="L6" s="4"/>
      <c r="M6" s="4"/>
      <c r="N6" s="4"/>
      <c r="O6" s="4"/>
      <c r="P6" s="4"/>
      <c r="Q6" s="4"/>
      <c r="R6" s="4"/>
      <c r="S6" s="4"/>
      <c r="T6" s="134"/>
    </row>
    <row r="7" spans="1:20" ht="15.6" customHeight="1" x14ac:dyDescent="0.35">
      <c r="A7" s="148"/>
      <c r="B7" s="95" t="str">
        <f>'Version Control'!$B$7</f>
        <v>File Name:</v>
      </c>
      <c r="C7" s="96" t="str">
        <f ca="1">'Version Control'!$C$7</f>
        <v>Walk-In Refrigeration Systems - v1.7.xlsx</v>
      </c>
      <c r="D7" s="4"/>
      <c r="E7" s="4"/>
      <c r="F7" s="4"/>
      <c r="G7" s="4"/>
      <c r="H7" s="4"/>
      <c r="I7" s="4"/>
      <c r="J7" s="4"/>
      <c r="K7" s="4"/>
      <c r="L7" s="4"/>
      <c r="M7" s="4"/>
      <c r="N7" s="4"/>
      <c r="O7" s="4"/>
      <c r="P7" s="4"/>
      <c r="Q7" s="4"/>
      <c r="R7" s="4"/>
      <c r="S7" s="4"/>
      <c r="T7" s="134"/>
    </row>
    <row r="8" spans="1:20" ht="15.6" customHeight="1" x14ac:dyDescent="0.35">
      <c r="A8" s="148"/>
      <c r="B8" s="95" t="str">
        <f>'Version Control'!$B$8</f>
        <v>Test Start Date:</v>
      </c>
      <c r="C8" s="335" t="str">
        <f>'Version Control'!$C$8</f>
        <v>[MM/DD/YYYY]</v>
      </c>
      <c r="D8" s="4"/>
      <c r="E8" s="4"/>
      <c r="F8" s="4"/>
      <c r="G8" s="4"/>
      <c r="H8" s="4"/>
      <c r="I8" s="4"/>
      <c r="J8" s="4"/>
      <c r="K8" s="4"/>
      <c r="L8" s="4"/>
      <c r="M8" s="4"/>
      <c r="N8" s="4"/>
      <c r="O8" s="4"/>
      <c r="P8" s="4"/>
      <c r="Q8" s="4"/>
      <c r="R8" s="4"/>
      <c r="S8" s="4"/>
      <c r="T8" s="134"/>
    </row>
    <row r="9" spans="1:20" ht="15.9" customHeight="1" thickBot="1" x14ac:dyDescent="0.4">
      <c r="A9" s="148"/>
      <c r="B9" s="97" t="str">
        <f>'Version Control'!$B$9</f>
        <v xml:space="preserve">Test Completion Date: </v>
      </c>
      <c r="C9" s="98" t="str">
        <f>'Version Control'!$C$9</f>
        <v>[MM/DD/YYYY]</v>
      </c>
      <c r="D9" s="4"/>
      <c r="E9" s="4"/>
      <c r="F9" s="4"/>
      <c r="G9" s="4"/>
      <c r="H9" s="4"/>
      <c r="I9" s="4"/>
      <c r="J9" s="4"/>
      <c r="K9" s="4"/>
      <c r="L9" s="4"/>
      <c r="M9" s="4"/>
      <c r="N9" s="4"/>
      <c r="O9" s="4"/>
      <c r="P9" s="4"/>
      <c r="Q9" s="4"/>
      <c r="R9" s="4"/>
      <c r="S9" s="4"/>
      <c r="T9" s="134"/>
    </row>
    <row r="10" spans="1:20" ht="15.6" customHeight="1" thickBot="1" x14ac:dyDescent="0.4">
      <c r="A10" s="149"/>
      <c r="B10" s="150"/>
      <c r="C10" s="151"/>
      <c r="D10" s="152"/>
      <c r="E10" s="152"/>
      <c r="F10" s="152"/>
      <c r="G10" s="152"/>
      <c r="H10" s="152"/>
      <c r="I10" s="152"/>
      <c r="J10" s="152"/>
      <c r="K10" s="152"/>
      <c r="L10" s="152"/>
      <c r="M10" s="152"/>
      <c r="N10" s="152"/>
      <c r="O10" s="152"/>
      <c r="P10" s="152"/>
      <c r="Q10" s="152"/>
      <c r="R10" s="152"/>
      <c r="S10" s="152"/>
      <c r="T10" s="136"/>
    </row>
    <row r="11" spans="1:20" ht="15.6" customHeight="1" x14ac:dyDescent="0.35">
      <c r="I11" s="174"/>
      <c r="J11" s="174"/>
    </row>
    <row r="12" spans="1:20" ht="14.4" customHeight="1" x14ac:dyDescent="0.35">
      <c r="I12" s="175"/>
    </row>
    <row r="13" spans="1:20" ht="14.4" customHeight="1" x14ac:dyDescent="0.35">
      <c r="I13" s="175"/>
    </row>
    <row r="14" spans="1:20" ht="14.4" customHeight="1" x14ac:dyDescent="0.35">
      <c r="I14" s="175"/>
    </row>
    <row r="15" spans="1:20" ht="14.4" customHeight="1" x14ac:dyDescent="0.35">
      <c r="I15" s="175"/>
    </row>
    <row r="16" spans="1:20" ht="14.4" customHeight="1" x14ac:dyDescent="0.35">
      <c r="I16" s="175"/>
    </row>
    <row r="17" spans="9:9" ht="14.4" customHeight="1" x14ac:dyDescent="0.35">
      <c r="I17" s="175"/>
    </row>
    <row r="18" spans="9:9" ht="14.4" customHeight="1" x14ac:dyDescent="0.35">
      <c r="I18" s="175"/>
    </row>
    <row r="19" spans="9:9" ht="14.4" customHeight="1" x14ac:dyDescent="0.35">
      <c r="I19" s="175"/>
    </row>
    <row r="20" spans="9:9" ht="14.4" customHeight="1" x14ac:dyDescent="0.35">
      <c r="I20" s="175"/>
    </row>
    <row r="21" spans="9:9" ht="14.4" customHeight="1" x14ac:dyDescent="0.35">
      <c r="I21" s="175"/>
    </row>
    <row r="22" spans="9:9" ht="14.4" customHeight="1" x14ac:dyDescent="0.35">
      <c r="I22" s="175"/>
    </row>
    <row r="23" spans="9:9" ht="14.4" customHeight="1" x14ac:dyDescent="0.35">
      <c r="I23" s="175"/>
    </row>
    <row r="24" spans="9:9" ht="14.4" customHeight="1" x14ac:dyDescent="0.35">
      <c r="I24" s="175"/>
    </row>
    <row r="25" spans="9:9" ht="14.4" customHeight="1" x14ac:dyDescent="0.35">
      <c r="I25" s="175"/>
    </row>
    <row r="26" spans="9:9" ht="14.4" customHeight="1" x14ac:dyDescent="0.35">
      <c r="I26" s="175"/>
    </row>
    <row r="27" spans="9:9" ht="14.4" customHeight="1" x14ac:dyDescent="0.35">
      <c r="I27" s="175"/>
    </row>
    <row r="28" spans="9:9" ht="14.4" customHeight="1" x14ac:dyDescent="0.35">
      <c r="I28" s="175"/>
    </row>
    <row r="29" spans="9:9" ht="14.4" customHeight="1" x14ac:dyDescent="0.35">
      <c r="I29" s="175"/>
    </row>
    <row r="30" spans="9:9" ht="14.4" customHeight="1" x14ac:dyDescent="0.35">
      <c r="I30" s="175"/>
    </row>
    <row r="31" spans="9:9" ht="14.4" customHeight="1" x14ac:dyDescent="0.35">
      <c r="I31" s="175"/>
    </row>
    <row r="32" spans="9:9" ht="14.4" customHeight="1" x14ac:dyDescent="0.35">
      <c r="I32" s="175"/>
    </row>
    <row r="33" spans="9:9" ht="14.4" customHeight="1" x14ac:dyDescent="0.35">
      <c r="I33" s="175"/>
    </row>
    <row r="34" spans="9:9" ht="14.4" customHeight="1" x14ac:dyDescent="0.35">
      <c r="I34" s="175"/>
    </row>
    <row r="35" spans="9:9" ht="14.4" customHeight="1" x14ac:dyDescent="0.35">
      <c r="I35" s="175"/>
    </row>
    <row r="36" spans="9:9" ht="14.4" customHeight="1" x14ac:dyDescent="0.35">
      <c r="I36" s="175"/>
    </row>
    <row r="37" spans="9:9" ht="14.4" customHeight="1" x14ac:dyDescent="0.35">
      <c r="I37" s="175"/>
    </row>
    <row r="38" spans="9:9" ht="14.4" customHeight="1" x14ac:dyDescent="0.35">
      <c r="I38" s="175"/>
    </row>
    <row r="39" spans="9:9" ht="14.4" customHeight="1" x14ac:dyDescent="0.35">
      <c r="I39" s="175"/>
    </row>
    <row r="40" spans="9:9" ht="14.4" customHeight="1" x14ac:dyDescent="0.35">
      <c r="I40" s="175"/>
    </row>
    <row r="41" spans="9:9" ht="14.4" customHeight="1" x14ac:dyDescent="0.35">
      <c r="I41" s="175"/>
    </row>
    <row r="42" spans="9:9" ht="14.4" customHeight="1" x14ac:dyDescent="0.35">
      <c r="I42" s="175"/>
    </row>
    <row r="43" spans="9:9" ht="14.4" customHeight="1" x14ac:dyDescent="0.35">
      <c r="I43" s="175"/>
    </row>
    <row r="44" spans="9:9" ht="14.4" customHeight="1" x14ac:dyDescent="0.35">
      <c r="I44" s="175"/>
    </row>
    <row r="45" spans="9:9" ht="14.4" customHeight="1" x14ac:dyDescent="0.35">
      <c r="I45" s="175"/>
    </row>
    <row r="46" spans="9:9" ht="14.4" customHeight="1" x14ac:dyDescent="0.35">
      <c r="I46" s="175"/>
    </row>
    <row r="47" spans="9:9" ht="14.4" customHeight="1" x14ac:dyDescent="0.35">
      <c r="I47" s="175"/>
    </row>
    <row r="48" spans="9:9" ht="14.4" customHeight="1" x14ac:dyDescent="0.35">
      <c r="I48" s="175"/>
    </row>
    <row r="49" spans="9:9" ht="14.4" customHeight="1" x14ac:dyDescent="0.35">
      <c r="I49" s="175"/>
    </row>
    <row r="50" spans="9:9" ht="14.4" customHeight="1" x14ac:dyDescent="0.35">
      <c r="I50" s="175"/>
    </row>
    <row r="51" spans="9:9" ht="14.4" customHeight="1" x14ac:dyDescent="0.35">
      <c r="I51" s="175"/>
    </row>
    <row r="52" spans="9:9" ht="14.4" customHeight="1" x14ac:dyDescent="0.35">
      <c r="I52" s="175"/>
    </row>
    <row r="53" spans="9:9" ht="14.4" customHeight="1" x14ac:dyDescent="0.35">
      <c r="I53" s="175"/>
    </row>
    <row r="54" spans="9:9" ht="14.4" customHeight="1" x14ac:dyDescent="0.35">
      <c r="I54" s="175"/>
    </row>
    <row r="55" spans="9:9" ht="15.6" x14ac:dyDescent="0.35">
      <c r="I55" s="175"/>
    </row>
  </sheetData>
  <sheetProtection algorithmName="SHA-512" hashValue="f0Th8WYfShNYvy72LGGq6ri4sm6y29DnLYXbZSyVKkBDIJUpRbgNULUVWCmhNjws8OH0mzgOYLROWKcAYYtByQ==" saltValue="sAB2Bi5mA62A+QjEa/LIXw==" spinCount="100000" sheet="1" objects="1" scenarios="1" selectLockedCells="1"/>
  <mergeCells count="2">
    <mergeCell ref="B2:C2"/>
    <mergeCell ref="I2:R3"/>
  </mergeCells>
  <hyperlinks>
    <hyperlink ref="E2" location="Instructions!A1" display="Back to Instructions tab" xr:uid="{49A45103-CAA5-4B1F-8134-A25FC3A5F8D7}"/>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4240-2F29-4EC4-AEBC-9F18662890AE}">
  <sheetPr codeName="Sheet20">
    <tabColor rgb="FFFFFF00"/>
  </sheetPr>
  <dimension ref="A1:T55"/>
  <sheetViews>
    <sheetView showOutlineSymbols="0" zoomScale="80" zoomScaleNormal="80" workbookViewId="0">
      <selection activeCell="A11" sqref="A11"/>
    </sheetView>
  </sheetViews>
  <sheetFormatPr defaultColWidth="9.109375" defaultRowHeight="14.4" x14ac:dyDescent="0.3"/>
  <cols>
    <col min="1" max="1" width="4.88671875" style="173" customWidth="1"/>
    <col min="2" max="2" width="30" style="173" customWidth="1"/>
    <col min="3" max="3" width="52.109375" style="173" customWidth="1"/>
    <col min="4" max="6" width="10.6640625" style="173" customWidth="1"/>
    <col min="7" max="16384" width="9.109375" style="173"/>
  </cols>
  <sheetData>
    <row r="1" spans="1:20" ht="16.2" thickBot="1" x14ac:dyDescent="0.4">
      <c r="A1" s="123"/>
      <c r="B1" s="146"/>
      <c r="C1" s="146"/>
      <c r="D1" s="146"/>
      <c r="E1" s="146"/>
      <c r="F1" s="146"/>
      <c r="G1" s="146"/>
      <c r="H1" s="146"/>
      <c r="I1" s="146"/>
      <c r="J1" s="146"/>
      <c r="K1" s="146"/>
      <c r="L1" s="146"/>
      <c r="M1" s="146"/>
      <c r="N1" s="146"/>
      <c r="O1" s="146"/>
      <c r="P1" s="146"/>
      <c r="Q1" s="146"/>
      <c r="R1" s="146"/>
      <c r="S1" s="146"/>
      <c r="T1" s="147"/>
    </row>
    <row r="2" spans="1:20" ht="16.2" customHeight="1" thickBot="1" x14ac:dyDescent="0.4">
      <c r="A2" s="148"/>
      <c r="B2" s="363" t="s">
        <v>0</v>
      </c>
      <c r="C2" s="364"/>
      <c r="D2" s="4"/>
      <c r="E2" s="113" t="s">
        <v>73</v>
      </c>
      <c r="F2" s="4"/>
      <c r="G2" s="4"/>
      <c r="H2" s="4"/>
      <c r="I2" s="530" t="s">
        <v>206</v>
      </c>
      <c r="J2" s="531"/>
      <c r="K2" s="531"/>
      <c r="L2" s="531"/>
      <c r="M2" s="531"/>
      <c r="N2" s="531"/>
      <c r="O2" s="531"/>
      <c r="P2" s="531"/>
      <c r="Q2" s="531"/>
      <c r="R2" s="532"/>
      <c r="S2" s="4"/>
      <c r="T2" s="134"/>
    </row>
    <row r="3" spans="1:20" ht="15.6" x14ac:dyDescent="0.35">
      <c r="A3" s="148"/>
      <c r="B3" s="90" t="str">
        <f>'Version Control'!$B$3</f>
        <v>Test Report Template Name:</v>
      </c>
      <c r="C3" s="91" t="str">
        <f>'Version Control'!$C$3</f>
        <v>Walk-In Refrigeration Systems</v>
      </c>
      <c r="D3" s="4"/>
      <c r="E3" s="4"/>
      <c r="F3" s="4"/>
      <c r="G3" s="4"/>
      <c r="H3" s="4"/>
      <c r="I3" s="533"/>
      <c r="J3" s="534"/>
      <c r="K3" s="534"/>
      <c r="L3" s="534"/>
      <c r="M3" s="534"/>
      <c r="N3" s="534"/>
      <c r="O3" s="534"/>
      <c r="P3" s="534"/>
      <c r="Q3" s="534"/>
      <c r="R3" s="535"/>
      <c r="S3" s="4"/>
      <c r="T3" s="134"/>
    </row>
    <row r="4" spans="1:20" ht="15.6" customHeight="1" x14ac:dyDescent="0.35">
      <c r="A4" s="148"/>
      <c r="B4" s="92" t="str">
        <f>'Version Control'!$B$4</f>
        <v>Version Number:</v>
      </c>
      <c r="C4" s="91" t="str">
        <f>'Version Control'!$C$4</f>
        <v>v1.7</v>
      </c>
      <c r="D4" s="4"/>
      <c r="E4" s="4"/>
      <c r="F4" s="4"/>
      <c r="G4" s="4"/>
      <c r="H4" s="4"/>
      <c r="I4" s="4"/>
      <c r="J4" s="4"/>
      <c r="K4" s="4"/>
      <c r="L4" s="4"/>
      <c r="M4" s="4"/>
      <c r="N4" s="4"/>
      <c r="O4" s="4"/>
      <c r="P4" s="4"/>
      <c r="Q4" s="4"/>
      <c r="R4" s="4"/>
      <c r="S4" s="4"/>
      <c r="T4" s="134"/>
    </row>
    <row r="5" spans="1:20" ht="15.6" customHeight="1" x14ac:dyDescent="0.35">
      <c r="A5" s="148"/>
      <c r="B5" s="92" t="str">
        <f>'Version Control'!$B$5</f>
        <v xml:space="preserve">Latest Template Revision: </v>
      </c>
      <c r="C5" s="93">
        <f>'Version Control'!$C$5</f>
        <v>46217</v>
      </c>
      <c r="D5" s="4"/>
      <c r="E5" s="4"/>
      <c r="F5" s="4"/>
      <c r="G5" s="4"/>
      <c r="H5" s="4"/>
      <c r="I5" s="4"/>
      <c r="J5" s="4"/>
      <c r="K5" s="4"/>
      <c r="L5" s="4"/>
      <c r="M5" s="4"/>
      <c r="N5" s="4"/>
      <c r="O5" s="4"/>
      <c r="P5" s="4"/>
      <c r="Q5" s="4"/>
      <c r="R5" s="4"/>
      <c r="S5" s="4"/>
      <c r="T5" s="134"/>
    </row>
    <row r="6" spans="1:20" ht="15.6" customHeight="1" x14ac:dyDescent="0.35">
      <c r="A6" s="148"/>
      <c r="B6" s="92" t="str">
        <f>'Version Control'!$B$6</f>
        <v>Tab Name:</v>
      </c>
      <c r="C6" s="94" t="str">
        <f ca="1">MID(CELL("filename",A1), FIND("]", CELL("filename", A1))+ 1, 255)</f>
        <v>C Test Raw Data</v>
      </c>
      <c r="D6" s="4"/>
      <c r="E6" s="4"/>
      <c r="F6" s="4"/>
      <c r="G6" s="4"/>
      <c r="H6" s="4"/>
      <c r="I6" s="4"/>
      <c r="J6" s="4"/>
      <c r="K6" s="4"/>
      <c r="L6" s="4"/>
      <c r="M6" s="4"/>
      <c r="N6" s="4"/>
      <c r="O6" s="4"/>
      <c r="P6" s="4"/>
      <c r="Q6" s="4"/>
      <c r="R6" s="4"/>
      <c r="S6" s="4"/>
      <c r="T6" s="134"/>
    </row>
    <row r="7" spans="1:20" ht="15.6" customHeight="1" x14ac:dyDescent="0.35">
      <c r="A7" s="148"/>
      <c r="B7" s="95" t="str">
        <f>'Version Control'!$B$7</f>
        <v>File Name:</v>
      </c>
      <c r="C7" s="96" t="str">
        <f ca="1">'Version Control'!$C$7</f>
        <v>Walk-In Refrigeration Systems - v1.7.xlsx</v>
      </c>
      <c r="D7" s="4"/>
      <c r="E7" s="4"/>
      <c r="F7" s="4"/>
      <c r="G7" s="4"/>
      <c r="H7" s="4"/>
      <c r="I7" s="4"/>
      <c r="J7" s="4"/>
      <c r="K7" s="4"/>
      <c r="L7" s="4"/>
      <c r="M7" s="4"/>
      <c r="N7" s="4"/>
      <c r="O7" s="4"/>
      <c r="P7" s="4"/>
      <c r="Q7" s="4"/>
      <c r="R7" s="4"/>
      <c r="S7" s="4"/>
      <c r="T7" s="134"/>
    </row>
    <row r="8" spans="1:20" ht="15.6" customHeight="1" x14ac:dyDescent="0.35">
      <c r="A8" s="148"/>
      <c r="B8" s="95" t="str">
        <f>'Version Control'!$B$8</f>
        <v>Test Start Date:</v>
      </c>
      <c r="C8" s="335" t="str">
        <f>'Version Control'!$C$8</f>
        <v>[MM/DD/YYYY]</v>
      </c>
      <c r="D8" s="4"/>
      <c r="E8" s="4"/>
      <c r="F8" s="4"/>
      <c r="G8" s="4"/>
      <c r="H8" s="4"/>
      <c r="I8" s="4"/>
      <c r="J8" s="4"/>
      <c r="K8" s="4"/>
      <c r="L8" s="4"/>
      <c r="M8" s="4"/>
      <c r="N8" s="4"/>
      <c r="O8" s="4"/>
      <c r="P8" s="4"/>
      <c r="Q8" s="4"/>
      <c r="R8" s="4"/>
      <c r="S8" s="4"/>
      <c r="T8" s="134"/>
    </row>
    <row r="9" spans="1:20" ht="15.9" customHeight="1" thickBot="1" x14ac:dyDescent="0.4">
      <c r="A9" s="148"/>
      <c r="B9" s="97" t="str">
        <f>'Version Control'!$B$9</f>
        <v xml:space="preserve">Test Completion Date: </v>
      </c>
      <c r="C9" s="98" t="str">
        <f>'Version Control'!$C$9</f>
        <v>[MM/DD/YYYY]</v>
      </c>
      <c r="D9" s="4"/>
      <c r="E9" s="4"/>
      <c r="F9" s="4"/>
      <c r="G9" s="4"/>
      <c r="H9" s="4"/>
      <c r="I9" s="4"/>
      <c r="J9" s="4"/>
      <c r="K9" s="4"/>
      <c r="L9" s="4"/>
      <c r="M9" s="4"/>
      <c r="N9" s="4"/>
      <c r="O9" s="4"/>
      <c r="P9" s="4"/>
      <c r="Q9" s="4"/>
      <c r="R9" s="4"/>
      <c r="S9" s="4"/>
      <c r="T9" s="134"/>
    </row>
    <row r="10" spans="1:20" ht="15.6" customHeight="1" thickBot="1" x14ac:dyDescent="0.4">
      <c r="A10" s="149"/>
      <c r="B10" s="150"/>
      <c r="C10" s="151"/>
      <c r="D10" s="152"/>
      <c r="E10" s="152"/>
      <c r="F10" s="152"/>
      <c r="G10" s="152"/>
      <c r="H10" s="152"/>
      <c r="I10" s="152"/>
      <c r="J10" s="152"/>
      <c r="K10" s="152"/>
      <c r="L10" s="152"/>
      <c r="M10" s="152"/>
      <c r="N10" s="152"/>
      <c r="O10" s="152"/>
      <c r="P10" s="152"/>
      <c r="Q10" s="152"/>
      <c r="R10" s="152"/>
      <c r="S10" s="152"/>
      <c r="T10" s="136"/>
    </row>
    <row r="11" spans="1:20" ht="15.6" customHeight="1" x14ac:dyDescent="0.35">
      <c r="I11" s="174"/>
      <c r="J11" s="174"/>
    </row>
    <row r="12" spans="1:20" ht="14.4" customHeight="1" x14ac:dyDescent="0.35">
      <c r="I12" s="175"/>
    </row>
    <row r="13" spans="1:20" ht="14.4" customHeight="1" x14ac:dyDescent="0.35">
      <c r="I13" s="175"/>
    </row>
    <row r="14" spans="1:20" ht="14.4" customHeight="1" x14ac:dyDescent="0.35">
      <c r="I14" s="175"/>
    </row>
    <row r="15" spans="1:20" ht="14.4" customHeight="1" x14ac:dyDescent="0.35">
      <c r="I15" s="175"/>
    </row>
    <row r="16" spans="1:20" ht="14.4" customHeight="1" x14ac:dyDescent="0.35">
      <c r="I16" s="175"/>
    </row>
    <row r="17" spans="9:9" ht="14.4" customHeight="1" x14ac:dyDescent="0.35">
      <c r="I17" s="175"/>
    </row>
    <row r="18" spans="9:9" ht="14.4" customHeight="1" x14ac:dyDescent="0.35">
      <c r="I18" s="175"/>
    </row>
    <row r="19" spans="9:9" ht="14.4" customHeight="1" x14ac:dyDescent="0.35">
      <c r="I19" s="175"/>
    </row>
    <row r="20" spans="9:9" ht="14.4" customHeight="1" x14ac:dyDescent="0.35">
      <c r="I20" s="175"/>
    </row>
    <row r="21" spans="9:9" ht="14.4" customHeight="1" x14ac:dyDescent="0.35">
      <c r="I21" s="175"/>
    </row>
    <row r="22" spans="9:9" ht="14.4" customHeight="1" x14ac:dyDescent="0.35">
      <c r="I22" s="175"/>
    </row>
    <row r="23" spans="9:9" ht="14.4" customHeight="1" x14ac:dyDescent="0.35">
      <c r="I23" s="175"/>
    </row>
    <row r="24" spans="9:9" ht="14.4" customHeight="1" x14ac:dyDescent="0.35">
      <c r="I24" s="175"/>
    </row>
    <row r="25" spans="9:9" ht="14.4" customHeight="1" x14ac:dyDescent="0.35">
      <c r="I25" s="175"/>
    </row>
    <row r="26" spans="9:9" ht="14.4" customHeight="1" x14ac:dyDescent="0.35">
      <c r="I26" s="175"/>
    </row>
    <row r="27" spans="9:9" ht="14.4" customHeight="1" x14ac:dyDescent="0.35">
      <c r="I27" s="175"/>
    </row>
    <row r="28" spans="9:9" ht="14.4" customHeight="1" x14ac:dyDescent="0.35">
      <c r="I28" s="175"/>
    </row>
    <row r="29" spans="9:9" ht="14.4" customHeight="1" x14ac:dyDescent="0.35">
      <c r="I29" s="175"/>
    </row>
    <row r="30" spans="9:9" ht="14.4" customHeight="1" x14ac:dyDescent="0.35">
      <c r="I30" s="175"/>
    </row>
    <row r="31" spans="9:9" ht="14.4" customHeight="1" x14ac:dyDescent="0.35">
      <c r="I31" s="175"/>
    </row>
    <row r="32" spans="9:9" ht="14.4" customHeight="1" x14ac:dyDescent="0.35">
      <c r="I32" s="175"/>
    </row>
    <row r="33" spans="9:9" ht="14.4" customHeight="1" x14ac:dyDescent="0.35">
      <c r="I33" s="175"/>
    </row>
    <row r="34" spans="9:9" ht="14.4" customHeight="1" x14ac:dyDescent="0.35">
      <c r="I34" s="175"/>
    </row>
    <row r="35" spans="9:9" ht="14.4" customHeight="1" x14ac:dyDescent="0.35">
      <c r="I35" s="175"/>
    </row>
    <row r="36" spans="9:9" ht="14.4" customHeight="1" x14ac:dyDescent="0.35">
      <c r="I36" s="175"/>
    </row>
    <row r="37" spans="9:9" ht="14.4" customHeight="1" x14ac:dyDescent="0.35">
      <c r="I37" s="175"/>
    </row>
    <row r="38" spans="9:9" ht="14.4" customHeight="1" x14ac:dyDescent="0.35">
      <c r="I38" s="175"/>
    </row>
    <row r="39" spans="9:9" ht="14.4" customHeight="1" x14ac:dyDescent="0.35">
      <c r="I39" s="175"/>
    </row>
    <row r="40" spans="9:9" ht="14.4" customHeight="1" x14ac:dyDescent="0.35">
      <c r="I40" s="175"/>
    </row>
    <row r="41" spans="9:9" ht="14.4" customHeight="1" x14ac:dyDescent="0.35">
      <c r="I41" s="175"/>
    </row>
    <row r="42" spans="9:9" ht="14.4" customHeight="1" x14ac:dyDescent="0.35">
      <c r="I42" s="175"/>
    </row>
    <row r="43" spans="9:9" ht="14.4" customHeight="1" x14ac:dyDescent="0.35">
      <c r="I43" s="175"/>
    </row>
    <row r="44" spans="9:9" ht="14.4" customHeight="1" x14ac:dyDescent="0.35">
      <c r="I44" s="175"/>
    </row>
    <row r="45" spans="9:9" ht="14.4" customHeight="1" x14ac:dyDescent="0.35">
      <c r="I45" s="175"/>
    </row>
    <row r="46" spans="9:9" ht="14.4" customHeight="1" x14ac:dyDescent="0.35">
      <c r="I46" s="175"/>
    </row>
    <row r="47" spans="9:9" ht="14.4" customHeight="1" x14ac:dyDescent="0.35">
      <c r="I47" s="175"/>
    </row>
    <row r="48" spans="9:9" ht="14.4" customHeight="1" x14ac:dyDescent="0.35">
      <c r="I48" s="175"/>
    </row>
    <row r="49" spans="9:9" ht="14.4" customHeight="1" x14ac:dyDescent="0.35">
      <c r="I49" s="175"/>
    </row>
    <row r="50" spans="9:9" ht="14.4" customHeight="1" x14ac:dyDescent="0.35">
      <c r="I50" s="175"/>
    </row>
    <row r="51" spans="9:9" ht="14.4" customHeight="1" x14ac:dyDescent="0.35">
      <c r="I51" s="175"/>
    </row>
    <row r="52" spans="9:9" ht="14.4" customHeight="1" x14ac:dyDescent="0.35">
      <c r="I52" s="175"/>
    </row>
    <row r="53" spans="9:9" ht="14.4" customHeight="1" x14ac:dyDescent="0.35">
      <c r="I53" s="175"/>
    </row>
    <row r="54" spans="9:9" ht="14.4" customHeight="1" x14ac:dyDescent="0.35">
      <c r="I54" s="175"/>
    </row>
    <row r="55" spans="9:9" ht="15.6" x14ac:dyDescent="0.35">
      <c r="I55" s="175"/>
    </row>
  </sheetData>
  <sheetProtection algorithmName="SHA-512" hashValue="sh/vpoYqbf98ySzG9h8swOtBdc0hFKdetrrR2gShIov/fHLjD5Hakp0lzv6FMiee4s1dSdwIO6mXreRhZqUFXg==" saltValue="+/Lliaz68N6urLKUDUWYHA==" spinCount="100000" sheet="1" objects="1" scenarios="1" selectLockedCells="1"/>
  <mergeCells count="2">
    <mergeCell ref="B2:C2"/>
    <mergeCell ref="I2:R3"/>
  </mergeCells>
  <hyperlinks>
    <hyperlink ref="E2" location="Instructions!A1" display="Back to Instructions tab" xr:uid="{755DC573-2D61-4DF3-A6F0-93AA87913E3C}"/>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E9DFB-6A3D-452C-B60F-AD6B22402A61}">
  <sheetPr codeName="Sheet21">
    <tabColor rgb="FFFFFF00"/>
  </sheetPr>
  <dimension ref="A1:T55"/>
  <sheetViews>
    <sheetView showOutlineSymbols="0" zoomScale="80" zoomScaleNormal="80" workbookViewId="0">
      <selection activeCell="A11" sqref="A11"/>
    </sheetView>
  </sheetViews>
  <sheetFormatPr defaultColWidth="9.109375" defaultRowHeight="14.4" x14ac:dyDescent="0.3"/>
  <cols>
    <col min="1" max="1" width="4.88671875" style="173" customWidth="1"/>
    <col min="2" max="2" width="30" style="173" customWidth="1"/>
    <col min="3" max="3" width="52.109375" style="173" customWidth="1"/>
    <col min="4" max="6" width="10.6640625" style="173" customWidth="1"/>
    <col min="7" max="16384" width="9.109375" style="173"/>
  </cols>
  <sheetData>
    <row r="1" spans="1:20" ht="16.2" thickBot="1" x14ac:dyDescent="0.4">
      <c r="A1" s="123"/>
      <c r="B1" s="146"/>
      <c r="C1" s="146"/>
      <c r="D1" s="146"/>
      <c r="E1" s="146"/>
      <c r="F1" s="146"/>
      <c r="G1" s="146"/>
      <c r="H1" s="146"/>
      <c r="I1" s="146"/>
      <c r="J1" s="146"/>
      <c r="K1" s="146"/>
      <c r="L1" s="146"/>
      <c r="M1" s="146"/>
      <c r="N1" s="146"/>
      <c r="O1" s="146"/>
      <c r="P1" s="146"/>
      <c r="Q1" s="146"/>
      <c r="R1" s="146"/>
      <c r="S1" s="146"/>
      <c r="T1" s="147"/>
    </row>
    <row r="2" spans="1:20" ht="16.2" thickBot="1" x14ac:dyDescent="0.4">
      <c r="A2" s="148"/>
      <c r="B2" s="363" t="s">
        <v>0</v>
      </c>
      <c r="C2" s="364"/>
      <c r="D2" s="4"/>
      <c r="E2" s="113" t="s">
        <v>73</v>
      </c>
      <c r="F2" s="4"/>
      <c r="G2" s="4"/>
      <c r="H2" s="4"/>
      <c r="I2" s="530" t="s">
        <v>207</v>
      </c>
      <c r="J2" s="531"/>
      <c r="K2" s="531"/>
      <c r="L2" s="531"/>
      <c r="M2" s="531"/>
      <c r="N2" s="531"/>
      <c r="O2" s="531"/>
      <c r="P2" s="531"/>
      <c r="Q2" s="531"/>
      <c r="R2" s="532"/>
      <c r="S2" s="4"/>
      <c r="T2" s="134"/>
    </row>
    <row r="3" spans="1:20" ht="15.6" x14ac:dyDescent="0.35">
      <c r="A3" s="148"/>
      <c r="B3" s="90" t="str">
        <f>'Version Control'!$B$3</f>
        <v>Test Report Template Name:</v>
      </c>
      <c r="C3" s="91" t="str">
        <f>'Version Control'!$C$3</f>
        <v>Walk-In Refrigeration Systems</v>
      </c>
      <c r="D3" s="4"/>
      <c r="E3" s="4"/>
      <c r="F3" s="4"/>
      <c r="G3" s="4"/>
      <c r="H3" s="4"/>
      <c r="I3" s="533"/>
      <c r="J3" s="534"/>
      <c r="K3" s="534"/>
      <c r="L3" s="534"/>
      <c r="M3" s="534"/>
      <c r="N3" s="534"/>
      <c r="O3" s="534"/>
      <c r="P3" s="534"/>
      <c r="Q3" s="534"/>
      <c r="R3" s="535"/>
      <c r="S3" s="4"/>
      <c r="T3" s="134"/>
    </row>
    <row r="4" spans="1:20" ht="15.6" customHeight="1" x14ac:dyDescent="0.35">
      <c r="A4" s="148"/>
      <c r="B4" s="92" t="str">
        <f>'Version Control'!$B$4</f>
        <v>Version Number:</v>
      </c>
      <c r="C4" s="91" t="str">
        <f>'Version Control'!$C$4</f>
        <v>v1.7</v>
      </c>
      <c r="D4" s="4"/>
      <c r="E4" s="4"/>
      <c r="F4" s="4"/>
      <c r="G4" s="4"/>
      <c r="H4" s="4"/>
      <c r="I4" s="4"/>
      <c r="J4" s="4"/>
      <c r="K4" s="4"/>
      <c r="L4" s="4"/>
      <c r="M4" s="4"/>
      <c r="N4" s="4"/>
      <c r="O4" s="4"/>
      <c r="P4" s="4"/>
      <c r="Q4" s="4"/>
      <c r="R4" s="4"/>
      <c r="S4" s="4"/>
      <c r="T4" s="134"/>
    </row>
    <row r="5" spans="1:20" ht="15.6" customHeight="1" x14ac:dyDescent="0.35">
      <c r="A5" s="148"/>
      <c r="B5" s="92" t="str">
        <f>'Version Control'!$B$5</f>
        <v xml:space="preserve">Latest Template Revision: </v>
      </c>
      <c r="C5" s="93">
        <f>'Version Control'!$C$5</f>
        <v>46217</v>
      </c>
      <c r="D5" s="4"/>
      <c r="E5" s="4"/>
      <c r="F5" s="4"/>
      <c r="G5" s="4"/>
      <c r="H5" s="4"/>
      <c r="I5" s="4"/>
      <c r="J5" s="4"/>
      <c r="K5" s="4"/>
      <c r="L5" s="4"/>
      <c r="M5" s="4"/>
      <c r="N5" s="4"/>
      <c r="O5" s="4"/>
      <c r="P5" s="4"/>
      <c r="Q5" s="4"/>
      <c r="R5" s="4"/>
      <c r="S5" s="4"/>
      <c r="T5" s="134"/>
    </row>
    <row r="6" spans="1:20" ht="15.6" customHeight="1" x14ac:dyDescent="0.35">
      <c r="A6" s="148"/>
      <c r="B6" s="92" t="str">
        <f>'Version Control'!$B$6</f>
        <v>Tab Name:</v>
      </c>
      <c r="C6" s="94" t="str">
        <f ca="1">MID(CELL("filename",A1), FIND("]", CELL("filename", A1))+ 1, 255)</f>
        <v>Defrost Test Raw Data</v>
      </c>
      <c r="D6" s="4"/>
      <c r="E6" s="4"/>
      <c r="F6" s="4"/>
      <c r="G6" s="4"/>
      <c r="H6" s="4"/>
      <c r="I6" s="4"/>
      <c r="J6" s="4"/>
      <c r="K6" s="4"/>
      <c r="L6" s="4"/>
      <c r="M6" s="4"/>
      <c r="N6" s="4"/>
      <c r="O6" s="4"/>
      <c r="P6" s="4"/>
      <c r="Q6" s="4"/>
      <c r="R6" s="4"/>
      <c r="S6" s="4"/>
      <c r="T6" s="134"/>
    </row>
    <row r="7" spans="1:20" ht="15.6" customHeight="1" x14ac:dyDescent="0.35">
      <c r="A7" s="148"/>
      <c r="B7" s="95" t="str">
        <f>'Version Control'!$B$7</f>
        <v>File Name:</v>
      </c>
      <c r="C7" s="96" t="str">
        <f ca="1">'Version Control'!$C$7</f>
        <v>Walk-In Refrigeration Systems - v1.7.xlsx</v>
      </c>
      <c r="D7" s="4"/>
      <c r="E7" s="4"/>
      <c r="F7" s="4"/>
      <c r="G7" s="4"/>
      <c r="H7" s="4"/>
      <c r="I7" s="4"/>
      <c r="J7" s="4"/>
      <c r="K7" s="4"/>
      <c r="L7" s="4"/>
      <c r="M7" s="4"/>
      <c r="N7" s="4"/>
      <c r="O7" s="4"/>
      <c r="P7" s="4"/>
      <c r="Q7" s="4"/>
      <c r="R7" s="4"/>
      <c r="S7" s="4"/>
      <c r="T7" s="134"/>
    </row>
    <row r="8" spans="1:20" ht="15.6" customHeight="1" x14ac:dyDescent="0.35">
      <c r="A8" s="148"/>
      <c r="B8" s="95" t="str">
        <f>'Version Control'!$B$8</f>
        <v>Test Start Date:</v>
      </c>
      <c r="C8" s="335" t="str">
        <f>'Version Control'!$C$8</f>
        <v>[MM/DD/YYYY]</v>
      </c>
      <c r="D8" s="4"/>
      <c r="E8" s="4"/>
      <c r="F8" s="4"/>
      <c r="G8" s="4"/>
      <c r="H8" s="4"/>
      <c r="I8" s="4"/>
      <c r="J8" s="4"/>
      <c r="K8" s="4"/>
      <c r="L8" s="4"/>
      <c r="M8" s="4"/>
      <c r="N8" s="4"/>
      <c r="O8" s="4"/>
      <c r="P8" s="4"/>
      <c r="Q8" s="4"/>
      <c r="R8" s="4"/>
      <c r="S8" s="4"/>
      <c r="T8" s="134"/>
    </row>
    <row r="9" spans="1:20" ht="15.9" customHeight="1" thickBot="1" x14ac:dyDescent="0.4">
      <c r="A9" s="148"/>
      <c r="B9" s="97" t="str">
        <f>'Version Control'!$B$9</f>
        <v xml:space="preserve">Test Completion Date: </v>
      </c>
      <c r="C9" s="98" t="str">
        <f>'Version Control'!$C$9</f>
        <v>[MM/DD/YYYY]</v>
      </c>
      <c r="D9" s="4"/>
      <c r="E9" s="4"/>
      <c r="F9" s="4"/>
      <c r="G9" s="4"/>
      <c r="H9" s="4"/>
      <c r="I9" s="4"/>
      <c r="J9" s="4"/>
      <c r="K9" s="4"/>
      <c r="L9" s="4"/>
      <c r="M9" s="4"/>
      <c r="N9" s="4"/>
      <c r="O9" s="4"/>
      <c r="P9" s="4"/>
      <c r="Q9" s="4"/>
      <c r="R9" s="4"/>
      <c r="S9" s="4"/>
      <c r="T9" s="134"/>
    </row>
    <row r="10" spans="1:20" ht="15.6" customHeight="1" thickBot="1" x14ac:dyDescent="0.4">
      <c r="A10" s="149"/>
      <c r="B10" s="150"/>
      <c r="C10" s="151"/>
      <c r="D10" s="152"/>
      <c r="E10" s="152"/>
      <c r="F10" s="152"/>
      <c r="G10" s="152"/>
      <c r="H10" s="152"/>
      <c r="I10" s="152"/>
      <c r="J10" s="152"/>
      <c r="K10" s="152"/>
      <c r="L10" s="152"/>
      <c r="M10" s="152"/>
      <c r="N10" s="152"/>
      <c r="O10" s="152"/>
      <c r="P10" s="152"/>
      <c r="Q10" s="152"/>
      <c r="R10" s="152"/>
      <c r="S10" s="152"/>
      <c r="T10" s="136"/>
    </row>
    <row r="11" spans="1:20" ht="15.6" customHeight="1" x14ac:dyDescent="0.35">
      <c r="I11" s="174"/>
      <c r="J11" s="174"/>
    </row>
    <row r="12" spans="1:20" ht="14.4" customHeight="1" x14ac:dyDescent="0.35">
      <c r="I12" s="175"/>
    </row>
    <row r="13" spans="1:20" ht="14.4" customHeight="1" x14ac:dyDescent="0.35">
      <c r="I13" s="175"/>
    </row>
    <row r="14" spans="1:20" ht="14.4" customHeight="1" x14ac:dyDescent="0.35">
      <c r="I14" s="175"/>
    </row>
    <row r="15" spans="1:20" ht="14.4" customHeight="1" x14ac:dyDescent="0.35">
      <c r="I15" s="175"/>
    </row>
    <row r="16" spans="1:20" ht="14.4" customHeight="1" x14ac:dyDescent="0.35">
      <c r="I16" s="175"/>
    </row>
    <row r="17" spans="9:9" ht="14.4" customHeight="1" x14ac:dyDescent="0.35">
      <c r="I17" s="175"/>
    </row>
    <row r="18" spans="9:9" ht="14.4" customHeight="1" x14ac:dyDescent="0.35">
      <c r="I18" s="175"/>
    </row>
    <row r="19" spans="9:9" ht="14.4" customHeight="1" x14ac:dyDescent="0.35">
      <c r="I19" s="175"/>
    </row>
    <row r="20" spans="9:9" ht="14.4" customHeight="1" x14ac:dyDescent="0.35">
      <c r="I20" s="175"/>
    </row>
    <row r="21" spans="9:9" ht="14.4" customHeight="1" x14ac:dyDescent="0.35">
      <c r="I21" s="175"/>
    </row>
    <row r="22" spans="9:9" ht="14.4" customHeight="1" x14ac:dyDescent="0.35">
      <c r="I22" s="175"/>
    </row>
    <row r="23" spans="9:9" ht="14.4" customHeight="1" x14ac:dyDescent="0.35">
      <c r="I23" s="175"/>
    </row>
    <row r="24" spans="9:9" ht="14.4" customHeight="1" x14ac:dyDescent="0.35">
      <c r="I24" s="175"/>
    </row>
    <row r="25" spans="9:9" ht="14.4" customHeight="1" x14ac:dyDescent="0.35">
      <c r="I25" s="175"/>
    </row>
    <row r="26" spans="9:9" ht="14.4" customHeight="1" x14ac:dyDescent="0.35">
      <c r="I26" s="175"/>
    </row>
    <row r="27" spans="9:9" ht="14.4" customHeight="1" x14ac:dyDescent="0.35">
      <c r="I27" s="175"/>
    </row>
    <row r="28" spans="9:9" ht="14.4" customHeight="1" x14ac:dyDescent="0.35">
      <c r="I28" s="175"/>
    </row>
    <row r="29" spans="9:9" ht="14.4" customHeight="1" x14ac:dyDescent="0.35">
      <c r="I29" s="175"/>
    </row>
    <row r="30" spans="9:9" ht="14.4" customHeight="1" x14ac:dyDescent="0.35">
      <c r="I30" s="175"/>
    </row>
    <row r="31" spans="9:9" ht="14.4" customHeight="1" x14ac:dyDescent="0.35">
      <c r="I31" s="175"/>
    </row>
    <row r="32" spans="9:9" ht="14.4" customHeight="1" x14ac:dyDescent="0.35">
      <c r="I32" s="175"/>
    </row>
    <row r="33" spans="9:9" ht="14.4" customHeight="1" x14ac:dyDescent="0.35">
      <c r="I33" s="175"/>
    </row>
    <row r="34" spans="9:9" ht="14.4" customHeight="1" x14ac:dyDescent="0.35">
      <c r="I34" s="175"/>
    </row>
    <row r="35" spans="9:9" ht="14.4" customHeight="1" x14ac:dyDescent="0.35">
      <c r="I35" s="175"/>
    </row>
    <row r="36" spans="9:9" ht="14.4" customHeight="1" x14ac:dyDescent="0.35">
      <c r="I36" s="175"/>
    </row>
    <row r="37" spans="9:9" ht="14.4" customHeight="1" x14ac:dyDescent="0.35">
      <c r="I37" s="175"/>
    </row>
    <row r="38" spans="9:9" ht="14.4" customHeight="1" x14ac:dyDescent="0.35">
      <c r="I38" s="175"/>
    </row>
    <row r="39" spans="9:9" ht="14.4" customHeight="1" x14ac:dyDescent="0.35">
      <c r="I39" s="175"/>
    </row>
    <row r="40" spans="9:9" ht="14.4" customHeight="1" x14ac:dyDescent="0.35">
      <c r="I40" s="175"/>
    </row>
    <row r="41" spans="9:9" ht="14.4" customHeight="1" x14ac:dyDescent="0.35">
      <c r="I41" s="175"/>
    </row>
    <row r="42" spans="9:9" ht="14.4" customHeight="1" x14ac:dyDescent="0.35">
      <c r="I42" s="175"/>
    </row>
    <row r="43" spans="9:9" ht="14.4" customHeight="1" x14ac:dyDescent="0.35">
      <c r="I43" s="175"/>
    </row>
    <row r="44" spans="9:9" ht="14.4" customHeight="1" x14ac:dyDescent="0.35">
      <c r="I44" s="175"/>
    </row>
    <row r="45" spans="9:9" ht="14.4" customHeight="1" x14ac:dyDescent="0.35">
      <c r="I45" s="175"/>
    </row>
    <row r="46" spans="9:9" ht="14.4" customHeight="1" x14ac:dyDescent="0.35">
      <c r="I46" s="175"/>
    </row>
    <row r="47" spans="9:9" ht="14.4" customHeight="1" x14ac:dyDescent="0.35">
      <c r="I47" s="175"/>
    </row>
    <row r="48" spans="9:9" ht="14.4" customHeight="1" x14ac:dyDescent="0.35">
      <c r="I48" s="175"/>
    </row>
    <row r="49" spans="9:9" ht="14.4" customHeight="1" x14ac:dyDescent="0.35">
      <c r="I49" s="175"/>
    </row>
    <row r="50" spans="9:9" ht="14.4" customHeight="1" x14ac:dyDescent="0.35">
      <c r="I50" s="175"/>
    </row>
    <row r="51" spans="9:9" ht="14.4" customHeight="1" x14ac:dyDescent="0.35">
      <c r="I51" s="175"/>
    </row>
    <row r="52" spans="9:9" ht="14.4" customHeight="1" x14ac:dyDescent="0.35">
      <c r="I52" s="175"/>
    </row>
    <row r="53" spans="9:9" ht="14.4" customHeight="1" x14ac:dyDescent="0.35">
      <c r="I53" s="175"/>
    </row>
    <row r="54" spans="9:9" ht="14.4" customHeight="1" x14ac:dyDescent="0.35">
      <c r="I54" s="175"/>
    </row>
    <row r="55" spans="9:9" ht="15.6" x14ac:dyDescent="0.35">
      <c r="I55" s="175"/>
    </row>
  </sheetData>
  <sheetProtection algorithmName="SHA-512" hashValue="REWJx4+m1d3AmV57eVYlkL9xzBB5OVeGFQ+ondO9deT0xORNk4nAI4IY2O0yOmbs05KNIKPlmEkpCvChH7lLFw==" saltValue="1bO0NebPm0JAMD1JnV0MqQ==" spinCount="100000" sheet="1" objects="1" scenarios="1" selectLockedCells="1"/>
  <mergeCells count="2">
    <mergeCell ref="B2:C2"/>
    <mergeCell ref="I2:R3"/>
  </mergeCells>
  <hyperlinks>
    <hyperlink ref="E2" location="Instructions!A1" display="Back to Instructions tab" xr:uid="{5091C0DC-CFD4-4AC8-B0E0-27D7D631B8B9}"/>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37CC-A284-43A2-8685-7251006425F6}">
  <sheetPr codeName="Sheet22">
    <tabColor rgb="FFFFFF00"/>
  </sheetPr>
  <dimension ref="A1:T55"/>
  <sheetViews>
    <sheetView showOutlineSymbols="0" zoomScale="80" zoomScaleNormal="80" workbookViewId="0">
      <selection activeCell="A11" sqref="A11"/>
    </sheetView>
  </sheetViews>
  <sheetFormatPr defaultColWidth="9.109375" defaultRowHeight="14.4" x14ac:dyDescent="0.3"/>
  <cols>
    <col min="1" max="1" width="4.88671875" style="173" customWidth="1"/>
    <col min="2" max="2" width="30" style="173" customWidth="1"/>
    <col min="3" max="3" width="52.109375" style="173" customWidth="1"/>
    <col min="4" max="6" width="10.6640625" style="173" customWidth="1"/>
    <col min="7" max="16384" width="9.109375" style="173"/>
  </cols>
  <sheetData>
    <row r="1" spans="1:20" ht="16.2" thickBot="1" x14ac:dyDescent="0.4">
      <c r="A1" s="123"/>
      <c r="B1" s="146"/>
      <c r="C1" s="146"/>
      <c r="D1" s="146"/>
      <c r="E1" s="146"/>
      <c r="F1" s="146"/>
      <c r="G1" s="146"/>
      <c r="H1" s="146"/>
      <c r="I1" s="146"/>
      <c r="J1" s="146"/>
      <c r="K1" s="146"/>
      <c r="L1" s="146"/>
      <c r="M1" s="146"/>
      <c r="N1" s="146"/>
      <c r="O1" s="146"/>
      <c r="P1" s="146"/>
      <c r="Q1" s="146"/>
      <c r="R1" s="146"/>
      <c r="S1" s="146"/>
      <c r="T1" s="147"/>
    </row>
    <row r="2" spans="1:20" ht="16.2" thickBot="1" x14ac:dyDescent="0.4">
      <c r="A2" s="148"/>
      <c r="B2" s="363" t="s">
        <v>0</v>
      </c>
      <c r="C2" s="364"/>
      <c r="D2" s="4"/>
      <c r="E2" s="113" t="s">
        <v>73</v>
      </c>
      <c r="F2" s="4"/>
      <c r="G2" s="4"/>
      <c r="H2" s="4"/>
      <c r="I2" s="530" t="s">
        <v>207</v>
      </c>
      <c r="J2" s="531"/>
      <c r="K2" s="531"/>
      <c r="L2" s="531"/>
      <c r="M2" s="531"/>
      <c r="N2" s="531"/>
      <c r="O2" s="531"/>
      <c r="P2" s="531"/>
      <c r="Q2" s="531"/>
      <c r="R2" s="532"/>
      <c r="S2" s="4"/>
      <c r="T2" s="134"/>
    </row>
    <row r="3" spans="1:20" ht="15.6" x14ac:dyDescent="0.35">
      <c r="A3" s="148"/>
      <c r="B3" s="90" t="str">
        <f>'Version Control'!$B$3</f>
        <v>Test Report Template Name:</v>
      </c>
      <c r="C3" s="91" t="str">
        <f>'Version Control'!$C$3</f>
        <v>Walk-In Refrigeration Systems</v>
      </c>
      <c r="D3" s="4"/>
      <c r="E3" s="4"/>
      <c r="F3" s="4"/>
      <c r="G3" s="4"/>
      <c r="H3" s="4"/>
      <c r="I3" s="533"/>
      <c r="J3" s="534"/>
      <c r="K3" s="534"/>
      <c r="L3" s="534"/>
      <c r="M3" s="534"/>
      <c r="N3" s="534"/>
      <c r="O3" s="534"/>
      <c r="P3" s="534"/>
      <c r="Q3" s="534"/>
      <c r="R3" s="535"/>
      <c r="S3" s="4"/>
      <c r="T3" s="134"/>
    </row>
    <row r="4" spans="1:20" ht="15.6" customHeight="1" x14ac:dyDescent="0.35">
      <c r="A4" s="148"/>
      <c r="B4" s="92" t="str">
        <f>'Version Control'!$B$4</f>
        <v>Version Number:</v>
      </c>
      <c r="C4" s="91" t="str">
        <f>'Version Control'!$C$4</f>
        <v>v1.7</v>
      </c>
      <c r="D4" s="4"/>
      <c r="E4" s="4"/>
      <c r="F4" s="4"/>
      <c r="G4" s="4"/>
      <c r="H4" s="4"/>
      <c r="I4" s="4"/>
      <c r="J4" s="4"/>
      <c r="K4" s="4"/>
      <c r="L4" s="4"/>
      <c r="M4" s="4"/>
      <c r="N4" s="4"/>
      <c r="O4" s="4"/>
      <c r="P4" s="4"/>
      <c r="Q4" s="4"/>
      <c r="R4" s="4"/>
      <c r="S4" s="4"/>
      <c r="T4" s="134"/>
    </row>
    <row r="5" spans="1:20" ht="15.6" customHeight="1" x14ac:dyDescent="0.35">
      <c r="A5" s="148"/>
      <c r="B5" s="92" t="str">
        <f>'Version Control'!$B$5</f>
        <v xml:space="preserve">Latest Template Revision: </v>
      </c>
      <c r="C5" s="93">
        <f>'Version Control'!$C$5</f>
        <v>46217</v>
      </c>
      <c r="D5" s="4"/>
      <c r="E5" s="4"/>
      <c r="F5" s="4"/>
      <c r="G5" s="4"/>
      <c r="H5" s="4"/>
      <c r="I5" s="4"/>
      <c r="J5" s="4"/>
      <c r="K5" s="4"/>
      <c r="L5" s="4"/>
      <c r="M5" s="4"/>
      <c r="N5" s="4"/>
      <c r="O5" s="4"/>
      <c r="P5" s="4"/>
      <c r="Q5" s="4"/>
      <c r="R5" s="4"/>
      <c r="S5" s="4"/>
      <c r="T5" s="134"/>
    </row>
    <row r="6" spans="1:20" ht="15.6" customHeight="1" x14ac:dyDescent="0.35">
      <c r="A6" s="148"/>
      <c r="B6" s="92" t="str">
        <f>'Version Control'!$B$6</f>
        <v>Tab Name:</v>
      </c>
      <c r="C6" s="94" t="str">
        <f ca="1">MID(CELL("filename",A1), FIND("]", CELL("filename", A1))+ 1, 255)</f>
        <v>Off Cycle Test Raw Data</v>
      </c>
      <c r="D6" s="4"/>
      <c r="E6" s="4"/>
      <c r="F6" s="4"/>
      <c r="G6" s="4"/>
      <c r="H6" s="4"/>
      <c r="I6" s="4"/>
      <c r="J6" s="4"/>
      <c r="K6" s="4"/>
      <c r="L6" s="4"/>
      <c r="M6" s="4"/>
      <c r="N6" s="4"/>
      <c r="O6" s="4"/>
      <c r="P6" s="4"/>
      <c r="Q6" s="4"/>
      <c r="R6" s="4"/>
      <c r="S6" s="4"/>
      <c r="T6" s="134"/>
    </row>
    <row r="7" spans="1:20" ht="15.6" customHeight="1" x14ac:dyDescent="0.35">
      <c r="A7" s="148"/>
      <c r="B7" s="95" t="str">
        <f>'Version Control'!$B$7</f>
        <v>File Name:</v>
      </c>
      <c r="C7" s="96" t="str">
        <f ca="1">'Version Control'!$C$7</f>
        <v>Walk-In Refrigeration Systems - v1.7.xlsx</v>
      </c>
      <c r="D7" s="4"/>
      <c r="E7" s="4"/>
      <c r="F7" s="4"/>
      <c r="G7" s="4"/>
      <c r="H7" s="4"/>
      <c r="I7" s="4"/>
      <c r="J7" s="4"/>
      <c r="K7" s="4"/>
      <c r="L7" s="4"/>
      <c r="M7" s="4"/>
      <c r="N7" s="4"/>
      <c r="O7" s="4"/>
      <c r="P7" s="4"/>
      <c r="Q7" s="4"/>
      <c r="R7" s="4"/>
      <c r="S7" s="4"/>
      <c r="T7" s="134"/>
    </row>
    <row r="8" spans="1:20" ht="15.6" customHeight="1" x14ac:dyDescent="0.35">
      <c r="A8" s="148"/>
      <c r="B8" s="95" t="str">
        <f>'Version Control'!$B$8</f>
        <v>Test Start Date:</v>
      </c>
      <c r="C8" s="335" t="str">
        <f>'Version Control'!$C$8</f>
        <v>[MM/DD/YYYY]</v>
      </c>
      <c r="D8" s="4"/>
      <c r="E8" s="4"/>
      <c r="F8" s="4"/>
      <c r="G8" s="4"/>
      <c r="H8" s="4"/>
      <c r="I8" s="4"/>
      <c r="J8" s="4"/>
      <c r="K8" s="4"/>
      <c r="L8" s="4"/>
      <c r="M8" s="4"/>
      <c r="N8" s="4"/>
      <c r="O8" s="4"/>
      <c r="P8" s="4"/>
      <c r="Q8" s="4"/>
      <c r="R8" s="4"/>
      <c r="S8" s="4"/>
      <c r="T8" s="134"/>
    </row>
    <row r="9" spans="1:20" ht="15.9" customHeight="1" thickBot="1" x14ac:dyDescent="0.4">
      <c r="A9" s="148"/>
      <c r="B9" s="97" t="str">
        <f>'Version Control'!$B$9</f>
        <v xml:space="preserve">Test Completion Date: </v>
      </c>
      <c r="C9" s="98" t="str">
        <f>'Version Control'!$C$9</f>
        <v>[MM/DD/YYYY]</v>
      </c>
      <c r="D9" s="4"/>
      <c r="E9" s="4"/>
      <c r="F9" s="4"/>
      <c r="G9" s="4"/>
      <c r="H9" s="4"/>
      <c r="I9" s="4"/>
      <c r="J9" s="4"/>
      <c r="K9" s="4"/>
      <c r="L9" s="4"/>
      <c r="M9" s="4"/>
      <c r="N9" s="4"/>
      <c r="O9" s="4"/>
      <c r="P9" s="4"/>
      <c r="Q9" s="4"/>
      <c r="R9" s="4"/>
      <c r="S9" s="4"/>
      <c r="T9" s="134"/>
    </row>
    <row r="10" spans="1:20" ht="15.6" customHeight="1" thickBot="1" x14ac:dyDescent="0.4">
      <c r="A10" s="149"/>
      <c r="B10" s="150"/>
      <c r="C10" s="151"/>
      <c r="D10" s="152"/>
      <c r="E10" s="152"/>
      <c r="F10" s="152"/>
      <c r="G10" s="152"/>
      <c r="H10" s="152"/>
      <c r="I10" s="152"/>
      <c r="J10" s="152"/>
      <c r="K10" s="152"/>
      <c r="L10" s="152"/>
      <c r="M10" s="152"/>
      <c r="N10" s="152"/>
      <c r="O10" s="152"/>
      <c r="P10" s="152"/>
      <c r="Q10" s="152"/>
      <c r="R10" s="152"/>
      <c r="S10" s="152"/>
      <c r="T10" s="136"/>
    </row>
    <row r="11" spans="1:20" ht="15.6" customHeight="1" x14ac:dyDescent="0.35">
      <c r="I11" s="174"/>
      <c r="J11" s="174"/>
    </row>
    <row r="12" spans="1:20" ht="14.4" customHeight="1" x14ac:dyDescent="0.35">
      <c r="I12" s="175"/>
    </row>
    <row r="13" spans="1:20" ht="14.4" customHeight="1" x14ac:dyDescent="0.35">
      <c r="I13" s="175"/>
    </row>
    <row r="14" spans="1:20" ht="14.4" customHeight="1" x14ac:dyDescent="0.35">
      <c r="I14" s="175"/>
    </row>
    <row r="15" spans="1:20" ht="14.4" customHeight="1" x14ac:dyDescent="0.35">
      <c r="I15" s="175"/>
    </row>
    <row r="16" spans="1:20" ht="14.4" customHeight="1" x14ac:dyDescent="0.35">
      <c r="I16" s="175"/>
    </row>
    <row r="17" spans="9:9" ht="14.4" customHeight="1" x14ac:dyDescent="0.35">
      <c r="I17" s="175"/>
    </row>
    <row r="18" spans="9:9" ht="14.4" customHeight="1" x14ac:dyDescent="0.35">
      <c r="I18" s="175"/>
    </row>
    <row r="19" spans="9:9" ht="14.4" customHeight="1" x14ac:dyDescent="0.35">
      <c r="I19" s="175"/>
    </row>
    <row r="20" spans="9:9" ht="14.4" customHeight="1" x14ac:dyDescent="0.35">
      <c r="I20" s="175"/>
    </row>
    <row r="21" spans="9:9" ht="14.4" customHeight="1" x14ac:dyDescent="0.35">
      <c r="I21" s="175"/>
    </row>
    <row r="22" spans="9:9" ht="14.4" customHeight="1" x14ac:dyDescent="0.35">
      <c r="I22" s="175"/>
    </row>
    <row r="23" spans="9:9" ht="14.4" customHeight="1" x14ac:dyDescent="0.35">
      <c r="I23" s="175"/>
    </row>
    <row r="24" spans="9:9" ht="14.4" customHeight="1" x14ac:dyDescent="0.35">
      <c r="I24" s="175"/>
    </row>
    <row r="25" spans="9:9" ht="14.4" customHeight="1" x14ac:dyDescent="0.35">
      <c r="I25" s="175"/>
    </row>
    <row r="26" spans="9:9" ht="14.4" customHeight="1" x14ac:dyDescent="0.35">
      <c r="I26" s="175"/>
    </row>
    <row r="27" spans="9:9" ht="14.4" customHeight="1" x14ac:dyDescent="0.35">
      <c r="I27" s="175"/>
    </row>
    <row r="28" spans="9:9" ht="14.4" customHeight="1" x14ac:dyDescent="0.35">
      <c r="I28" s="175"/>
    </row>
    <row r="29" spans="9:9" ht="14.4" customHeight="1" x14ac:dyDescent="0.35">
      <c r="I29" s="175"/>
    </row>
    <row r="30" spans="9:9" ht="14.4" customHeight="1" x14ac:dyDescent="0.35">
      <c r="I30" s="175"/>
    </row>
    <row r="31" spans="9:9" ht="14.4" customHeight="1" x14ac:dyDescent="0.35">
      <c r="I31" s="175"/>
    </row>
    <row r="32" spans="9:9" ht="14.4" customHeight="1" x14ac:dyDescent="0.35">
      <c r="I32" s="175"/>
    </row>
    <row r="33" spans="9:9" ht="14.4" customHeight="1" x14ac:dyDescent="0.35">
      <c r="I33" s="175"/>
    </row>
    <row r="34" spans="9:9" ht="14.4" customHeight="1" x14ac:dyDescent="0.35">
      <c r="I34" s="175"/>
    </row>
    <row r="35" spans="9:9" ht="14.4" customHeight="1" x14ac:dyDescent="0.35">
      <c r="I35" s="175"/>
    </row>
    <row r="36" spans="9:9" ht="14.4" customHeight="1" x14ac:dyDescent="0.35">
      <c r="I36" s="175"/>
    </row>
    <row r="37" spans="9:9" ht="14.4" customHeight="1" x14ac:dyDescent="0.35">
      <c r="I37" s="175"/>
    </row>
    <row r="38" spans="9:9" ht="14.4" customHeight="1" x14ac:dyDescent="0.35">
      <c r="I38" s="175"/>
    </row>
    <row r="39" spans="9:9" ht="14.4" customHeight="1" x14ac:dyDescent="0.35">
      <c r="I39" s="175"/>
    </row>
    <row r="40" spans="9:9" ht="14.4" customHeight="1" x14ac:dyDescent="0.35">
      <c r="I40" s="175"/>
    </row>
    <row r="41" spans="9:9" ht="14.4" customHeight="1" x14ac:dyDescent="0.35">
      <c r="I41" s="175"/>
    </row>
    <row r="42" spans="9:9" ht="14.4" customHeight="1" x14ac:dyDescent="0.35">
      <c r="I42" s="175"/>
    </row>
    <row r="43" spans="9:9" ht="14.4" customHeight="1" x14ac:dyDescent="0.35">
      <c r="I43" s="175"/>
    </row>
    <row r="44" spans="9:9" ht="14.4" customHeight="1" x14ac:dyDescent="0.35">
      <c r="I44" s="175"/>
    </row>
    <row r="45" spans="9:9" ht="14.4" customHeight="1" x14ac:dyDescent="0.35">
      <c r="I45" s="175"/>
    </row>
    <row r="46" spans="9:9" ht="14.4" customHeight="1" x14ac:dyDescent="0.35">
      <c r="I46" s="175"/>
    </row>
    <row r="47" spans="9:9" ht="14.4" customHeight="1" x14ac:dyDescent="0.35">
      <c r="I47" s="175"/>
    </row>
    <row r="48" spans="9:9" ht="14.4" customHeight="1" x14ac:dyDescent="0.35">
      <c r="I48" s="175"/>
    </row>
    <row r="49" spans="9:9" ht="14.4" customHeight="1" x14ac:dyDescent="0.35">
      <c r="I49" s="175"/>
    </row>
    <row r="50" spans="9:9" ht="14.4" customHeight="1" x14ac:dyDescent="0.35">
      <c r="I50" s="175"/>
    </row>
    <row r="51" spans="9:9" ht="14.4" customHeight="1" x14ac:dyDescent="0.35">
      <c r="I51" s="175"/>
    </row>
    <row r="52" spans="9:9" ht="14.4" customHeight="1" x14ac:dyDescent="0.35">
      <c r="I52" s="175"/>
    </row>
    <row r="53" spans="9:9" ht="14.4" customHeight="1" x14ac:dyDescent="0.35">
      <c r="I53" s="175"/>
    </row>
    <row r="54" spans="9:9" ht="14.4" customHeight="1" x14ac:dyDescent="0.35">
      <c r="I54" s="175"/>
    </row>
    <row r="55" spans="9:9" ht="15.6" x14ac:dyDescent="0.35">
      <c r="I55" s="175"/>
    </row>
  </sheetData>
  <sheetProtection algorithmName="SHA-512" hashValue="u6ZrvP9ow2DJz+Nr0z9wxpRTs/ZiA5h5SAno2njXDqUSOs47v//KI/WpcAV981BuGKy3JuSP+bcNYkPz8sKucw==" saltValue="wnHKnbjUh4zZ2J2cbGOk8g==" spinCount="100000" sheet="1" objects="1" scenarios="1" selectLockedCells="1"/>
  <mergeCells count="2">
    <mergeCell ref="B2:C2"/>
    <mergeCell ref="I2:R3"/>
  </mergeCells>
  <hyperlinks>
    <hyperlink ref="E2" location="Instructions!A1" display="Back to Instructions tab" xr:uid="{3A82634C-2128-4485-80FC-5094116AA3BD}"/>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FE96A-C948-4ACC-97A9-A8AD4AF7BDF5}">
  <sheetPr codeName="Sheet12">
    <tabColor rgb="FF0070C0"/>
  </sheetPr>
  <dimension ref="A1:I58"/>
  <sheetViews>
    <sheetView showOutlineSymbols="0" zoomScale="80" zoomScaleNormal="80" workbookViewId="0">
      <selection activeCell="B17" sqref="B17:F20"/>
    </sheetView>
  </sheetViews>
  <sheetFormatPr defaultColWidth="8.6640625" defaultRowHeight="14.4" x14ac:dyDescent="0.3"/>
  <cols>
    <col min="1" max="1" width="4.44140625" style="3" customWidth="1"/>
    <col min="2" max="2" width="34.5546875" style="3" customWidth="1"/>
    <col min="3" max="3" width="51.5546875" style="3" customWidth="1"/>
    <col min="4" max="4" width="9.109375" style="3" customWidth="1"/>
    <col min="5" max="5" width="25.109375" style="3" customWidth="1"/>
    <col min="6" max="6" width="60.44140625" style="3" customWidth="1"/>
    <col min="7" max="7" width="4.44140625" style="3" customWidth="1"/>
    <col min="8" max="8" width="3.109375" style="3" customWidth="1"/>
    <col min="9" max="16384" width="8.6640625" style="3"/>
  </cols>
  <sheetData>
    <row r="1" spans="1:9" ht="15" thickBot="1" x14ac:dyDescent="0.35">
      <c r="G1" s="27"/>
      <c r="H1" s="30"/>
      <c r="I1" s="28"/>
    </row>
    <row r="2" spans="1:9" ht="16.2" thickBot="1" x14ac:dyDescent="0.4">
      <c r="B2" s="363" t="s">
        <v>0</v>
      </c>
      <c r="C2" s="364"/>
      <c r="D2" s="4"/>
      <c r="E2" s="113" t="s">
        <v>73</v>
      </c>
      <c r="G2" s="27"/>
      <c r="H2" s="30"/>
      <c r="I2" s="28"/>
    </row>
    <row r="3" spans="1:9" ht="15.6" x14ac:dyDescent="0.35">
      <c r="B3" s="90" t="str">
        <f>'Version Control'!$B$3</f>
        <v>Test Report Template Name:</v>
      </c>
      <c r="C3" s="91" t="str">
        <f>'Version Control'!$C$3</f>
        <v>Walk-In Refrigeration Systems</v>
      </c>
      <c r="G3" s="27"/>
      <c r="H3" s="30"/>
      <c r="I3" s="28"/>
    </row>
    <row r="4" spans="1:9" ht="15.6" x14ac:dyDescent="0.35">
      <c r="B4" s="92" t="str">
        <f>'Version Control'!$B$4</f>
        <v>Version Number:</v>
      </c>
      <c r="C4" s="91" t="str">
        <f>'Version Control'!$C$4</f>
        <v>v1.7</v>
      </c>
      <c r="G4" s="27"/>
      <c r="H4" s="30"/>
      <c r="I4" s="28"/>
    </row>
    <row r="5" spans="1:9" ht="15.6" x14ac:dyDescent="0.35">
      <c r="B5" s="92" t="str">
        <f>'Version Control'!$B$5</f>
        <v xml:space="preserve">Latest Template Revision: </v>
      </c>
      <c r="C5" s="93">
        <f>'Version Control'!$C$5</f>
        <v>46217</v>
      </c>
      <c r="G5" s="27"/>
      <c r="H5" s="30"/>
      <c r="I5" s="28"/>
    </row>
    <row r="6" spans="1:9" ht="15.6" x14ac:dyDescent="0.35">
      <c r="B6" s="92" t="str">
        <f>'Version Control'!$B$6</f>
        <v>Tab Name:</v>
      </c>
      <c r="C6" s="94" t="str">
        <f ca="1">MID(CELL("filename",A1), FIND("]", CELL("filename", A1))+ 1, 255)</f>
        <v>Comments</v>
      </c>
      <c r="G6" s="27"/>
      <c r="H6" s="30"/>
      <c r="I6" s="28"/>
    </row>
    <row r="7" spans="1:9" ht="15.9" customHeight="1" x14ac:dyDescent="0.3">
      <c r="B7" s="95" t="str">
        <f>'Version Control'!$B$7</f>
        <v>File Name:</v>
      </c>
      <c r="C7" s="96" t="str">
        <f ca="1">'Version Control'!$C$7</f>
        <v>Walk-In Refrigeration Systems - v1.7.xlsx</v>
      </c>
      <c r="G7" s="27"/>
      <c r="H7" s="30"/>
      <c r="I7" s="28"/>
    </row>
    <row r="8" spans="1:9" ht="15.6" x14ac:dyDescent="0.3">
      <c r="B8" s="95" t="str">
        <f>'Version Control'!$B$8</f>
        <v>Test Start Date:</v>
      </c>
      <c r="C8" s="335" t="str">
        <f>'Version Control'!$C$8</f>
        <v>[MM/DD/YYYY]</v>
      </c>
      <c r="G8" s="27"/>
      <c r="H8" s="30"/>
      <c r="I8" s="28"/>
    </row>
    <row r="9" spans="1:9" ht="16.2" thickBot="1" x14ac:dyDescent="0.4">
      <c r="B9" s="97" t="str">
        <f>'Version Control'!$B$9</f>
        <v xml:space="preserve">Test Completion Date: </v>
      </c>
      <c r="C9" s="98" t="str">
        <f>'Version Control'!$C$9</f>
        <v>[MM/DD/YYYY]</v>
      </c>
      <c r="G9" s="27"/>
      <c r="H9" s="30"/>
      <c r="I9" s="28"/>
    </row>
    <row r="10" spans="1:9" x14ac:dyDescent="0.3">
      <c r="B10" s="31"/>
      <c r="C10" s="31"/>
      <c r="G10" s="27"/>
      <c r="H10" s="30"/>
      <c r="I10" s="28"/>
    </row>
    <row r="11" spans="1:9" ht="15" thickBot="1" x14ac:dyDescent="0.35">
      <c r="B11" s="31"/>
      <c r="C11" s="31"/>
      <c r="G11" s="27"/>
      <c r="H11" s="30"/>
      <c r="I11" s="28"/>
    </row>
    <row r="12" spans="1:9" ht="18" customHeight="1" x14ac:dyDescent="0.3">
      <c r="A12" s="27"/>
      <c r="B12" s="551" t="s">
        <v>208</v>
      </c>
      <c r="C12" s="552"/>
      <c r="D12" s="28"/>
      <c r="G12" s="27"/>
      <c r="H12" s="30"/>
      <c r="I12" s="28"/>
    </row>
    <row r="13" spans="1:9" ht="16.5" customHeight="1" thickBot="1" x14ac:dyDescent="0.35">
      <c r="A13" s="27"/>
      <c r="B13" s="553"/>
      <c r="C13" s="554"/>
      <c r="D13" s="28"/>
      <c r="G13" s="27"/>
      <c r="H13" s="30"/>
      <c r="I13" s="28"/>
    </row>
    <row r="14" spans="1:9" ht="15" thickBot="1" x14ac:dyDescent="0.35">
      <c r="B14" s="29"/>
      <c r="C14" s="29"/>
      <c r="G14" s="27"/>
      <c r="H14" s="30"/>
      <c r="I14" s="28"/>
    </row>
    <row r="15" spans="1:9" ht="16.2" thickBot="1" x14ac:dyDescent="0.35">
      <c r="B15" s="548" t="s">
        <v>38</v>
      </c>
      <c r="C15" s="549"/>
      <c r="D15" s="549"/>
      <c r="E15" s="549"/>
      <c r="F15" s="550"/>
      <c r="G15" s="27"/>
      <c r="H15" s="30"/>
      <c r="I15" s="28"/>
    </row>
    <row r="16" spans="1:9" ht="15.6" x14ac:dyDescent="0.35">
      <c r="B16" s="51"/>
      <c r="C16" s="52"/>
      <c r="D16" s="52"/>
      <c r="E16" s="52"/>
      <c r="F16" s="53"/>
      <c r="G16" s="27"/>
      <c r="H16" s="30"/>
      <c r="I16" s="28"/>
    </row>
    <row r="17" spans="2:9" x14ac:dyDescent="0.3">
      <c r="B17" s="536"/>
      <c r="C17" s="537"/>
      <c r="D17" s="537"/>
      <c r="E17" s="537"/>
      <c r="F17" s="538"/>
      <c r="G17" s="27"/>
      <c r="H17" s="30"/>
      <c r="I17" s="28"/>
    </row>
    <row r="18" spans="2:9" x14ac:dyDescent="0.3">
      <c r="B18" s="539"/>
      <c r="C18" s="540"/>
      <c r="D18" s="540"/>
      <c r="E18" s="540"/>
      <c r="F18" s="541"/>
      <c r="G18" s="27"/>
      <c r="H18" s="30"/>
      <c r="I18" s="28"/>
    </row>
    <row r="19" spans="2:9" x14ac:dyDescent="0.3">
      <c r="B19" s="539"/>
      <c r="C19" s="540"/>
      <c r="D19" s="540"/>
      <c r="E19" s="540"/>
      <c r="F19" s="541"/>
      <c r="G19" s="27"/>
      <c r="H19" s="30"/>
      <c r="I19" s="28"/>
    </row>
    <row r="20" spans="2:9" x14ac:dyDescent="0.3">
      <c r="B20" s="542"/>
      <c r="C20" s="543"/>
      <c r="D20" s="543"/>
      <c r="E20" s="543"/>
      <c r="F20" s="544"/>
      <c r="G20" s="27"/>
      <c r="H20" s="30"/>
      <c r="I20" s="28"/>
    </row>
    <row r="21" spans="2:9" ht="15.6" x14ac:dyDescent="0.35">
      <c r="B21" s="54"/>
      <c r="C21" s="55"/>
      <c r="D21" s="55"/>
      <c r="E21" s="55"/>
      <c r="F21" s="56"/>
      <c r="G21" s="27"/>
      <c r="H21" s="30"/>
      <c r="I21" s="28"/>
    </row>
    <row r="22" spans="2:9" x14ac:dyDescent="0.3">
      <c r="B22" s="536"/>
      <c r="C22" s="537"/>
      <c r="D22" s="537"/>
      <c r="E22" s="537"/>
      <c r="F22" s="538"/>
      <c r="G22" s="27"/>
      <c r="H22" s="30"/>
      <c r="I22" s="28"/>
    </row>
    <row r="23" spans="2:9" x14ac:dyDescent="0.3">
      <c r="B23" s="539"/>
      <c r="C23" s="540"/>
      <c r="D23" s="540"/>
      <c r="E23" s="540"/>
      <c r="F23" s="541"/>
      <c r="G23" s="27"/>
      <c r="H23" s="30"/>
      <c r="I23" s="28"/>
    </row>
    <row r="24" spans="2:9" x14ac:dyDescent="0.3">
      <c r="B24" s="539"/>
      <c r="C24" s="540"/>
      <c r="D24" s="540"/>
      <c r="E24" s="540"/>
      <c r="F24" s="541"/>
      <c r="G24" s="27"/>
      <c r="H24" s="30"/>
      <c r="I24" s="28"/>
    </row>
    <row r="25" spans="2:9" x14ac:dyDescent="0.3">
      <c r="B25" s="542"/>
      <c r="C25" s="543"/>
      <c r="D25" s="543"/>
      <c r="E25" s="543"/>
      <c r="F25" s="544"/>
      <c r="G25" s="27"/>
      <c r="H25" s="30"/>
      <c r="I25" s="28"/>
    </row>
    <row r="26" spans="2:9" ht="15.6" x14ac:dyDescent="0.35">
      <c r="B26" s="54"/>
      <c r="C26" s="55"/>
      <c r="D26" s="55"/>
      <c r="E26" s="55"/>
      <c r="F26" s="56"/>
      <c r="G26" s="27"/>
      <c r="H26" s="30"/>
      <c r="I26" s="28"/>
    </row>
    <row r="27" spans="2:9" x14ac:dyDescent="0.3">
      <c r="B27" s="536"/>
      <c r="C27" s="537"/>
      <c r="D27" s="537"/>
      <c r="E27" s="537"/>
      <c r="F27" s="538"/>
      <c r="G27" s="27"/>
      <c r="H27" s="30"/>
      <c r="I27" s="28"/>
    </row>
    <row r="28" spans="2:9" x14ac:dyDescent="0.3">
      <c r="B28" s="539"/>
      <c r="C28" s="540"/>
      <c r="D28" s="540"/>
      <c r="E28" s="540"/>
      <c r="F28" s="541"/>
      <c r="G28" s="27"/>
      <c r="H28" s="30"/>
      <c r="I28" s="28"/>
    </row>
    <row r="29" spans="2:9" x14ac:dyDescent="0.3">
      <c r="B29" s="539"/>
      <c r="C29" s="540"/>
      <c r="D29" s="540"/>
      <c r="E29" s="540"/>
      <c r="F29" s="541"/>
      <c r="G29" s="27"/>
      <c r="H29" s="30"/>
      <c r="I29" s="28"/>
    </row>
    <row r="30" spans="2:9" x14ac:dyDescent="0.3">
      <c r="B30" s="542"/>
      <c r="C30" s="543"/>
      <c r="D30" s="543"/>
      <c r="E30" s="543"/>
      <c r="F30" s="544"/>
      <c r="G30" s="27"/>
      <c r="H30" s="30"/>
      <c r="I30" s="28"/>
    </row>
    <row r="31" spans="2:9" ht="15.6" x14ac:dyDescent="0.35">
      <c r="B31" s="54"/>
      <c r="C31" s="55"/>
      <c r="D31" s="55"/>
      <c r="E31" s="55"/>
      <c r="F31" s="56"/>
      <c r="G31" s="27"/>
      <c r="H31" s="30"/>
      <c r="I31" s="28"/>
    </row>
    <row r="32" spans="2:9" x14ac:dyDescent="0.3">
      <c r="B32" s="536"/>
      <c r="C32" s="537"/>
      <c r="D32" s="537"/>
      <c r="E32" s="537"/>
      <c r="F32" s="538"/>
      <c r="G32" s="27"/>
      <c r="H32" s="30"/>
      <c r="I32" s="28"/>
    </row>
    <row r="33" spans="2:9" x14ac:dyDescent="0.3">
      <c r="B33" s="539"/>
      <c r="C33" s="540"/>
      <c r="D33" s="540"/>
      <c r="E33" s="540"/>
      <c r="F33" s="541"/>
      <c r="G33" s="27"/>
      <c r="H33" s="30"/>
      <c r="I33" s="28"/>
    </row>
    <row r="34" spans="2:9" x14ac:dyDescent="0.3">
      <c r="B34" s="539"/>
      <c r="C34" s="540"/>
      <c r="D34" s="540"/>
      <c r="E34" s="540"/>
      <c r="F34" s="541"/>
      <c r="G34" s="27"/>
      <c r="H34" s="30"/>
      <c r="I34" s="28"/>
    </row>
    <row r="35" spans="2:9" x14ac:dyDescent="0.3">
      <c r="B35" s="542"/>
      <c r="C35" s="543"/>
      <c r="D35" s="543"/>
      <c r="E35" s="543"/>
      <c r="F35" s="544"/>
      <c r="G35" s="27"/>
      <c r="H35" s="30"/>
      <c r="I35" s="28"/>
    </row>
    <row r="36" spans="2:9" ht="15.6" x14ac:dyDescent="0.35">
      <c r="B36" s="54"/>
      <c r="C36" s="55"/>
      <c r="D36" s="55"/>
      <c r="E36" s="55"/>
      <c r="F36" s="56"/>
      <c r="G36" s="27"/>
      <c r="H36" s="30"/>
      <c r="I36" s="28"/>
    </row>
    <row r="37" spans="2:9" x14ac:dyDescent="0.3">
      <c r="B37" s="536"/>
      <c r="C37" s="537"/>
      <c r="D37" s="537"/>
      <c r="E37" s="537"/>
      <c r="F37" s="538"/>
      <c r="G37" s="27"/>
      <c r="H37" s="30"/>
      <c r="I37" s="28"/>
    </row>
    <row r="38" spans="2:9" x14ac:dyDescent="0.3">
      <c r="B38" s="539"/>
      <c r="C38" s="540"/>
      <c r="D38" s="540"/>
      <c r="E38" s="540"/>
      <c r="F38" s="541"/>
      <c r="G38" s="27"/>
      <c r="H38" s="30"/>
      <c r="I38" s="28"/>
    </row>
    <row r="39" spans="2:9" x14ac:dyDescent="0.3">
      <c r="B39" s="539"/>
      <c r="C39" s="540"/>
      <c r="D39" s="540"/>
      <c r="E39" s="540"/>
      <c r="F39" s="541"/>
      <c r="G39" s="27"/>
      <c r="H39" s="30"/>
      <c r="I39" s="28"/>
    </row>
    <row r="40" spans="2:9" x14ac:dyDescent="0.3">
      <c r="B40" s="542"/>
      <c r="C40" s="543"/>
      <c r="D40" s="543"/>
      <c r="E40" s="543"/>
      <c r="F40" s="544"/>
      <c r="G40" s="27"/>
      <c r="H40" s="30"/>
      <c r="I40" s="28"/>
    </row>
    <row r="41" spans="2:9" ht="15.6" x14ac:dyDescent="0.35">
      <c r="B41" s="54"/>
      <c r="C41" s="55"/>
      <c r="D41" s="55"/>
      <c r="E41" s="55"/>
      <c r="F41" s="56"/>
      <c r="G41" s="27"/>
      <c r="H41" s="30"/>
      <c r="I41" s="28"/>
    </row>
    <row r="42" spans="2:9" x14ac:dyDescent="0.3">
      <c r="B42" s="536"/>
      <c r="C42" s="537"/>
      <c r="D42" s="537"/>
      <c r="E42" s="537"/>
      <c r="F42" s="538"/>
      <c r="G42" s="27"/>
      <c r="H42" s="30"/>
      <c r="I42" s="28"/>
    </row>
    <row r="43" spans="2:9" x14ac:dyDescent="0.3">
      <c r="B43" s="539"/>
      <c r="C43" s="540"/>
      <c r="D43" s="540"/>
      <c r="E43" s="540"/>
      <c r="F43" s="541"/>
      <c r="G43" s="27"/>
      <c r="H43" s="30"/>
      <c r="I43" s="28"/>
    </row>
    <row r="44" spans="2:9" x14ac:dyDescent="0.3">
      <c r="B44" s="539"/>
      <c r="C44" s="540"/>
      <c r="D44" s="540"/>
      <c r="E44" s="540"/>
      <c r="F44" s="541"/>
      <c r="G44" s="27"/>
      <c r="H44" s="30"/>
      <c r="I44" s="28"/>
    </row>
    <row r="45" spans="2:9" x14ac:dyDescent="0.3">
      <c r="B45" s="542"/>
      <c r="C45" s="543"/>
      <c r="D45" s="543"/>
      <c r="E45" s="543"/>
      <c r="F45" s="544"/>
      <c r="G45" s="27"/>
      <c r="H45" s="30"/>
      <c r="I45" s="28"/>
    </row>
    <row r="46" spans="2:9" ht="15.6" x14ac:dyDescent="0.35">
      <c r="B46" s="54"/>
      <c r="C46" s="55"/>
      <c r="D46" s="55"/>
      <c r="E46" s="55"/>
      <c r="F46" s="56"/>
      <c r="G46" s="27"/>
      <c r="H46" s="30"/>
      <c r="I46" s="28"/>
    </row>
    <row r="47" spans="2:9" x14ac:dyDescent="0.3">
      <c r="B47" s="536"/>
      <c r="C47" s="537"/>
      <c r="D47" s="537"/>
      <c r="E47" s="537"/>
      <c r="F47" s="538"/>
      <c r="G47" s="27"/>
      <c r="H47" s="30"/>
      <c r="I47" s="28"/>
    </row>
    <row r="48" spans="2:9" x14ac:dyDescent="0.3">
      <c r="B48" s="539"/>
      <c r="C48" s="540"/>
      <c r="D48" s="540"/>
      <c r="E48" s="540"/>
      <c r="F48" s="541"/>
      <c r="G48" s="27"/>
      <c r="H48" s="30"/>
      <c r="I48" s="28"/>
    </row>
    <row r="49" spans="1:9" x14ac:dyDescent="0.3">
      <c r="B49" s="539"/>
      <c r="C49" s="540"/>
      <c r="D49" s="540"/>
      <c r="E49" s="540"/>
      <c r="F49" s="541"/>
      <c r="G49" s="27"/>
      <c r="H49" s="30"/>
      <c r="I49" s="28"/>
    </row>
    <row r="50" spans="1:9" x14ac:dyDescent="0.3">
      <c r="B50" s="542"/>
      <c r="C50" s="543"/>
      <c r="D50" s="543"/>
      <c r="E50" s="543"/>
      <c r="F50" s="544"/>
      <c r="G50" s="27"/>
      <c r="H50" s="30"/>
      <c r="I50" s="28"/>
    </row>
    <row r="51" spans="1:9" ht="15.6" x14ac:dyDescent="0.35">
      <c r="B51" s="54"/>
      <c r="C51" s="55"/>
      <c r="D51" s="55"/>
      <c r="E51" s="55"/>
      <c r="F51" s="56"/>
      <c r="G51" s="27"/>
      <c r="H51" s="30"/>
      <c r="I51" s="28"/>
    </row>
    <row r="52" spans="1:9" x14ac:dyDescent="0.3">
      <c r="B52" s="536"/>
      <c r="C52" s="537"/>
      <c r="D52" s="537"/>
      <c r="E52" s="537"/>
      <c r="F52" s="538"/>
      <c r="G52" s="27"/>
      <c r="H52" s="30"/>
      <c r="I52" s="28"/>
    </row>
    <row r="53" spans="1:9" x14ac:dyDescent="0.3">
      <c r="B53" s="539"/>
      <c r="C53" s="540"/>
      <c r="D53" s="540"/>
      <c r="E53" s="540"/>
      <c r="F53" s="541"/>
      <c r="G53" s="27"/>
      <c r="H53" s="30"/>
      <c r="I53" s="28"/>
    </row>
    <row r="54" spans="1:9" x14ac:dyDescent="0.3">
      <c r="B54" s="539"/>
      <c r="C54" s="540"/>
      <c r="D54" s="540"/>
      <c r="E54" s="540"/>
      <c r="F54" s="541"/>
      <c r="G54" s="27"/>
      <c r="H54" s="30"/>
      <c r="I54" s="28"/>
    </row>
    <row r="55" spans="1:9" ht="15" thickBot="1" x14ac:dyDescent="0.35">
      <c r="B55" s="545"/>
      <c r="C55" s="546"/>
      <c r="D55" s="546"/>
      <c r="E55" s="546"/>
      <c r="F55" s="547"/>
      <c r="G55" s="27"/>
      <c r="H55" s="30"/>
      <c r="I55" s="28"/>
    </row>
    <row r="56" spans="1:9" x14ac:dyDescent="0.3">
      <c r="A56" s="31"/>
      <c r="B56" s="31"/>
      <c r="C56" s="31"/>
      <c r="D56" s="31"/>
      <c r="E56" s="31"/>
      <c r="F56" s="31"/>
      <c r="G56" s="32"/>
      <c r="H56" s="30"/>
      <c r="I56" s="28"/>
    </row>
    <row r="57" spans="1:9" x14ac:dyDescent="0.3">
      <c r="A57" s="30"/>
      <c r="B57" s="30"/>
      <c r="C57" s="30"/>
      <c r="D57" s="30"/>
      <c r="E57" s="30"/>
      <c r="F57" s="30"/>
      <c r="G57" s="30"/>
      <c r="H57" s="30"/>
      <c r="I57" s="28"/>
    </row>
    <row r="58" spans="1:9" x14ac:dyDescent="0.3">
      <c r="A58" s="29"/>
      <c r="B58" s="29"/>
      <c r="C58" s="29"/>
      <c r="D58" s="29"/>
      <c r="E58" s="29"/>
      <c r="F58" s="29"/>
      <c r="G58" s="29"/>
      <c r="H58" s="29"/>
    </row>
  </sheetData>
  <sheetProtection algorithmName="SHA-512" hashValue="3e5HD18DARUXWY6SxfBh+E92nLpGX8PKZyt7XDsPYnNCLlpDfeErh6/CVkep6OXdtQGZJqCarymlOf56bdlkfw==" saltValue="mLXdK74i1D8YLK9R6vQfJA==" spinCount="100000" sheet="1" objects="1" scenarios="1" selectLockedCells="1"/>
  <mergeCells count="11">
    <mergeCell ref="B37:F40"/>
    <mergeCell ref="B42:F45"/>
    <mergeCell ref="B47:F50"/>
    <mergeCell ref="B52:F55"/>
    <mergeCell ref="B2:C2"/>
    <mergeCell ref="B15:F15"/>
    <mergeCell ref="B17:F20"/>
    <mergeCell ref="B22:F25"/>
    <mergeCell ref="B27:F30"/>
    <mergeCell ref="B32:F35"/>
    <mergeCell ref="B12:C13"/>
  </mergeCells>
  <hyperlinks>
    <hyperlink ref="E2" location="Instructions!A1" display="Back to Instructions tab" xr:uid="{D7E7C84E-F066-4492-A374-5C7937CBB212}"/>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E414C-9F97-4B6A-9150-796A09B4D89F}">
  <sheetPr codeName="Sheet13">
    <tabColor rgb="FF0070C0"/>
  </sheetPr>
  <dimension ref="A1:H22"/>
  <sheetViews>
    <sheetView showOutlineSymbols="0" zoomScale="80" zoomScaleNormal="80" workbookViewId="0">
      <selection activeCell="E16" sqref="E16"/>
    </sheetView>
  </sheetViews>
  <sheetFormatPr defaultColWidth="8.6640625" defaultRowHeight="14.4" x14ac:dyDescent="0.3"/>
  <cols>
    <col min="1" max="1" width="3.5546875" style="40" customWidth="1"/>
    <col min="2" max="2" width="30.6640625" style="40" customWidth="1"/>
    <col min="3" max="3" width="52.33203125" style="40" customWidth="1"/>
    <col min="4" max="4" width="22.6640625" style="40" customWidth="1"/>
    <col min="5" max="5" width="50" style="40" customWidth="1"/>
    <col min="6" max="6" width="4.44140625" style="40" customWidth="1"/>
    <col min="7" max="7" width="3.88671875" style="40" customWidth="1"/>
    <col min="8" max="16384" width="8.6640625" style="40"/>
  </cols>
  <sheetData>
    <row r="1" spans="2:8" ht="15" thickBot="1" x14ac:dyDescent="0.35">
      <c r="F1" s="46"/>
      <c r="G1" s="30"/>
      <c r="H1" s="47"/>
    </row>
    <row r="2" spans="2:8" ht="16.2" thickBot="1" x14ac:dyDescent="0.4">
      <c r="B2" s="363" t="s">
        <v>0</v>
      </c>
      <c r="C2" s="364"/>
      <c r="D2" s="4"/>
      <c r="E2" s="113" t="s">
        <v>73</v>
      </c>
      <c r="F2" s="46"/>
      <c r="G2" s="30"/>
      <c r="H2" s="47"/>
    </row>
    <row r="3" spans="2:8" ht="15.6" x14ac:dyDescent="0.35">
      <c r="B3" s="90" t="str">
        <f>'Version Control'!$B$3</f>
        <v>Test Report Template Name:</v>
      </c>
      <c r="C3" s="91" t="str">
        <f>'Version Control'!$C$3</f>
        <v>Walk-In Refrigeration Systems</v>
      </c>
      <c r="F3" s="46"/>
      <c r="G3" s="30"/>
      <c r="H3" s="47"/>
    </row>
    <row r="4" spans="2:8" ht="15.6" x14ac:dyDescent="0.35">
      <c r="B4" s="92" t="str">
        <f>'Version Control'!$B$4</f>
        <v>Version Number:</v>
      </c>
      <c r="C4" s="91" t="str">
        <f>'Version Control'!$C$4</f>
        <v>v1.7</v>
      </c>
      <c r="F4" s="46"/>
      <c r="G4" s="30"/>
      <c r="H4" s="47"/>
    </row>
    <row r="5" spans="2:8" ht="15.6" x14ac:dyDescent="0.35">
      <c r="B5" s="92" t="str">
        <f>'Version Control'!$B$5</f>
        <v xml:space="preserve">Latest Template Revision: </v>
      </c>
      <c r="C5" s="93">
        <f>'Version Control'!$C$5</f>
        <v>46217</v>
      </c>
      <c r="F5" s="46"/>
      <c r="G5" s="30"/>
      <c r="H5" s="47"/>
    </row>
    <row r="6" spans="2:8" ht="15.6" x14ac:dyDescent="0.35">
      <c r="B6" s="92" t="str">
        <f>'Version Control'!$B$6</f>
        <v>Tab Name:</v>
      </c>
      <c r="C6" s="94" t="str">
        <f ca="1">MID(CELL("filename",A1), FIND("]", CELL("filename", A1))+ 1, 255)</f>
        <v>Report Sign-Off Block</v>
      </c>
      <c r="F6" s="46"/>
      <c r="G6" s="30"/>
      <c r="H6" s="47"/>
    </row>
    <row r="7" spans="2:8" ht="15.9" customHeight="1" x14ac:dyDescent="0.3">
      <c r="B7" s="95" t="str">
        <f>'Version Control'!$B$7</f>
        <v>File Name:</v>
      </c>
      <c r="C7" s="96" t="str">
        <f ca="1">'Version Control'!$C$7</f>
        <v>Walk-In Refrigeration Systems - v1.7.xlsx</v>
      </c>
      <c r="F7" s="46"/>
      <c r="G7" s="30"/>
      <c r="H7" s="47"/>
    </row>
    <row r="8" spans="2:8" ht="15.6" x14ac:dyDescent="0.3">
      <c r="B8" s="95" t="str">
        <f>'Version Control'!$B$8</f>
        <v>Test Start Date:</v>
      </c>
      <c r="C8" s="335" t="str">
        <f>'Version Control'!$C$8</f>
        <v>[MM/DD/YYYY]</v>
      </c>
      <c r="F8" s="46"/>
      <c r="G8" s="30"/>
      <c r="H8" s="47"/>
    </row>
    <row r="9" spans="2:8" ht="16.2" thickBot="1" x14ac:dyDescent="0.4">
      <c r="B9" s="97" t="str">
        <f>'Version Control'!$B$9</f>
        <v xml:space="preserve">Test Completion Date: </v>
      </c>
      <c r="C9" s="98" t="str">
        <f>'Version Control'!$C$9</f>
        <v>[MM/DD/YYYY]</v>
      </c>
      <c r="F9" s="46"/>
      <c r="G9" s="30"/>
      <c r="H9" s="47"/>
    </row>
    <row r="10" spans="2:8" x14ac:dyDescent="0.3">
      <c r="F10" s="46"/>
      <c r="G10" s="30"/>
      <c r="H10" s="47"/>
    </row>
    <row r="11" spans="2:8" ht="15" thickBot="1" x14ac:dyDescent="0.35">
      <c r="F11" s="46"/>
      <c r="G11" s="30"/>
      <c r="H11" s="47"/>
    </row>
    <row r="12" spans="2:8" ht="16.2" thickBot="1" x14ac:dyDescent="0.35">
      <c r="B12" s="349" t="s">
        <v>89</v>
      </c>
      <c r="C12" s="374"/>
      <c r="D12" s="374"/>
      <c r="E12" s="350"/>
      <c r="F12" s="46"/>
      <c r="G12" s="30"/>
      <c r="H12" s="47"/>
    </row>
    <row r="13" spans="2:8" ht="25.5" customHeight="1" x14ac:dyDescent="0.3">
      <c r="B13" s="555" t="s">
        <v>209</v>
      </c>
      <c r="C13" s="556"/>
      <c r="D13" s="556"/>
      <c r="E13" s="557"/>
      <c r="F13" s="46"/>
      <c r="G13" s="30"/>
      <c r="H13" s="47"/>
    </row>
    <row r="14" spans="2:8" ht="30" customHeight="1" x14ac:dyDescent="0.3">
      <c r="B14" s="558"/>
      <c r="C14" s="559"/>
      <c r="D14" s="559"/>
      <c r="E14" s="560"/>
      <c r="F14" s="46"/>
      <c r="G14" s="30"/>
      <c r="H14" s="47"/>
    </row>
    <row r="15" spans="2:8" ht="15.6" x14ac:dyDescent="0.35">
      <c r="B15" s="381" t="s">
        <v>95</v>
      </c>
      <c r="C15" s="382"/>
      <c r="D15" s="41" t="s">
        <v>96</v>
      </c>
      <c r="E15" s="42" t="s">
        <v>97</v>
      </c>
      <c r="F15" s="46"/>
      <c r="G15" s="30"/>
      <c r="H15" s="47"/>
    </row>
    <row r="16" spans="2:8" ht="15.6" x14ac:dyDescent="0.35">
      <c r="B16" s="369" t="s">
        <v>100</v>
      </c>
      <c r="C16" s="370"/>
      <c r="D16" s="43" t="str">
        <f>'General Info and Results'!C19</f>
        <v>[MM/DD/YYYY]</v>
      </c>
      <c r="E16" s="251" t="s">
        <v>210</v>
      </c>
      <c r="F16" s="46"/>
      <c r="G16" s="30"/>
      <c r="H16" s="47"/>
    </row>
    <row r="17" spans="1:8" ht="15.6" x14ac:dyDescent="0.35">
      <c r="B17" s="369" t="s">
        <v>101</v>
      </c>
      <c r="C17" s="370"/>
      <c r="D17" s="44" t="s">
        <v>83</v>
      </c>
      <c r="E17" s="251" t="s">
        <v>210</v>
      </c>
      <c r="F17" s="46"/>
      <c r="G17" s="30"/>
      <c r="H17" s="47"/>
    </row>
    <row r="18" spans="1:8" ht="15.6" x14ac:dyDescent="0.35">
      <c r="B18" s="369" t="s">
        <v>104</v>
      </c>
      <c r="C18" s="370"/>
      <c r="D18" s="44" t="s">
        <v>83</v>
      </c>
      <c r="E18" s="251" t="s">
        <v>210</v>
      </c>
      <c r="F18" s="46"/>
      <c r="G18" s="30"/>
      <c r="H18" s="47"/>
    </row>
    <row r="19" spans="1:8" ht="16.2" thickBot="1" x14ac:dyDescent="0.4">
      <c r="B19" s="371" t="s">
        <v>104</v>
      </c>
      <c r="C19" s="372"/>
      <c r="D19" s="45" t="s">
        <v>83</v>
      </c>
      <c r="E19" s="252" t="s">
        <v>210</v>
      </c>
      <c r="F19" s="46"/>
      <c r="G19" s="30"/>
      <c r="H19" s="47"/>
    </row>
    <row r="20" spans="1:8" x14ac:dyDescent="0.3">
      <c r="A20" s="49"/>
      <c r="B20" s="49"/>
      <c r="C20" s="49"/>
      <c r="D20" s="49"/>
      <c r="E20" s="49"/>
      <c r="F20" s="50"/>
      <c r="G20" s="30"/>
      <c r="H20" s="47"/>
    </row>
    <row r="21" spans="1:8" x14ac:dyDescent="0.3">
      <c r="A21" s="30"/>
      <c r="B21" s="30"/>
      <c r="C21" s="30"/>
      <c r="D21" s="30"/>
      <c r="E21" s="30"/>
      <c r="F21" s="30"/>
      <c r="G21" s="30"/>
      <c r="H21" s="47"/>
    </row>
    <row r="22" spans="1:8" x14ac:dyDescent="0.3">
      <c r="A22" s="48"/>
      <c r="B22" s="48"/>
      <c r="C22" s="48"/>
      <c r="D22" s="48"/>
      <c r="E22" s="48"/>
      <c r="F22" s="48"/>
      <c r="G22" s="48"/>
    </row>
  </sheetData>
  <sheetProtection algorithmName="SHA-512" hashValue="dwrC6ksmZ+gmx7CBqm70HhuMpQ/GtjEI+h+at61Y9n2xBF4EOKdjwnWUqbB5AjAuS50IY8hRQTEZEOq+KH5B6w==" saltValue="BNOQ2ISVUcGbxWKKnRsTGQ==" spinCount="100000" sheet="1" objects="1" scenarios="1" selectLockedCells="1"/>
  <mergeCells count="8">
    <mergeCell ref="B18:C18"/>
    <mergeCell ref="B19:C19"/>
    <mergeCell ref="B2:C2"/>
    <mergeCell ref="B12:E12"/>
    <mergeCell ref="B13:E14"/>
    <mergeCell ref="B15:C15"/>
    <mergeCell ref="B16:C16"/>
    <mergeCell ref="B17:C17"/>
  </mergeCells>
  <hyperlinks>
    <hyperlink ref="E2" location="Instructions!A1" display="Back to Instructions tab" xr:uid="{AD07F0B6-D098-4D57-9680-A7498930C649}"/>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035CD-D6F1-4C73-B1DE-C5B215C81472}">
  <sheetPr codeName="Sheet14"/>
  <dimension ref="A1:L54"/>
  <sheetViews>
    <sheetView showOutlineSymbols="0" zoomScale="80" zoomScaleNormal="80" workbookViewId="0">
      <selection activeCell="D33" sqref="D33"/>
    </sheetView>
  </sheetViews>
  <sheetFormatPr defaultColWidth="8.6640625" defaultRowHeight="15.6" x14ac:dyDescent="0.35"/>
  <cols>
    <col min="1" max="1" width="5" style="4" customWidth="1"/>
    <col min="2" max="2" width="31.88671875" style="4" customWidth="1"/>
    <col min="3" max="3" width="10.33203125" style="4" customWidth="1"/>
    <col min="4" max="4" width="43.5546875" style="4" customWidth="1"/>
    <col min="5" max="5" width="6.6640625" style="4" customWidth="1"/>
    <col min="6" max="6" width="3.33203125" style="4" customWidth="1"/>
    <col min="7" max="7" width="10.33203125" style="4" customWidth="1"/>
    <col min="8" max="8" width="7.88671875" style="4" bestFit="1" customWidth="1"/>
    <col min="9" max="9" width="7.109375" style="4" bestFit="1" customWidth="1"/>
    <col min="10" max="16384" width="8.6640625" style="4"/>
  </cols>
  <sheetData>
    <row r="1" spans="1:6" ht="16.2" thickBot="1" x14ac:dyDescent="0.4">
      <c r="E1" s="6"/>
      <c r="F1" s="8"/>
    </row>
    <row r="2" spans="1:6" ht="16.2" thickBot="1" x14ac:dyDescent="0.4">
      <c r="B2" s="363" t="s">
        <v>0</v>
      </c>
      <c r="C2" s="383"/>
      <c r="D2" s="364"/>
      <c r="E2" s="6"/>
      <c r="F2" s="8"/>
    </row>
    <row r="3" spans="1:6" x14ac:dyDescent="0.35">
      <c r="B3" s="314" t="str">
        <f>'Version Control'!$B$3</f>
        <v>Test Report Template Name:</v>
      </c>
      <c r="C3" s="450" t="str">
        <f>'Version Control'!$C$3</f>
        <v>Walk-In Refrigeration Systems</v>
      </c>
      <c r="D3" s="451"/>
      <c r="E3" s="6"/>
      <c r="F3" s="8"/>
    </row>
    <row r="4" spans="1:6" x14ac:dyDescent="0.35">
      <c r="B4" s="315" t="str">
        <f>'Version Control'!$B$4</f>
        <v>Version Number:</v>
      </c>
      <c r="C4" s="476" t="str">
        <f>'Version Control'!$C$4</f>
        <v>v1.7</v>
      </c>
      <c r="D4" s="477"/>
      <c r="E4" s="6"/>
      <c r="F4" s="8"/>
    </row>
    <row r="5" spans="1:6" x14ac:dyDescent="0.35">
      <c r="B5" s="315" t="str">
        <f>'Version Control'!$B$5</f>
        <v xml:space="preserve">Latest Template Revision: </v>
      </c>
      <c r="C5" s="478">
        <f>'Version Control'!$C$5</f>
        <v>46217</v>
      </c>
      <c r="D5" s="479"/>
      <c r="E5" s="6"/>
      <c r="F5" s="8"/>
    </row>
    <row r="6" spans="1:6" x14ac:dyDescent="0.35">
      <c r="B6" s="315" t="str">
        <f>'Version Control'!$B$6</f>
        <v>Tab Name:</v>
      </c>
      <c r="C6" s="476" t="str">
        <f ca="1">MID(CELL("filename",A1), FIND("]", CELL("filename", A1))+ 1, 255)</f>
        <v>Drop-Downs</v>
      </c>
      <c r="D6" s="477"/>
      <c r="E6" s="6"/>
      <c r="F6" s="8"/>
    </row>
    <row r="7" spans="1:6" ht="15.9" customHeight="1" x14ac:dyDescent="0.35">
      <c r="B7" s="316" t="str">
        <f>'Version Control'!$B$7</f>
        <v>File Name:</v>
      </c>
      <c r="C7" s="480" t="str">
        <f ca="1">'Version Control'!$C$7</f>
        <v>Walk-In Refrigeration Systems - v1.7.xlsx</v>
      </c>
      <c r="D7" s="481"/>
      <c r="E7" s="6"/>
      <c r="F7" s="8"/>
    </row>
    <row r="8" spans="1:6" ht="15.9" customHeight="1" x14ac:dyDescent="0.35">
      <c r="B8" s="316" t="str">
        <f>'Version Control'!$B$8</f>
        <v>Test Start Date:</v>
      </c>
      <c r="C8" s="563" t="str">
        <f>'Version Control'!$C$8</f>
        <v>[MM/DD/YYYY]</v>
      </c>
      <c r="D8" s="564"/>
      <c r="E8" s="6"/>
      <c r="F8" s="8"/>
    </row>
    <row r="9" spans="1:6" ht="16.2" thickBot="1" x14ac:dyDescent="0.4">
      <c r="B9" s="317" t="str">
        <f>'Version Control'!$B$9</f>
        <v xml:space="preserve">Test Completion Date: </v>
      </c>
      <c r="C9" s="474" t="str">
        <f>'Version Control'!$C$9</f>
        <v>[MM/DD/YYYY]</v>
      </c>
      <c r="D9" s="475"/>
      <c r="E9" s="6"/>
      <c r="F9" s="8"/>
    </row>
    <row r="10" spans="1:6" x14ac:dyDescent="0.35">
      <c r="E10" s="6"/>
      <c r="F10" s="8"/>
    </row>
    <row r="11" spans="1:6" x14ac:dyDescent="0.35">
      <c r="E11" s="6"/>
      <c r="F11" s="8"/>
    </row>
    <row r="12" spans="1:6" x14ac:dyDescent="0.35">
      <c r="B12" s="99" t="s">
        <v>211</v>
      </c>
      <c r="D12" s="99" t="s">
        <v>212</v>
      </c>
      <c r="E12" s="6"/>
      <c r="F12" s="8"/>
    </row>
    <row r="13" spans="1:6" x14ac:dyDescent="0.35">
      <c r="A13" s="5"/>
      <c r="B13" s="181" t="s">
        <v>115</v>
      </c>
      <c r="C13" s="57"/>
      <c r="D13" s="100" t="s">
        <v>103</v>
      </c>
      <c r="E13" s="6"/>
      <c r="F13" s="8"/>
    </row>
    <row r="14" spans="1:6" x14ac:dyDescent="0.35">
      <c r="A14" s="5"/>
      <c r="B14" s="182" t="s">
        <v>108</v>
      </c>
      <c r="C14" s="57"/>
      <c r="D14" s="102" t="s">
        <v>213</v>
      </c>
      <c r="E14" s="6"/>
      <c r="F14" s="8"/>
    </row>
    <row r="15" spans="1:6" x14ac:dyDescent="0.35">
      <c r="A15" s="5"/>
      <c r="B15" s="183" t="s">
        <v>92</v>
      </c>
      <c r="C15" s="6"/>
      <c r="D15" s="7"/>
      <c r="E15" s="6"/>
      <c r="F15" s="8"/>
    </row>
    <row r="16" spans="1:6" x14ac:dyDescent="0.35">
      <c r="B16" s="7"/>
      <c r="D16" s="99" t="s">
        <v>216</v>
      </c>
      <c r="E16" s="6"/>
      <c r="F16" s="8"/>
    </row>
    <row r="17" spans="1:6" x14ac:dyDescent="0.35">
      <c r="B17" s="99" t="s">
        <v>214</v>
      </c>
      <c r="C17" s="5"/>
      <c r="D17" s="100" t="s">
        <v>218</v>
      </c>
      <c r="E17" s="6"/>
      <c r="F17" s="8"/>
    </row>
    <row r="18" spans="1:6" x14ac:dyDescent="0.35">
      <c r="A18" s="5"/>
      <c r="B18" s="100" t="s">
        <v>215</v>
      </c>
      <c r="C18" s="57"/>
      <c r="D18" s="102" t="s">
        <v>220</v>
      </c>
      <c r="E18" s="6"/>
      <c r="F18" s="8"/>
    </row>
    <row r="19" spans="1:6" x14ac:dyDescent="0.35">
      <c r="A19" s="5"/>
      <c r="B19" s="102" t="s">
        <v>94</v>
      </c>
      <c r="C19" s="6"/>
      <c r="D19" s="7"/>
      <c r="E19" s="6"/>
      <c r="F19" s="8"/>
    </row>
    <row r="20" spans="1:6" x14ac:dyDescent="0.35">
      <c r="B20" s="7"/>
      <c r="D20" s="99" t="s">
        <v>221</v>
      </c>
      <c r="E20" s="6"/>
      <c r="F20" s="8"/>
    </row>
    <row r="21" spans="1:6" x14ac:dyDescent="0.35">
      <c r="B21" s="99" t="s">
        <v>217</v>
      </c>
      <c r="C21" s="5"/>
      <c r="D21" s="160" t="s">
        <v>106</v>
      </c>
      <c r="E21" s="6"/>
      <c r="F21" s="8"/>
    </row>
    <row r="22" spans="1:6" x14ac:dyDescent="0.35">
      <c r="A22" s="5"/>
      <c r="B22" s="100" t="s">
        <v>219</v>
      </c>
      <c r="C22" s="57"/>
      <c r="D22" s="102" t="s">
        <v>222</v>
      </c>
      <c r="E22" s="6"/>
      <c r="F22" s="8"/>
    </row>
    <row r="23" spans="1:6" x14ac:dyDescent="0.35">
      <c r="A23" s="5"/>
      <c r="B23" s="102" t="s">
        <v>99</v>
      </c>
      <c r="C23" s="6"/>
      <c r="D23" s="33"/>
      <c r="E23" s="6"/>
      <c r="F23" s="8"/>
    </row>
    <row r="24" spans="1:6" x14ac:dyDescent="0.35">
      <c r="B24" s="7"/>
      <c r="D24" s="99" t="s">
        <v>378</v>
      </c>
      <c r="E24" s="6"/>
      <c r="F24" s="8"/>
    </row>
    <row r="25" spans="1:6" x14ac:dyDescent="0.35">
      <c r="B25" s="99" t="s">
        <v>223</v>
      </c>
      <c r="C25" s="5"/>
      <c r="D25" s="137" t="s">
        <v>224</v>
      </c>
      <c r="E25" s="6"/>
      <c r="F25" s="8"/>
    </row>
    <row r="26" spans="1:6" x14ac:dyDescent="0.35">
      <c r="A26" s="5"/>
      <c r="B26" s="160" t="s">
        <v>237</v>
      </c>
      <c r="C26" s="57"/>
      <c r="D26" s="138" t="s">
        <v>225</v>
      </c>
      <c r="E26" s="6"/>
      <c r="F26" s="8"/>
    </row>
    <row r="27" spans="1:6" x14ac:dyDescent="0.35">
      <c r="A27" s="5"/>
      <c r="B27" s="283" t="s">
        <v>238</v>
      </c>
      <c r="C27" s="57"/>
      <c r="D27" s="33"/>
      <c r="E27" s="6"/>
      <c r="F27" s="8"/>
    </row>
    <row r="28" spans="1:6" x14ac:dyDescent="0.35">
      <c r="A28" s="5"/>
      <c r="B28" s="283" t="s">
        <v>347</v>
      </c>
      <c r="C28" s="6"/>
      <c r="D28" s="294"/>
      <c r="E28" s="6"/>
      <c r="F28" s="8"/>
    </row>
    <row r="29" spans="1:6" x14ac:dyDescent="0.35">
      <c r="A29" s="10"/>
      <c r="B29" s="283" t="s">
        <v>348</v>
      </c>
      <c r="C29" s="295"/>
      <c r="E29" s="6"/>
      <c r="F29" s="8"/>
    </row>
    <row r="30" spans="1:6" x14ac:dyDescent="0.35">
      <c r="A30" s="5"/>
      <c r="B30" s="283" t="s">
        <v>349</v>
      </c>
      <c r="C30" s="6"/>
      <c r="E30" s="6"/>
      <c r="F30" s="8"/>
    </row>
    <row r="31" spans="1:6" x14ac:dyDescent="0.35">
      <c r="A31" s="10"/>
      <c r="B31" s="283" t="s">
        <v>350</v>
      </c>
      <c r="C31" s="57"/>
      <c r="E31" s="6"/>
      <c r="F31" s="8"/>
    </row>
    <row r="32" spans="1:6" x14ac:dyDescent="0.35">
      <c r="A32" s="5"/>
      <c r="B32" s="283" t="s">
        <v>351</v>
      </c>
      <c r="C32" s="57"/>
      <c r="E32" s="6"/>
      <c r="F32" s="8"/>
    </row>
    <row r="33" spans="1:12" x14ac:dyDescent="0.35">
      <c r="A33" s="10"/>
      <c r="B33" s="283" t="s">
        <v>352</v>
      </c>
      <c r="C33" s="6"/>
      <c r="D33" s="294"/>
      <c r="E33" s="6"/>
      <c r="F33" s="8"/>
    </row>
    <row r="34" spans="1:12" x14ac:dyDescent="0.35">
      <c r="A34" s="5"/>
      <c r="B34" s="101" t="s">
        <v>353</v>
      </c>
      <c r="C34" s="6"/>
      <c r="D34" s="294"/>
      <c r="E34" s="6"/>
      <c r="F34" s="8"/>
    </row>
    <row r="35" spans="1:12" x14ac:dyDescent="0.35">
      <c r="A35" s="10"/>
      <c r="B35" s="101" t="s">
        <v>354</v>
      </c>
      <c r="C35" s="57"/>
      <c r="E35" s="6"/>
      <c r="F35" s="8"/>
    </row>
    <row r="36" spans="1:12" x14ac:dyDescent="0.35">
      <c r="A36" s="5"/>
      <c r="B36" s="283" t="s">
        <v>355</v>
      </c>
      <c r="C36" s="57"/>
      <c r="D36" s="33"/>
      <c r="E36" s="6"/>
      <c r="F36" s="8"/>
    </row>
    <row r="37" spans="1:12" x14ac:dyDescent="0.35">
      <c r="A37" s="10"/>
      <c r="B37" s="283" t="s">
        <v>356</v>
      </c>
      <c r="C37" s="6"/>
      <c r="D37" s="10"/>
      <c r="E37" s="269"/>
      <c r="F37" s="8"/>
    </row>
    <row r="38" spans="1:12" x14ac:dyDescent="0.35">
      <c r="A38" s="5"/>
      <c r="B38" s="283" t="s">
        <v>357</v>
      </c>
      <c r="C38" s="6"/>
      <c r="D38" s="253"/>
      <c r="E38" s="6"/>
      <c r="F38" s="8"/>
    </row>
    <row r="39" spans="1:12" x14ac:dyDescent="0.35">
      <c r="A39" s="10"/>
      <c r="B39" s="283" t="s">
        <v>358</v>
      </c>
      <c r="C39" s="57"/>
      <c r="D39" s="253"/>
      <c r="E39" s="6"/>
      <c r="F39" s="8"/>
    </row>
    <row r="40" spans="1:12" x14ac:dyDescent="0.35">
      <c r="A40" s="5"/>
      <c r="B40" s="102" t="s">
        <v>311</v>
      </c>
      <c r="C40" s="57"/>
      <c r="D40" s="254"/>
      <c r="E40" s="6"/>
      <c r="F40" s="8"/>
    </row>
    <row r="41" spans="1:12" x14ac:dyDescent="0.35">
      <c r="A41" s="10"/>
      <c r="B41" s="33"/>
      <c r="C41" s="6"/>
      <c r="D41" s="9"/>
      <c r="E41" s="6"/>
      <c r="F41" s="8"/>
    </row>
    <row r="42" spans="1:12" x14ac:dyDescent="0.35">
      <c r="A42" s="8"/>
      <c r="B42" s="8"/>
      <c r="C42" s="8"/>
      <c r="D42" s="8"/>
      <c r="E42" s="8"/>
      <c r="F42" s="8"/>
      <c r="G42" s="176"/>
      <c r="H42" s="176"/>
      <c r="I42" s="176"/>
      <c r="J42" s="176"/>
      <c r="K42" s="176"/>
      <c r="L42" s="177"/>
    </row>
    <row r="43" spans="1:12" x14ac:dyDescent="0.35">
      <c r="A43" s="9"/>
      <c r="B43" s="9"/>
      <c r="D43" s="9"/>
      <c r="E43" s="6"/>
      <c r="K43" s="176"/>
    </row>
    <row r="44" spans="1:12" x14ac:dyDescent="0.35">
      <c r="B44" s="9"/>
      <c r="D44" s="9"/>
      <c r="E44" s="6"/>
      <c r="K44" s="176"/>
    </row>
    <row r="45" spans="1:12" x14ac:dyDescent="0.35">
      <c r="A45" s="9"/>
      <c r="B45" s="9"/>
      <c r="D45" s="9"/>
      <c r="E45" s="6"/>
      <c r="K45" s="176"/>
    </row>
    <row r="46" spans="1:12" x14ac:dyDescent="0.35">
      <c r="B46" s="9"/>
      <c r="D46" s="9"/>
      <c r="E46" s="6"/>
      <c r="K46" s="176"/>
    </row>
    <row r="47" spans="1:12" x14ac:dyDescent="0.35">
      <c r="A47" s="9"/>
      <c r="B47" s="9"/>
      <c r="D47" s="9"/>
      <c r="E47" s="6"/>
      <c r="K47" s="176"/>
    </row>
    <row r="48" spans="1:12" x14ac:dyDescent="0.35">
      <c r="D48" s="9"/>
      <c r="E48" s="6"/>
      <c r="K48" s="176"/>
    </row>
    <row r="49" spans="1:11" x14ac:dyDescent="0.35">
      <c r="A49" s="9"/>
      <c r="B49" s="7"/>
      <c r="E49" s="6"/>
      <c r="K49" s="176"/>
    </row>
    <row r="50" spans="1:11" x14ac:dyDescent="0.35">
      <c r="D50" s="7"/>
      <c r="E50" s="6"/>
      <c r="K50" s="176"/>
    </row>
    <row r="51" spans="1:11" x14ac:dyDescent="0.35">
      <c r="A51" s="9"/>
      <c r="E51" s="6"/>
      <c r="K51" s="176"/>
    </row>
    <row r="52" spans="1:11" x14ac:dyDescent="0.35">
      <c r="A52" s="9"/>
      <c r="C52" s="9"/>
      <c r="E52" s="6"/>
      <c r="K52" s="176"/>
    </row>
    <row r="54" spans="1:11" x14ac:dyDescent="0.35">
      <c r="A54" s="7"/>
      <c r="C54" s="7"/>
      <c r="K54" s="7"/>
    </row>
  </sheetData>
  <sheetProtection algorithmName="SHA-512" hashValue="jVwNICGFvWxLwP2mq9x9zwT6ZZGpVBsBUlwy+R4BiLunbChn5nIC1ZCuFFHpTk5/UiJgwx8rgwrL6r/ubdHwzw==" saltValue="mwZ4D1swgULsEE75T79BHA==" spinCount="100000" sheet="1" objects="1" scenarios="1" selectLockedCells="1"/>
  <mergeCells count="8">
    <mergeCell ref="C7:D7"/>
    <mergeCell ref="C8:D8"/>
    <mergeCell ref="C9:D9"/>
    <mergeCell ref="B2:D2"/>
    <mergeCell ref="C3:D3"/>
    <mergeCell ref="C4:D4"/>
    <mergeCell ref="C5:D5"/>
    <mergeCell ref="C6:D6"/>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3430D-7E6B-482C-A122-0CD568ABA77A}">
  <sheetPr codeName="Sheet15"/>
  <dimension ref="A1:F33"/>
  <sheetViews>
    <sheetView showOutlineSymbols="0" zoomScale="80" zoomScaleNormal="80" workbookViewId="0">
      <selection activeCell="C27" sqref="C27"/>
    </sheetView>
  </sheetViews>
  <sheetFormatPr defaultColWidth="8.6640625" defaultRowHeight="14.4" x14ac:dyDescent="0.3"/>
  <cols>
    <col min="1" max="1" width="5.109375" style="3" customWidth="1"/>
    <col min="2" max="2" width="31" style="3" customWidth="1"/>
    <col min="3" max="3" width="51.5546875" style="3" customWidth="1"/>
    <col min="4" max="4" width="6.44140625" style="3" customWidth="1"/>
    <col min="5" max="5" width="3.88671875" style="3" customWidth="1"/>
    <col min="6" max="16384" width="8.6640625" style="3"/>
  </cols>
  <sheetData>
    <row r="1" spans="2:6" ht="15" thickBot="1" x14ac:dyDescent="0.35">
      <c r="D1" s="27"/>
      <c r="E1" s="30"/>
      <c r="F1" s="28"/>
    </row>
    <row r="2" spans="2:6" ht="16.2" thickBot="1" x14ac:dyDescent="0.35">
      <c r="B2" s="561" t="s">
        <v>0</v>
      </c>
      <c r="C2" s="562"/>
      <c r="D2" s="27"/>
      <c r="E2" s="30"/>
      <c r="F2" s="28"/>
    </row>
    <row r="3" spans="2:6" ht="15.6" x14ac:dyDescent="0.35">
      <c r="B3" s="11" t="s">
        <v>1</v>
      </c>
      <c r="C3" s="12" t="s">
        <v>226</v>
      </c>
      <c r="D3" s="27"/>
      <c r="E3" s="30"/>
      <c r="F3" s="28"/>
    </row>
    <row r="4" spans="2:6" ht="15.6" x14ac:dyDescent="0.35">
      <c r="B4" s="13" t="s">
        <v>2</v>
      </c>
      <c r="C4" s="14" t="str">
        <f>INDEX(B14:B62,COUNTA(B14:B62),1)</f>
        <v>v1.7</v>
      </c>
      <c r="D4" s="27"/>
      <c r="E4" s="30"/>
      <c r="F4" s="28"/>
    </row>
    <row r="5" spans="2:6" ht="15.6" x14ac:dyDescent="0.35">
      <c r="B5" s="13" t="s">
        <v>3</v>
      </c>
      <c r="C5" s="15">
        <f>IF(MAX(B14:C104)=0,"No Revisions Dates Entered",MAX(C14:C104))</f>
        <v>46217</v>
      </c>
      <c r="D5" s="27"/>
      <c r="E5" s="30"/>
      <c r="F5" s="28"/>
    </row>
    <row r="6" spans="2:6" ht="15.6" x14ac:dyDescent="0.35">
      <c r="B6" s="13" t="s">
        <v>4</v>
      </c>
      <c r="C6" s="16" t="str">
        <f ca="1">MID(CELL("filename",A1), FIND("]", CELL("filename", A1))+ 1, 255)</f>
        <v>Version Control</v>
      </c>
      <c r="D6" s="27"/>
      <c r="E6" s="30"/>
      <c r="F6" s="28"/>
    </row>
    <row r="7" spans="2:6" ht="15.9" customHeight="1" x14ac:dyDescent="0.3">
      <c r="B7" s="17" t="s">
        <v>5</v>
      </c>
      <c r="C7" s="18" t="str">
        <f ca="1">MID(CELL("FILENAME",A1),FIND("[",CELL("FILENAME",A1))+1,FIND("]",CELL("FILENAME",A1))-FIND("[",CELL("FILENAME",A1))-1)</f>
        <v>Walk-In Refrigeration Systems - v1.7.xlsx</v>
      </c>
      <c r="D7" s="27"/>
      <c r="E7" s="30"/>
      <c r="F7" s="28"/>
    </row>
    <row r="8" spans="2:6" ht="15.9" customHeight="1" x14ac:dyDescent="0.3">
      <c r="B8" s="17" t="s">
        <v>120</v>
      </c>
      <c r="C8" s="568" t="str">
        <f>'General Info and Results'!C18</f>
        <v>[MM/DD/YYYY]</v>
      </c>
      <c r="D8" s="27"/>
      <c r="E8" s="30"/>
      <c r="F8" s="28"/>
    </row>
    <row r="9" spans="2:6" ht="16.2" thickBot="1" x14ac:dyDescent="0.4">
      <c r="B9" s="19" t="s">
        <v>121</v>
      </c>
      <c r="C9" s="20" t="str">
        <f>'General Info and Results'!C19</f>
        <v>[MM/DD/YYYY]</v>
      </c>
      <c r="D9" s="27"/>
      <c r="E9" s="30"/>
      <c r="F9" s="28"/>
    </row>
    <row r="10" spans="2:6" x14ac:dyDescent="0.3">
      <c r="D10" s="27"/>
      <c r="E10" s="30"/>
      <c r="F10" s="28"/>
    </row>
    <row r="11" spans="2:6" ht="15" thickBot="1" x14ac:dyDescent="0.35">
      <c r="D11" s="27"/>
      <c r="E11" s="30"/>
      <c r="F11" s="28"/>
    </row>
    <row r="12" spans="2:6" ht="16.2" thickBot="1" x14ac:dyDescent="0.35">
      <c r="B12" s="561" t="s">
        <v>227</v>
      </c>
      <c r="C12" s="562"/>
      <c r="D12" s="27"/>
      <c r="E12" s="30"/>
      <c r="F12" s="28"/>
    </row>
    <row r="13" spans="2:6" ht="15.6" x14ac:dyDescent="0.35">
      <c r="B13" s="21" t="s">
        <v>228</v>
      </c>
      <c r="C13" s="22" t="s">
        <v>96</v>
      </c>
      <c r="D13" s="27"/>
      <c r="E13" s="30"/>
      <c r="F13" s="28"/>
    </row>
    <row r="14" spans="2:6" ht="15.6" x14ac:dyDescent="0.35">
      <c r="B14" s="23" t="s">
        <v>229</v>
      </c>
      <c r="C14" s="24">
        <v>43664</v>
      </c>
      <c r="D14" s="27"/>
      <c r="E14" s="30"/>
      <c r="F14" s="28"/>
    </row>
    <row r="15" spans="2:6" ht="15.6" x14ac:dyDescent="0.35">
      <c r="B15" s="23" t="s">
        <v>230</v>
      </c>
      <c r="C15" s="24">
        <v>43675</v>
      </c>
      <c r="D15" s="27"/>
      <c r="E15" s="30"/>
      <c r="F15" s="28"/>
    </row>
    <row r="16" spans="2:6" ht="15.6" x14ac:dyDescent="0.35">
      <c r="B16" s="23" t="s">
        <v>231</v>
      </c>
      <c r="C16" s="24">
        <v>44747</v>
      </c>
      <c r="D16" s="27"/>
      <c r="E16" s="30"/>
      <c r="F16" s="28"/>
    </row>
    <row r="17" spans="1:6" ht="15.6" x14ac:dyDescent="0.35">
      <c r="B17" s="23" t="s">
        <v>232</v>
      </c>
      <c r="C17" s="24">
        <v>44987</v>
      </c>
      <c r="D17" s="27"/>
      <c r="E17" s="30"/>
      <c r="F17" s="28"/>
    </row>
    <row r="18" spans="1:6" ht="15.6" x14ac:dyDescent="0.35">
      <c r="B18" s="23" t="s">
        <v>233</v>
      </c>
      <c r="C18" s="24">
        <v>45314</v>
      </c>
      <c r="D18" s="27"/>
      <c r="E18" s="30"/>
      <c r="F18" s="28"/>
    </row>
    <row r="19" spans="1:6" ht="15.6" x14ac:dyDescent="0.35">
      <c r="B19" s="23" t="s">
        <v>234</v>
      </c>
      <c r="C19" s="24">
        <v>45393</v>
      </c>
      <c r="D19" s="27"/>
      <c r="E19" s="30"/>
      <c r="F19" s="28"/>
    </row>
    <row r="20" spans="1:6" ht="15.6" x14ac:dyDescent="0.35">
      <c r="B20" s="23" t="s">
        <v>235</v>
      </c>
      <c r="C20" s="24">
        <v>45434</v>
      </c>
      <c r="D20" s="27"/>
      <c r="E20" s="30"/>
      <c r="F20" s="28"/>
    </row>
    <row r="21" spans="1:6" ht="15.6" x14ac:dyDescent="0.35">
      <c r="B21" s="23" t="s">
        <v>236</v>
      </c>
      <c r="C21" s="24">
        <v>45741</v>
      </c>
      <c r="D21" s="27"/>
      <c r="E21" s="30"/>
      <c r="F21" s="28"/>
    </row>
    <row r="22" spans="1:6" ht="15.6" x14ac:dyDescent="0.35">
      <c r="B22" s="23" t="s">
        <v>377</v>
      </c>
      <c r="C22" s="24">
        <v>46217</v>
      </c>
      <c r="D22" s="27"/>
      <c r="E22" s="30"/>
      <c r="F22" s="28"/>
    </row>
    <row r="23" spans="1:6" ht="15.6" x14ac:dyDescent="0.35">
      <c r="B23" s="23"/>
      <c r="C23" s="24"/>
      <c r="D23" s="27"/>
      <c r="E23" s="30"/>
      <c r="F23" s="28"/>
    </row>
    <row r="24" spans="1:6" ht="15.6" x14ac:dyDescent="0.35">
      <c r="B24" s="23"/>
      <c r="C24" s="24"/>
      <c r="D24" s="27"/>
      <c r="E24" s="30"/>
      <c r="F24" s="28"/>
    </row>
    <row r="25" spans="1:6" ht="15.6" x14ac:dyDescent="0.35">
      <c r="B25" s="23"/>
      <c r="C25" s="24"/>
      <c r="D25" s="27"/>
      <c r="E25" s="30"/>
      <c r="F25" s="28"/>
    </row>
    <row r="26" spans="1:6" ht="15.6" x14ac:dyDescent="0.35">
      <c r="B26" s="23"/>
      <c r="C26" s="24"/>
      <c r="D26" s="27"/>
      <c r="E26" s="30"/>
      <c r="F26" s="28"/>
    </row>
    <row r="27" spans="1:6" ht="15.6" x14ac:dyDescent="0.35">
      <c r="B27" s="23"/>
      <c r="C27" s="24"/>
      <c r="D27" s="27"/>
      <c r="E27" s="30"/>
      <c r="F27" s="28"/>
    </row>
    <row r="28" spans="1:6" ht="15.6" x14ac:dyDescent="0.35">
      <c r="B28" s="23"/>
      <c r="C28" s="24"/>
      <c r="D28" s="27"/>
      <c r="E28" s="30"/>
      <c r="F28" s="28"/>
    </row>
    <row r="29" spans="1:6" ht="15.6" x14ac:dyDescent="0.35">
      <c r="B29" s="23"/>
      <c r="C29" s="24"/>
      <c r="D29" s="27"/>
      <c r="E29" s="30"/>
      <c r="F29" s="28"/>
    </row>
    <row r="30" spans="1:6" ht="16.2" thickBot="1" x14ac:dyDescent="0.4">
      <c r="B30" s="25"/>
      <c r="C30" s="26"/>
      <c r="D30" s="27"/>
      <c r="E30" s="30"/>
      <c r="F30" s="28"/>
    </row>
    <row r="31" spans="1:6" x14ac:dyDescent="0.3">
      <c r="A31" s="31"/>
      <c r="B31" s="31"/>
      <c r="C31" s="31"/>
      <c r="D31" s="32"/>
      <c r="E31" s="30"/>
      <c r="F31" s="28"/>
    </row>
    <row r="32" spans="1:6" x14ac:dyDescent="0.3">
      <c r="A32" s="30"/>
      <c r="B32" s="30"/>
      <c r="C32" s="30"/>
      <c r="D32" s="30"/>
      <c r="E32" s="30"/>
      <c r="F32" s="28"/>
    </row>
    <row r="33" spans="1:5" x14ac:dyDescent="0.3">
      <c r="A33" s="29"/>
      <c r="B33" s="29"/>
      <c r="C33" s="29"/>
      <c r="D33" s="29"/>
      <c r="E33" s="29"/>
    </row>
  </sheetData>
  <sheetProtection algorithmName="SHA-512" hashValue="65g71hSd9ifRfutkmgIa+lg3tWgI7U61ui4t/n07uC0TrkihMqr6pyuF2kby5DLZzdYb73fr+rApcYHO+Lfb+A==" saltValue="Q98UmdkqkdPjybcqYSbAQw==" spinCount="100000" sheet="1" objects="1" scenarios="1" selectLockedCells="1"/>
  <mergeCells count="2">
    <mergeCell ref="B2:C2"/>
    <mergeCell ref="B12:C12"/>
  </mergeCells>
  <pageMargins left="0.7" right="0.7" top="0.75" bottom="0.75" header="0.3" footer="0.3"/>
  <pageSetup orientation="portrait" horizontalDpi="4294967293"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F8C8-3950-4CE4-9CAD-067AA33BE331}">
  <sheetPr codeName="Sheet2">
    <tabColor rgb="FF0070C0"/>
    <pageSetUpPr autoPageBreaks="0"/>
  </sheetPr>
  <dimension ref="A1:L67"/>
  <sheetViews>
    <sheetView showOutlineSymbols="0" zoomScale="80" zoomScaleNormal="80" workbookViewId="0">
      <selection activeCell="C13" sqref="C13"/>
    </sheetView>
  </sheetViews>
  <sheetFormatPr defaultColWidth="8.88671875" defaultRowHeight="15.6" x14ac:dyDescent="0.35"/>
  <cols>
    <col min="1" max="1" width="5.5546875" style="4" customWidth="1"/>
    <col min="2" max="2" width="42.88671875" style="4" customWidth="1"/>
    <col min="3" max="3" width="66.88671875" style="4" bestFit="1" customWidth="1"/>
    <col min="4" max="4" width="10.33203125" style="4" bestFit="1" customWidth="1"/>
    <col min="5" max="5" width="8.88671875" style="4"/>
    <col min="6" max="6" width="35.6640625" style="4" customWidth="1"/>
    <col min="7" max="7" width="24.5546875" style="4" customWidth="1"/>
    <col min="8" max="8" width="21.6640625" style="4" customWidth="1"/>
    <col min="9" max="9" width="24.109375" style="4" customWidth="1"/>
    <col min="10" max="10" width="5.33203125" style="4" customWidth="1"/>
    <col min="11" max="11" width="4.33203125" style="4" customWidth="1"/>
    <col min="12" max="16384" width="8.88671875" style="4"/>
  </cols>
  <sheetData>
    <row r="1" spans="1:12" ht="16.2" thickBot="1" x14ac:dyDescent="0.4">
      <c r="J1" s="5"/>
      <c r="K1" s="8"/>
      <c r="L1" s="6"/>
    </row>
    <row r="2" spans="1:12" ht="16.2" thickBot="1" x14ac:dyDescent="0.4">
      <c r="B2" s="363" t="s">
        <v>0</v>
      </c>
      <c r="C2" s="364"/>
      <c r="E2" s="113" t="s">
        <v>73</v>
      </c>
      <c r="J2" s="5"/>
      <c r="K2" s="8"/>
      <c r="L2" s="6"/>
    </row>
    <row r="3" spans="1:12" x14ac:dyDescent="0.35">
      <c r="B3" s="90" t="str">
        <f>'Version Control'!$B$3</f>
        <v>Test Report Template Name:</v>
      </c>
      <c r="C3" s="91" t="str">
        <f>'Version Control'!$C$3</f>
        <v>Walk-In Refrigeration Systems</v>
      </c>
      <c r="J3" s="5"/>
      <c r="K3" s="8"/>
      <c r="L3" s="6"/>
    </row>
    <row r="4" spans="1:12" x14ac:dyDescent="0.35">
      <c r="B4" s="92" t="str">
        <f>'Version Control'!$B$4</f>
        <v>Version Number:</v>
      </c>
      <c r="C4" s="91" t="str">
        <f>'Version Control'!$C$4</f>
        <v>v1.7</v>
      </c>
      <c r="J4" s="5"/>
      <c r="K4" s="8"/>
      <c r="L4" s="6"/>
    </row>
    <row r="5" spans="1:12" x14ac:dyDescent="0.35">
      <c r="B5" s="92" t="str">
        <f>'Version Control'!$B$5</f>
        <v xml:space="preserve">Latest Template Revision: </v>
      </c>
      <c r="C5" s="93">
        <f>'Version Control'!$C$5</f>
        <v>46217</v>
      </c>
      <c r="J5" s="5"/>
      <c r="K5" s="8"/>
      <c r="L5" s="6"/>
    </row>
    <row r="6" spans="1:12" x14ac:dyDescent="0.35">
      <c r="B6" s="92" t="str">
        <f>'Version Control'!$B$6</f>
        <v>Tab Name:</v>
      </c>
      <c r="C6" s="94" t="str">
        <f ca="1">MID(CELL("filename",A1), FIND("]", CELL("filename", A1))+ 1, 255)</f>
        <v>General Info and Results</v>
      </c>
      <c r="J6" s="5"/>
      <c r="K6" s="8"/>
      <c r="L6" s="6"/>
    </row>
    <row r="7" spans="1:12" x14ac:dyDescent="0.35">
      <c r="B7" s="95" t="str">
        <f>'Version Control'!$B$7</f>
        <v>File Name:</v>
      </c>
      <c r="C7" s="96" t="str">
        <f ca="1">'Version Control'!$C$7</f>
        <v>Walk-In Refrigeration Systems - v1.7.xlsx</v>
      </c>
      <c r="J7" s="5"/>
      <c r="K7" s="8"/>
      <c r="L7" s="6"/>
    </row>
    <row r="8" spans="1:12" x14ac:dyDescent="0.35">
      <c r="B8" s="95" t="str">
        <f>'Version Control'!$B$8</f>
        <v>Test Start Date:</v>
      </c>
      <c r="C8" s="335" t="str">
        <f>'Version Control'!$C$8</f>
        <v>[MM/DD/YYYY]</v>
      </c>
      <c r="F8" s="9"/>
      <c r="G8" s="9"/>
      <c r="H8" s="9"/>
      <c r="J8" s="5"/>
      <c r="K8" s="8"/>
      <c r="L8" s="6"/>
    </row>
    <row r="9" spans="1:12" ht="16.2" thickBot="1" x14ac:dyDescent="0.4">
      <c r="B9" s="97" t="str">
        <f>'Version Control'!$B$9</f>
        <v xml:space="preserve">Test Completion Date: </v>
      </c>
      <c r="C9" s="98" t="str">
        <f>'Version Control'!$C$9</f>
        <v>[MM/DD/YYYY]</v>
      </c>
      <c r="F9" s="9"/>
      <c r="G9" s="9"/>
      <c r="H9" s="9"/>
      <c r="J9" s="5"/>
      <c r="K9" s="8"/>
      <c r="L9" s="6"/>
    </row>
    <row r="10" spans="1:12" x14ac:dyDescent="0.35">
      <c r="B10" s="9"/>
      <c r="C10" s="9"/>
      <c r="F10" s="9"/>
      <c r="G10" s="9"/>
      <c r="H10" s="9"/>
      <c r="J10" s="5"/>
      <c r="K10" s="8"/>
      <c r="L10" s="6"/>
    </row>
    <row r="11" spans="1:12" ht="16.2" thickBot="1" x14ac:dyDescent="0.4">
      <c r="B11" s="9"/>
      <c r="C11" s="9"/>
      <c r="F11" s="9"/>
      <c r="G11" s="9"/>
      <c r="H11" s="9"/>
      <c r="J11" s="5"/>
      <c r="K11" s="8"/>
      <c r="L11" s="6"/>
    </row>
    <row r="12" spans="1:12" ht="16.2" thickBot="1" x14ac:dyDescent="0.4">
      <c r="A12" s="5"/>
      <c r="B12" s="116" t="s">
        <v>74</v>
      </c>
      <c r="C12" s="118"/>
      <c r="D12" s="6"/>
      <c r="E12" s="5"/>
      <c r="F12" s="373"/>
      <c r="G12" s="373"/>
      <c r="H12" s="373"/>
      <c r="I12" s="6"/>
      <c r="J12" s="5"/>
      <c r="K12" s="8"/>
      <c r="L12" s="6"/>
    </row>
    <row r="13" spans="1:12" x14ac:dyDescent="0.35">
      <c r="A13" s="5"/>
      <c r="B13" s="163" t="s">
        <v>75</v>
      </c>
      <c r="C13" s="247"/>
      <c r="D13" s="6"/>
      <c r="E13" s="5"/>
      <c r="H13" s="89"/>
      <c r="I13" s="6"/>
      <c r="J13" s="5"/>
      <c r="K13" s="8"/>
      <c r="L13" s="6"/>
    </row>
    <row r="14" spans="1:12" ht="16.2" thickBot="1" x14ac:dyDescent="0.4">
      <c r="A14" s="5"/>
      <c r="B14" s="36" t="s">
        <v>76</v>
      </c>
      <c r="C14" s="248"/>
      <c r="D14" s="6"/>
      <c r="E14" s="5"/>
      <c r="H14" s="7"/>
      <c r="J14" s="5"/>
      <c r="K14" s="8"/>
      <c r="L14" s="6"/>
    </row>
    <row r="15" spans="1:12" ht="16.2" thickBot="1" x14ac:dyDescent="0.4">
      <c r="B15" s="33"/>
      <c r="C15" s="33"/>
      <c r="E15" s="5"/>
      <c r="F15" s="9"/>
      <c r="G15" s="9"/>
      <c r="H15" s="9"/>
      <c r="J15" s="5"/>
      <c r="K15" s="8"/>
      <c r="L15" s="6"/>
    </row>
    <row r="16" spans="1:12" ht="16.2" thickBot="1" x14ac:dyDescent="0.4">
      <c r="A16" s="5"/>
      <c r="B16" s="34" t="s">
        <v>77</v>
      </c>
      <c r="C16" s="35"/>
      <c r="D16" s="6"/>
      <c r="E16" s="5"/>
      <c r="F16" s="34" t="s">
        <v>78</v>
      </c>
      <c r="G16" s="38"/>
      <c r="H16" s="35"/>
      <c r="I16" s="6"/>
      <c r="J16" s="5"/>
      <c r="K16" s="8"/>
      <c r="L16" s="6"/>
    </row>
    <row r="17" spans="1:12" x14ac:dyDescent="0.35">
      <c r="A17" s="5"/>
      <c r="B17" s="163" t="s">
        <v>79</v>
      </c>
      <c r="C17" s="336" t="s">
        <v>245</v>
      </c>
      <c r="D17" s="6"/>
      <c r="E17" s="5"/>
      <c r="F17" s="158" t="s">
        <v>80</v>
      </c>
      <c r="G17" s="217" t="str">
        <f>IFERROR('AWEF Calculation'!C15,"")</f>
        <v/>
      </c>
      <c r="H17" s="159" t="s">
        <v>81</v>
      </c>
      <c r="I17" s="6"/>
      <c r="J17" s="5"/>
      <c r="K17" s="8"/>
      <c r="L17" s="6"/>
    </row>
    <row r="18" spans="1:12" ht="16.2" thickBot="1" x14ac:dyDescent="0.4">
      <c r="A18" s="5"/>
      <c r="B18" s="37" t="s">
        <v>82</v>
      </c>
      <c r="C18" s="337" t="s">
        <v>83</v>
      </c>
      <c r="D18" s="6"/>
      <c r="E18" s="5"/>
      <c r="F18" s="186" t="s">
        <v>84</v>
      </c>
      <c r="G18" s="219" t="str">
        <f>IFERROR(IF(OR(C24="Condensing Unit",C24="Matched Pair"), IF(C26="Indoor",'AWEF Calculation'!O32,'AWEF Calculation'!O45), 'AWEF Calculation'!O21),"")</f>
        <v/>
      </c>
      <c r="H18" s="157" t="s">
        <v>85</v>
      </c>
      <c r="I18" s="6"/>
      <c r="J18" s="5"/>
      <c r="K18" s="8"/>
      <c r="L18" s="6"/>
    </row>
    <row r="19" spans="1:12" ht="16.2" thickBot="1" x14ac:dyDescent="0.4">
      <c r="A19" s="5"/>
      <c r="B19" s="36" t="s">
        <v>86</v>
      </c>
      <c r="C19" s="338" t="s">
        <v>83</v>
      </c>
      <c r="D19" s="6"/>
      <c r="F19" s="7"/>
      <c r="G19" s="7"/>
      <c r="H19" s="7"/>
      <c r="J19" s="5"/>
      <c r="K19" s="8"/>
      <c r="L19" s="6"/>
    </row>
    <row r="20" spans="1:12" ht="16.2" thickBot="1" x14ac:dyDescent="0.4">
      <c r="B20" s="33"/>
      <c r="C20" s="33"/>
      <c r="D20" s="9"/>
      <c r="E20" s="162"/>
      <c r="F20" s="268" t="s">
        <v>87</v>
      </c>
      <c r="G20" s="58"/>
      <c r="H20" s="58"/>
      <c r="I20" s="60"/>
      <c r="J20" s="5"/>
      <c r="K20" s="8"/>
      <c r="L20" s="6"/>
    </row>
    <row r="21" spans="1:12" ht="16.2" thickBot="1" x14ac:dyDescent="0.4">
      <c r="A21" s="5"/>
      <c r="B21" s="116" t="s">
        <v>88</v>
      </c>
      <c r="C21" s="117"/>
      <c r="D21" s="118"/>
      <c r="E21" s="57"/>
      <c r="F21" s="349" t="s">
        <v>89</v>
      </c>
      <c r="G21" s="374"/>
      <c r="H21" s="374"/>
      <c r="I21" s="350"/>
      <c r="J21" s="5"/>
      <c r="K21" s="8"/>
      <c r="L21" s="6"/>
    </row>
    <row r="22" spans="1:12" x14ac:dyDescent="0.35">
      <c r="A22" s="5"/>
      <c r="B22" s="123"/>
      <c r="C22" s="124"/>
      <c r="D22" s="125"/>
      <c r="E22" s="57"/>
      <c r="F22" s="375" t="s">
        <v>90</v>
      </c>
      <c r="G22" s="376"/>
      <c r="H22" s="376"/>
      <c r="I22" s="377"/>
      <c r="J22" s="5"/>
      <c r="K22" s="8"/>
      <c r="L22" s="6"/>
    </row>
    <row r="23" spans="1:12" x14ac:dyDescent="0.35">
      <c r="A23" s="5"/>
      <c r="B23" s="126" t="s">
        <v>91</v>
      </c>
      <c r="C23" s="10"/>
      <c r="D23" s="127"/>
      <c r="E23" s="6"/>
      <c r="F23" s="378"/>
      <c r="G23" s="379"/>
      <c r="H23" s="379"/>
      <c r="I23" s="380"/>
      <c r="J23" s="5"/>
      <c r="K23" s="8"/>
      <c r="L23" s="6"/>
    </row>
    <row r="24" spans="1:12" x14ac:dyDescent="0.35">
      <c r="A24" s="5"/>
      <c r="B24" s="128" t="s">
        <v>266</v>
      </c>
      <c r="C24" s="227"/>
      <c r="D24" s="129"/>
      <c r="E24" s="6"/>
      <c r="F24" s="378"/>
      <c r="G24" s="379"/>
      <c r="H24" s="379"/>
      <c r="I24" s="380"/>
      <c r="J24" s="5"/>
      <c r="K24" s="8"/>
      <c r="L24" s="6"/>
    </row>
    <row r="25" spans="1:12" x14ac:dyDescent="0.35">
      <c r="A25" s="5"/>
      <c r="B25" s="130" t="s">
        <v>93</v>
      </c>
      <c r="C25" s="227"/>
      <c r="D25" s="129"/>
      <c r="E25" s="6"/>
      <c r="F25" s="381" t="s">
        <v>95</v>
      </c>
      <c r="G25" s="382"/>
      <c r="H25" s="41" t="s">
        <v>96</v>
      </c>
      <c r="I25" s="42" t="s">
        <v>97</v>
      </c>
      <c r="J25" s="5"/>
      <c r="K25" s="8"/>
      <c r="L25" s="6"/>
    </row>
    <row r="26" spans="1:12" x14ac:dyDescent="0.35">
      <c r="A26" s="5"/>
      <c r="B26" s="130" t="s">
        <v>98</v>
      </c>
      <c r="C26" s="227"/>
      <c r="D26" s="129"/>
      <c r="E26" s="6"/>
      <c r="F26" s="369" t="s">
        <v>100</v>
      </c>
      <c r="G26" s="370"/>
      <c r="H26" s="43" t="str">
        <f>'Report Sign-Off Block'!D16</f>
        <v>[MM/DD/YYYY]</v>
      </c>
      <c r="I26" s="249" t="str">
        <f>IF('Report Sign-Off Block'!E16&lt;&gt;0,'Report Sign-Off Block'!E16,"")</f>
        <v>[Test Lab Name]</v>
      </c>
      <c r="J26" s="5"/>
      <c r="K26" s="8"/>
      <c r="L26" s="6"/>
    </row>
    <row r="27" spans="1:12" x14ac:dyDescent="0.35">
      <c r="A27" s="5"/>
      <c r="B27" s="130" t="s">
        <v>102</v>
      </c>
      <c r="C27" s="227"/>
      <c r="D27" s="129"/>
      <c r="E27" s="6"/>
      <c r="F27" s="369" t="s">
        <v>101</v>
      </c>
      <c r="G27" s="370"/>
      <c r="H27" s="43" t="str">
        <f>'Report Sign-Off Block'!D17</f>
        <v>[MM/DD/YYYY]</v>
      </c>
      <c r="I27" s="249" t="str">
        <f>IF('Report Sign-Off Block'!E17&lt;&gt;0,'Report Sign-Off Block'!E17,"")</f>
        <v>[Test Lab Name]</v>
      </c>
      <c r="J27" s="5"/>
      <c r="K27" s="8"/>
      <c r="L27" s="6"/>
    </row>
    <row r="28" spans="1:12" x14ac:dyDescent="0.35">
      <c r="A28" s="5"/>
      <c r="B28" s="130" t="s">
        <v>105</v>
      </c>
      <c r="C28" s="227"/>
      <c r="D28" s="129"/>
      <c r="E28" s="6"/>
      <c r="F28" s="369" t="s">
        <v>104</v>
      </c>
      <c r="G28" s="370"/>
      <c r="H28" s="43" t="str">
        <f>'Report Sign-Off Block'!D18</f>
        <v>[MM/DD/YYYY]</v>
      </c>
      <c r="I28" s="249" t="str">
        <f>IF('Report Sign-Off Block'!E18&lt;&gt;0,'Report Sign-Off Block'!E18,"")</f>
        <v>[Test Lab Name]</v>
      </c>
      <c r="J28" s="5"/>
      <c r="K28" s="8"/>
      <c r="L28" s="6"/>
    </row>
    <row r="29" spans="1:12" ht="16.2" thickBot="1" x14ac:dyDescent="0.4">
      <c r="A29" s="5"/>
      <c r="B29" s="130" t="s">
        <v>107</v>
      </c>
      <c r="C29" s="227"/>
      <c r="D29" s="129"/>
      <c r="E29" s="6"/>
      <c r="F29" s="371" t="s">
        <v>104</v>
      </c>
      <c r="G29" s="372"/>
      <c r="H29" s="59" t="str">
        <f>'Report Sign-Off Block'!D19</f>
        <v>[MM/DD/YYYY]</v>
      </c>
      <c r="I29" s="250" t="str">
        <f>IF('Report Sign-Off Block'!E19&lt;&gt;0,'Report Sign-Off Block'!E19,"")</f>
        <v>[Test Lab Name]</v>
      </c>
      <c r="J29" s="5"/>
      <c r="K29" s="8"/>
      <c r="L29" s="6"/>
    </row>
    <row r="30" spans="1:12" x14ac:dyDescent="0.35">
      <c r="A30" s="5"/>
      <c r="B30" s="130" t="s">
        <v>244</v>
      </c>
      <c r="C30" s="227"/>
      <c r="D30" s="129" t="s">
        <v>81</v>
      </c>
      <c r="E30" s="6"/>
      <c r="F30" s="7"/>
      <c r="G30" s="7"/>
      <c r="H30" s="7"/>
      <c r="I30" s="7"/>
      <c r="J30" s="5"/>
      <c r="K30" s="8"/>
      <c r="L30" s="6"/>
    </row>
    <row r="31" spans="1:12" x14ac:dyDescent="0.35">
      <c r="A31" s="5"/>
      <c r="B31" s="131" t="s">
        <v>243</v>
      </c>
      <c r="C31" s="227"/>
      <c r="D31" s="129" t="s">
        <v>85</v>
      </c>
      <c r="E31" s="6"/>
      <c r="J31" s="5"/>
      <c r="K31" s="8"/>
      <c r="L31" s="6"/>
    </row>
    <row r="32" spans="1:12" x14ac:dyDescent="0.35">
      <c r="A32" s="5"/>
      <c r="B32" s="132"/>
      <c r="C32" s="39"/>
      <c r="D32" s="133"/>
      <c r="E32" s="6"/>
      <c r="J32" s="5"/>
      <c r="K32" s="8"/>
      <c r="L32" s="6"/>
    </row>
    <row r="33" spans="1:12" x14ac:dyDescent="0.35">
      <c r="A33" s="5"/>
      <c r="B33" s="126" t="s">
        <v>108</v>
      </c>
      <c r="C33" s="185" t="s">
        <v>109</v>
      </c>
      <c r="D33" s="127"/>
      <c r="E33" s="6"/>
      <c r="J33" s="5"/>
      <c r="K33" s="8"/>
      <c r="L33" s="6"/>
    </row>
    <row r="34" spans="1:12" x14ac:dyDescent="0.35">
      <c r="A34" s="5"/>
      <c r="B34" s="128" t="s">
        <v>110</v>
      </c>
      <c r="C34" s="227"/>
      <c r="D34" s="129"/>
      <c r="E34" s="6"/>
      <c r="J34" s="5"/>
      <c r="K34" s="8"/>
      <c r="L34" s="6"/>
    </row>
    <row r="35" spans="1:12" x14ac:dyDescent="0.35">
      <c r="A35" s="5"/>
      <c r="B35" s="130" t="s">
        <v>111</v>
      </c>
      <c r="C35" s="227"/>
      <c r="D35" s="129"/>
      <c r="E35" s="6"/>
      <c r="J35" s="5"/>
      <c r="K35" s="8"/>
      <c r="L35" s="6"/>
    </row>
    <row r="36" spans="1:12" x14ac:dyDescent="0.35">
      <c r="A36" s="5"/>
      <c r="B36" s="130" t="s">
        <v>112</v>
      </c>
      <c r="C36" s="227"/>
      <c r="D36" s="129"/>
      <c r="E36" s="6"/>
      <c r="J36" s="5"/>
      <c r="K36" s="8"/>
      <c r="L36" s="6"/>
    </row>
    <row r="37" spans="1:12" x14ac:dyDescent="0.35">
      <c r="A37" s="5"/>
      <c r="B37" s="130" t="s">
        <v>113</v>
      </c>
      <c r="C37" s="227"/>
      <c r="D37" s="129"/>
      <c r="E37" s="6"/>
      <c r="J37" s="5"/>
      <c r="K37" s="8"/>
      <c r="L37" s="6"/>
    </row>
    <row r="38" spans="1:12" x14ac:dyDescent="0.35">
      <c r="A38" s="5"/>
      <c r="B38" s="130" t="s">
        <v>267</v>
      </c>
      <c r="C38" s="227"/>
      <c r="D38" s="129"/>
      <c r="E38" s="6"/>
      <c r="J38" s="5"/>
      <c r="K38" s="8"/>
      <c r="L38" s="6"/>
    </row>
    <row r="39" spans="1:12" x14ac:dyDescent="0.35">
      <c r="A39" s="5"/>
      <c r="B39" s="130" t="s">
        <v>114</v>
      </c>
      <c r="C39" s="227"/>
      <c r="D39" s="129"/>
      <c r="E39" s="6"/>
      <c r="J39" s="5"/>
      <c r="K39" s="8"/>
      <c r="L39" s="6"/>
    </row>
    <row r="40" spans="1:12" x14ac:dyDescent="0.35">
      <c r="A40" s="5"/>
      <c r="B40" s="130" t="s">
        <v>380</v>
      </c>
      <c r="C40" s="227"/>
      <c r="D40" s="129"/>
      <c r="E40" s="6"/>
      <c r="J40" s="5"/>
      <c r="K40" s="8"/>
      <c r="L40" s="6"/>
    </row>
    <row r="41" spans="1:12" x14ac:dyDescent="0.35">
      <c r="A41" s="5"/>
      <c r="B41" s="131" t="s">
        <v>381</v>
      </c>
      <c r="C41" s="227"/>
      <c r="D41" s="129"/>
      <c r="E41" s="6"/>
      <c r="J41" s="5"/>
      <c r="K41" s="8"/>
      <c r="L41" s="6"/>
    </row>
    <row r="42" spans="1:12" x14ac:dyDescent="0.35">
      <c r="A42" s="5"/>
      <c r="B42" s="132"/>
      <c r="C42" s="39"/>
      <c r="D42" s="133"/>
      <c r="E42" s="6"/>
      <c r="J42" s="5"/>
      <c r="K42" s="8"/>
      <c r="L42" s="6"/>
    </row>
    <row r="43" spans="1:12" x14ac:dyDescent="0.35">
      <c r="A43" s="5"/>
      <c r="B43" s="126" t="s">
        <v>115</v>
      </c>
      <c r="C43" s="185" t="s">
        <v>116</v>
      </c>
      <c r="D43" s="127"/>
      <c r="E43" s="6"/>
      <c r="J43" s="5"/>
      <c r="K43" s="8"/>
      <c r="L43" s="6"/>
    </row>
    <row r="44" spans="1:12" x14ac:dyDescent="0.35">
      <c r="A44" s="5"/>
      <c r="B44" s="128" t="s">
        <v>110</v>
      </c>
      <c r="C44" s="227"/>
      <c r="D44" s="129"/>
      <c r="E44" s="6"/>
      <c r="J44" s="5"/>
      <c r="K44" s="8"/>
      <c r="L44" s="6"/>
    </row>
    <row r="45" spans="1:12" x14ac:dyDescent="0.35">
      <c r="A45" s="5"/>
      <c r="B45" s="130" t="s">
        <v>111</v>
      </c>
      <c r="C45" s="227"/>
      <c r="D45" s="129"/>
      <c r="E45" s="6"/>
      <c r="J45" s="5"/>
      <c r="K45" s="8"/>
      <c r="L45" s="6"/>
    </row>
    <row r="46" spans="1:12" x14ac:dyDescent="0.35">
      <c r="A46" s="5"/>
      <c r="B46" s="130" t="s">
        <v>112</v>
      </c>
      <c r="C46" s="227"/>
      <c r="D46" s="129"/>
      <c r="E46" s="6"/>
      <c r="J46" s="5"/>
      <c r="K46" s="8"/>
      <c r="L46" s="6"/>
    </row>
    <row r="47" spans="1:12" x14ac:dyDescent="0.35">
      <c r="A47" s="5"/>
      <c r="B47" s="130" t="s">
        <v>113</v>
      </c>
      <c r="C47" s="227"/>
      <c r="D47" s="129"/>
      <c r="E47" s="6"/>
      <c r="J47" s="5"/>
      <c r="K47" s="8"/>
      <c r="L47" s="6"/>
    </row>
    <row r="48" spans="1:12" x14ac:dyDescent="0.35">
      <c r="A48" s="5"/>
      <c r="B48" s="130" t="s">
        <v>267</v>
      </c>
      <c r="C48" s="227"/>
      <c r="D48" s="129"/>
      <c r="E48" s="6"/>
      <c r="J48" s="5"/>
      <c r="K48" s="8"/>
      <c r="L48" s="6"/>
    </row>
    <row r="49" spans="1:12" x14ac:dyDescent="0.35">
      <c r="A49" s="5"/>
      <c r="B49" s="130" t="s">
        <v>114</v>
      </c>
      <c r="C49" s="227"/>
      <c r="D49" s="129"/>
      <c r="E49" s="6"/>
      <c r="J49" s="5"/>
      <c r="K49" s="8"/>
      <c r="L49" s="6"/>
    </row>
    <row r="50" spans="1:12" x14ac:dyDescent="0.35">
      <c r="A50" s="5"/>
      <c r="B50" s="130" t="s">
        <v>380</v>
      </c>
      <c r="C50" s="227"/>
      <c r="D50" s="129"/>
      <c r="E50" s="6"/>
      <c r="J50" s="5"/>
      <c r="K50" s="8"/>
      <c r="L50" s="6"/>
    </row>
    <row r="51" spans="1:12" x14ac:dyDescent="0.35">
      <c r="A51" s="5"/>
      <c r="B51" s="130" t="s">
        <v>381</v>
      </c>
      <c r="C51" s="227"/>
      <c r="D51" s="129"/>
      <c r="E51" s="6"/>
      <c r="J51" s="5"/>
      <c r="K51" s="8"/>
      <c r="L51" s="6"/>
    </row>
    <row r="52" spans="1:12" x14ac:dyDescent="0.35">
      <c r="A52" s="5"/>
      <c r="B52" s="131" t="s">
        <v>382</v>
      </c>
      <c r="C52" s="227"/>
      <c r="D52" s="129"/>
      <c r="E52" s="6"/>
      <c r="J52" s="5"/>
      <c r="K52" s="8"/>
      <c r="L52" s="6"/>
    </row>
    <row r="53" spans="1:12" x14ac:dyDescent="0.35">
      <c r="A53" s="5"/>
      <c r="B53" s="132"/>
      <c r="C53" s="39"/>
      <c r="D53" s="133"/>
      <c r="E53" s="6"/>
      <c r="J53" s="5"/>
      <c r="K53" s="8"/>
      <c r="L53" s="6"/>
    </row>
    <row r="54" spans="1:12" x14ac:dyDescent="0.35">
      <c r="A54" s="5"/>
      <c r="B54" s="126" t="s">
        <v>117</v>
      </c>
      <c r="C54" s="10"/>
      <c r="D54" s="134"/>
      <c r="E54" s="6"/>
      <c r="J54" s="5"/>
      <c r="K54" s="8"/>
      <c r="L54" s="6"/>
    </row>
    <row r="55" spans="1:12" x14ac:dyDescent="0.35">
      <c r="A55" s="5"/>
      <c r="B55" s="135" t="s">
        <v>118</v>
      </c>
      <c r="C55" s="122" t="s">
        <v>119</v>
      </c>
      <c r="D55" s="134"/>
      <c r="E55" s="6"/>
      <c r="J55" s="5"/>
      <c r="K55" s="8"/>
      <c r="L55" s="6"/>
    </row>
    <row r="56" spans="1:12" x14ac:dyDescent="0.35">
      <c r="A56" s="5"/>
      <c r="B56" s="340"/>
      <c r="C56" s="341"/>
      <c r="D56" s="134"/>
      <c r="E56" s="6"/>
      <c r="J56" s="5"/>
      <c r="K56" s="8"/>
      <c r="L56" s="6"/>
    </row>
    <row r="57" spans="1:12" x14ac:dyDescent="0.35">
      <c r="A57" s="5"/>
      <c r="B57" s="342"/>
      <c r="C57" s="343"/>
      <c r="D57" s="134"/>
      <c r="E57" s="6"/>
      <c r="J57" s="5"/>
      <c r="K57" s="8"/>
      <c r="L57" s="6"/>
    </row>
    <row r="58" spans="1:12" x14ac:dyDescent="0.35">
      <c r="A58" s="5"/>
      <c r="B58" s="342"/>
      <c r="C58" s="343"/>
      <c r="D58" s="134"/>
      <c r="E58" s="6"/>
      <c r="J58" s="5"/>
      <c r="K58" s="8"/>
      <c r="L58" s="6"/>
    </row>
    <row r="59" spans="1:12" x14ac:dyDescent="0.35">
      <c r="A59" s="5"/>
      <c r="B59" s="342"/>
      <c r="C59" s="343"/>
      <c r="D59" s="134"/>
      <c r="E59" s="6"/>
      <c r="J59" s="5"/>
      <c r="K59" s="8"/>
      <c r="L59" s="6"/>
    </row>
    <row r="60" spans="1:12" x14ac:dyDescent="0.35">
      <c r="A60" s="5"/>
      <c r="B60" s="342"/>
      <c r="C60" s="343"/>
      <c r="D60" s="134"/>
      <c r="E60" s="6"/>
      <c r="J60" s="5"/>
      <c r="K60" s="8"/>
      <c r="L60" s="6"/>
    </row>
    <row r="61" spans="1:12" x14ac:dyDescent="0.35">
      <c r="A61" s="5"/>
      <c r="B61" s="342"/>
      <c r="C61" s="343"/>
      <c r="D61" s="134"/>
      <c r="E61" s="6"/>
      <c r="J61" s="5"/>
      <c r="K61" s="8"/>
      <c r="L61" s="6"/>
    </row>
    <row r="62" spans="1:12" x14ac:dyDescent="0.35">
      <c r="A62" s="5"/>
      <c r="B62" s="342"/>
      <c r="C62" s="343"/>
      <c r="D62" s="134"/>
      <c r="E62" s="6"/>
      <c r="J62" s="5"/>
      <c r="K62" s="8"/>
      <c r="L62" s="6"/>
    </row>
    <row r="63" spans="1:12" x14ac:dyDescent="0.35">
      <c r="A63" s="5"/>
      <c r="B63" s="342"/>
      <c r="C63" s="343"/>
      <c r="D63" s="134"/>
      <c r="E63" s="6"/>
      <c r="J63" s="5"/>
      <c r="K63" s="8"/>
      <c r="L63" s="6"/>
    </row>
    <row r="64" spans="1:12" ht="16.2" thickBot="1" x14ac:dyDescent="0.4">
      <c r="A64" s="5"/>
      <c r="B64" s="344"/>
      <c r="C64" s="345"/>
      <c r="D64" s="136"/>
      <c r="E64" s="6"/>
      <c r="J64" s="5"/>
      <c r="K64" s="8"/>
      <c r="L64" s="6"/>
    </row>
    <row r="65" spans="1:12" x14ac:dyDescent="0.35">
      <c r="A65" s="9"/>
      <c r="E65" s="9"/>
      <c r="J65" s="10"/>
      <c r="K65" s="8"/>
      <c r="L65" s="6"/>
    </row>
    <row r="66" spans="1:12" x14ac:dyDescent="0.35">
      <c r="A66" s="8"/>
      <c r="B66" s="8"/>
      <c r="C66" s="8"/>
      <c r="D66" s="8"/>
      <c r="E66" s="8"/>
      <c r="F66" s="8"/>
      <c r="G66" s="8"/>
      <c r="H66" s="8"/>
      <c r="I66" s="8"/>
      <c r="J66" s="8"/>
      <c r="K66" s="8"/>
      <c r="L66" s="6"/>
    </row>
    <row r="67" spans="1:12" x14ac:dyDescent="0.35">
      <c r="A67" s="7"/>
      <c r="E67" s="7"/>
      <c r="J67" s="7"/>
      <c r="K67" s="7"/>
    </row>
  </sheetData>
  <sheetProtection algorithmName="SHA-512" hashValue="LSB2UqydquG0W7o99UIbhhPO8ONp828FwPIDuDPPg5RTaHaGsmmRl5U0gpU2voFUxa6K71G3M4HTRIMEif53yw==" saltValue="gO8ZkigKG6wvsvsLwwfW5w==" spinCount="100000" sheet="1" objects="1" scenarios="1" selectLockedCells="1"/>
  <mergeCells count="9">
    <mergeCell ref="F27:G27"/>
    <mergeCell ref="F28:G28"/>
    <mergeCell ref="F29:G29"/>
    <mergeCell ref="F12:H12"/>
    <mergeCell ref="B2:C2"/>
    <mergeCell ref="F21:I21"/>
    <mergeCell ref="F22:I24"/>
    <mergeCell ref="F25:G25"/>
    <mergeCell ref="F26:G26"/>
  </mergeCells>
  <conditionalFormatting sqref="C26">
    <cfRule type="expression" dxfId="50" priority="1">
      <formula>$C$24="Unit Cooler"</formula>
    </cfRule>
  </conditionalFormatting>
  <conditionalFormatting sqref="C27">
    <cfRule type="expression" dxfId="49" priority="3">
      <formula>$C$24="Condensing Unit"</formula>
    </cfRule>
    <cfRule type="expression" dxfId="48" priority="4">
      <formula>$C$23="Condensing Unit"</formula>
    </cfRule>
  </conditionalFormatting>
  <conditionalFormatting sqref="C28">
    <cfRule type="expression" dxfId="47" priority="5">
      <formula>OR($C$24="Condensing Unit",$C$25="Medium Temperature")</formula>
    </cfRule>
  </conditionalFormatting>
  <conditionalFormatting sqref="C34:C41">
    <cfRule type="expression" dxfId="46" priority="8">
      <formula>$C$24="Unit Cooler"</formula>
    </cfRule>
  </conditionalFormatting>
  <conditionalFormatting sqref="C44:C52">
    <cfRule type="expression" dxfId="45" priority="14">
      <formula>$C$24="Condensing Unit"</formula>
    </cfRule>
  </conditionalFormatting>
  <dataValidations count="6">
    <dataValidation type="list" allowBlank="1" showInputMessage="1" showErrorMessage="1" sqref="C25" xr:uid="{B225FC2F-AE6F-45F5-9FD3-059D93E89F5C}">
      <formula1>DD_Application</formula1>
    </dataValidation>
    <dataValidation type="list" allowBlank="1" showInputMessage="1" showErrorMessage="1" sqref="C26" xr:uid="{CBAA713E-73C9-4593-A6FE-373BACE090CC}">
      <formula1>DD_Condensing_Unit_Location</formula1>
    </dataValidation>
    <dataValidation type="list" allowBlank="1" showInputMessage="1" showErrorMessage="1" sqref="C24" xr:uid="{66B3F1D5-6B5E-444D-9A53-1E14CBF7AEF1}">
      <formula1>DD_Unit_Configuration</formula1>
    </dataValidation>
    <dataValidation type="list" allowBlank="1" showInputMessage="1" showErrorMessage="1" sqref="C27" xr:uid="{9F565CC4-9E3B-4CFD-B5DD-4D2AF4605304}">
      <formula1>DD_Unit_Cooler</formula1>
    </dataValidation>
    <dataValidation type="list" allowBlank="1" showInputMessage="1" showErrorMessage="1" sqref="C28" xr:uid="{C838CC57-EDA0-45C0-A804-ADA1CAEE2B1D}">
      <formula1>DD_Defrost_Method</formula1>
    </dataValidation>
    <dataValidation type="list" allowBlank="1" showInputMessage="1" showErrorMessage="1" sqref="C29" xr:uid="{F2D6D0C1-47D5-4336-8BCA-0F6F89B1791D}">
      <formula1>DD_Refrigerant</formula1>
    </dataValidation>
  </dataValidations>
  <hyperlinks>
    <hyperlink ref="E2" location="Instructions!A1" display="Back to Instructions tab" xr:uid="{1C8F17FB-09FE-4C8B-9C71-E1F704B57978}"/>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2CF40-01AB-4921-B095-4845F3058A44}">
  <sheetPr codeName="Sheet4">
    <tabColor rgb="FF0070C0"/>
    <pageSetUpPr autoPageBreaks="0"/>
  </sheetPr>
  <dimension ref="A1:K64"/>
  <sheetViews>
    <sheetView showOutlineSymbols="0" zoomScale="80" zoomScaleNormal="80" workbookViewId="0">
      <selection activeCell="C13" sqref="C13"/>
    </sheetView>
  </sheetViews>
  <sheetFormatPr defaultColWidth="8.6640625" defaultRowHeight="14.4" x14ac:dyDescent="0.3"/>
  <cols>
    <col min="1" max="1" width="4.6640625" style="3" customWidth="1"/>
    <col min="2" max="2" width="38.5546875" style="3" customWidth="1"/>
    <col min="3" max="3" width="47.109375" style="3" customWidth="1"/>
    <col min="4" max="4" width="44.109375" style="3" customWidth="1"/>
    <col min="5" max="5" width="43" style="3" customWidth="1"/>
    <col min="6" max="6" width="64.88671875" style="3" customWidth="1"/>
    <col min="7" max="7" width="25.44140625" style="3" customWidth="1"/>
    <col min="8" max="8" width="31.6640625" style="3" customWidth="1"/>
    <col min="9" max="9" width="1.88671875" style="3" customWidth="1"/>
    <col min="10" max="10" width="2.5546875" style="3" customWidth="1"/>
    <col min="11" max="16384" width="8.6640625" style="3"/>
  </cols>
  <sheetData>
    <row r="1" spans="1:11" ht="15" thickBot="1" x14ac:dyDescent="0.35">
      <c r="I1" s="27"/>
      <c r="J1" s="30"/>
      <c r="K1" s="28"/>
    </row>
    <row r="2" spans="1:11" ht="16.2" thickBot="1" x14ac:dyDescent="0.4">
      <c r="B2" s="363" t="s">
        <v>0</v>
      </c>
      <c r="C2" s="364"/>
      <c r="D2" s="4"/>
      <c r="E2" s="113" t="s">
        <v>73</v>
      </c>
      <c r="I2" s="27"/>
      <c r="J2" s="30"/>
      <c r="K2" s="28"/>
    </row>
    <row r="3" spans="1:11" ht="15.6" x14ac:dyDescent="0.35">
      <c r="B3" s="90" t="str">
        <f>'Version Control'!$B$3</f>
        <v>Test Report Template Name:</v>
      </c>
      <c r="C3" s="91" t="str">
        <f>'Version Control'!$C$3</f>
        <v>Walk-In Refrigeration Systems</v>
      </c>
      <c r="I3" s="27"/>
      <c r="J3" s="30"/>
      <c r="K3" s="28"/>
    </row>
    <row r="4" spans="1:11" ht="15.6" x14ac:dyDescent="0.35">
      <c r="B4" s="92" t="str">
        <f>'Version Control'!$B$4</f>
        <v>Version Number:</v>
      </c>
      <c r="C4" s="91" t="str">
        <f>'Version Control'!$C$4</f>
        <v>v1.7</v>
      </c>
      <c r="I4" s="27"/>
      <c r="J4" s="30"/>
      <c r="K4" s="28"/>
    </row>
    <row r="5" spans="1:11" ht="15.6" x14ac:dyDescent="0.35">
      <c r="B5" s="92" t="str">
        <f>'Version Control'!$B$5</f>
        <v xml:space="preserve">Latest Template Revision: </v>
      </c>
      <c r="C5" s="93">
        <f>'Version Control'!$C$5</f>
        <v>46217</v>
      </c>
      <c r="I5" s="27"/>
      <c r="J5" s="30"/>
      <c r="K5" s="28"/>
    </row>
    <row r="6" spans="1:11" ht="15.6" x14ac:dyDescent="0.35">
      <c r="B6" s="92" t="str">
        <f>'Version Control'!$B$6</f>
        <v>Tab Name:</v>
      </c>
      <c r="C6" s="94" t="str">
        <f ca="1">MID(CELL("filename",A1), FIND("]", CELL("filename", A1))+ 1, 255)</f>
        <v>Instrumentation and Setup</v>
      </c>
      <c r="I6" s="27"/>
      <c r="J6" s="30"/>
      <c r="K6" s="28"/>
    </row>
    <row r="7" spans="1:11" ht="15.6" x14ac:dyDescent="0.3">
      <c r="B7" s="95" t="str">
        <f>'Version Control'!$B$7</f>
        <v>File Name:</v>
      </c>
      <c r="C7" s="96" t="str">
        <f ca="1">'Version Control'!$C$7</f>
        <v>Walk-In Refrigeration Systems - v1.7.xlsx</v>
      </c>
      <c r="I7" s="27"/>
      <c r="J7" s="30"/>
      <c r="K7" s="28"/>
    </row>
    <row r="8" spans="1:11" ht="15.6" x14ac:dyDescent="0.3">
      <c r="B8" s="95" t="str">
        <f>'Version Control'!$B$8</f>
        <v>Test Start Date:</v>
      </c>
      <c r="C8" s="335" t="str">
        <f>'Version Control'!$C$8</f>
        <v>[MM/DD/YYYY]</v>
      </c>
      <c r="I8" s="27"/>
      <c r="J8" s="30"/>
      <c r="K8" s="28"/>
    </row>
    <row r="9" spans="1:11" ht="16.2" thickBot="1" x14ac:dyDescent="0.4">
      <c r="B9" s="97" t="str">
        <f>'Version Control'!$B$9</f>
        <v xml:space="preserve">Test Completion Date: </v>
      </c>
      <c r="C9" s="98" t="str">
        <f>'Version Control'!$C$9</f>
        <v>[MM/DD/YYYY]</v>
      </c>
      <c r="I9" s="27"/>
      <c r="J9" s="30"/>
      <c r="K9" s="28"/>
    </row>
    <row r="10" spans="1:11" x14ac:dyDescent="0.3">
      <c r="I10" s="27"/>
      <c r="J10" s="30"/>
      <c r="K10" s="28"/>
    </row>
    <row r="11" spans="1:11" ht="15" thickBot="1" x14ac:dyDescent="0.35">
      <c r="B11" s="31"/>
      <c r="C11" s="31"/>
      <c r="D11" s="31"/>
      <c r="E11" s="31"/>
      <c r="F11" s="31"/>
      <c r="G11" s="31"/>
      <c r="I11" s="27"/>
      <c r="J11" s="30"/>
      <c r="K11" s="28"/>
    </row>
    <row r="12" spans="1:11" ht="16.2" thickBot="1" x14ac:dyDescent="0.4">
      <c r="A12" s="27"/>
      <c r="B12" s="142" t="s">
        <v>122</v>
      </c>
      <c r="C12" s="143"/>
      <c r="D12" s="143"/>
      <c r="E12" s="144"/>
      <c r="F12" s="28"/>
      <c r="H12" s="28"/>
      <c r="I12" s="27"/>
      <c r="J12" s="30"/>
      <c r="K12" s="28"/>
    </row>
    <row r="13" spans="1:11" ht="110.25" customHeight="1" thickBot="1" x14ac:dyDescent="0.35">
      <c r="A13" s="27"/>
      <c r="B13" s="140" t="s">
        <v>316</v>
      </c>
      <c r="C13" s="339"/>
      <c r="D13" s="141" t="s">
        <v>317</v>
      </c>
      <c r="E13" s="346"/>
      <c r="F13" s="28"/>
      <c r="H13" s="28"/>
      <c r="I13" s="27"/>
      <c r="J13" s="30"/>
      <c r="K13" s="28"/>
    </row>
    <row r="14" spans="1:11" ht="15" thickBot="1" x14ac:dyDescent="0.35">
      <c r="A14" s="27"/>
      <c r="B14" s="29"/>
      <c r="C14" s="29"/>
      <c r="D14" s="29"/>
      <c r="E14" s="139"/>
      <c r="I14" s="27"/>
      <c r="J14" s="30"/>
      <c r="K14" s="28"/>
    </row>
    <row r="15" spans="1:11" ht="16.2" thickBot="1" x14ac:dyDescent="0.4">
      <c r="A15" s="27"/>
      <c r="B15" s="142" t="s">
        <v>123</v>
      </c>
      <c r="C15" s="143"/>
      <c r="D15" s="143"/>
      <c r="E15" s="144"/>
      <c r="I15" s="27"/>
      <c r="J15" s="30"/>
      <c r="K15" s="28"/>
    </row>
    <row r="16" spans="1:11" ht="87.75" customHeight="1" thickBot="1" x14ac:dyDescent="0.35">
      <c r="A16" s="27"/>
      <c r="B16" s="140" t="s">
        <v>124</v>
      </c>
      <c r="C16" s="384"/>
      <c r="D16" s="385"/>
      <c r="E16" s="386"/>
      <c r="I16" s="27"/>
      <c r="J16" s="30"/>
      <c r="K16" s="28"/>
    </row>
    <row r="17" spans="1:11" ht="15" thickBot="1" x14ac:dyDescent="0.35">
      <c r="B17" s="31"/>
      <c r="C17" s="31"/>
      <c r="D17" s="31"/>
      <c r="E17" s="31"/>
      <c r="I17" s="27"/>
      <c r="J17" s="30"/>
      <c r="K17" s="28"/>
    </row>
    <row r="18" spans="1:11" ht="16.2" thickBot="1" x14ac:dyDescent="0.4">
      <c r="A18" s="27"/>
      <c r="B18" s="142" t="s">
        <v>125</v>
      </c>
      <c r="C18" s="143"/>
      <c r="D18" s="143"/>
      <c r="E18" s="144"/>
      <c r="F18" s="28"/>
      <c r="H18" s="28"/>
      <c r="I18" s="27"/>
      <c r="J18" s="30"/>
      <c r="K18" s="28"/>
    </row>
    <row r="19" spans="1:11" ht="103.2" customHeight="1" thickBot="1" x14ac:dyDescent="0.35">
      <c r="A19" s="27"/>
      <c r="B19" s="140" t="s">
        <v>312</v>
      </c>
      <c r="C19" s="339"/>
      <c r="D19" s="141" t="s">
        <v>313</v>
      </c>
      <c r="E19" s="346"/>
      <c r="F19" s="28"/>
      <c r="H19" s="28"/>
      <c r="I19" s="27"/>
      <c r="J19" s="30"/>
      <c r="K19" s="28"/>
    </row>
    <row r="20" spans="1:11" ht="15" thickBot="1" x14ac:dyDescent="0.35">
      <c r="B20" s="145"/>
      <c r="C20" s="145"/>
      <c r="D20" s="145"/>
      <c r="E20" s="31"/>
      <c r="I20" s="27"/>
      <c r="J20" s="30"/>
      <c r="K20" s="28"/>
    </row>
    <row r="21" spans="1:11" ht="16.2" thickBot="1" x14ac:dyDescent="0.4">
      <c r="A21" s="27"/>
      <c r="B21" s="142" t="s">
        <v>126</v>
      </c>
      <c r="C21" s="143"/>
      <c r="D21" s="143"/>
      <c r="E21" s="144"/>
      <c r="F21" s="28"/>
      <c r="I21" s="27"/>
      <c r="J21" s="30"/>
      <c r="K21" s="28"/>
    </row>
    <row r="22" spans="1:11" ht="103.5" customHeight="1" thickBot="1" x14ac:dyDescent="0.35">
      <c r="A22" s="27"/>
      <c r="B22" s="140" t="s">
        <v>314</v>
      </c>
      <c r="C22" s="339"/>
      <c r="D22" s="141" t="s">
        <v>315</v>
      </c>
      <c r="E22" s="346"/>
      <c r="F22" s="28"/>
      <c r="H22" s="28"/>
      <c r="I22" s="27"/>
      <c r="J22" s="30"/>
      <c r="K22" s="28"/>
    </row>
    <row r="23" spans="1:11" x14ac:dyDescent="0.3">
      <c r="A23" s="27"/>
      <c r="B23" s="29"/>
      <c r="C23" s="29"/>
      <c r="D23" s="29"/>
      <c r="E23" s="139"/>
      <c r="F23" s="29"/>
      <c r="G23" s="29"/>
      <c r="I23" s="27"/>
      <c r="J23" s="30"/>
      <c r="K23" s="28"/>
    </row>
    <row r="24" spans="1:11" ht="15" thickBot="1" x14ac:dyDescent="0.35">
      <c r="B24" s="29"/>
      <c r="C24" s="29"/>
      <c r="D24" s="29"/>
      <c r="I24" s="27"/>
      <c r="J24" s="30"/>
      <c r="K24" s="28"/>
    </row>
    <row r="25" spans="1:11" ht="16.2" thickBot="1" x14ac:dyDescent="0.35">
      <c r="B25" s="363" t="s">
        <v>127</v>
      </c>
      <c r="C25" s="383"/>
      <c r="D25" s="383"/>
      <c r="E25" s="383"/>
      <c r="F25" s="383"/>
      <c r="G25" s="383"/>
      <c r="H25" s="364"/>
      <c r="I25" s="27"/>
      <c r="J25" s="30"/>
      <c r="K25" s="28"/>
    </row>
    <row r="26" spans="1:11" ht="15.6" x14ac:dyDescent="0.3">
      <c r="B26" s="165" t="s">
        <v>128</v>
      </c>
      <c r="C26" s="166" t="s">
        <v>111</v>
      </c>
      <c r="D26" s="166" t="s">
        <v>129</v>
      </c>
      <c r="E26" s="166" t="s">
        <v>130</v>
      </c>
      <c r="F26" s="166" t="s">
        <v>131</v>
      </c>
      <c r="G26" s="166" t="s">
        <v>132</v>
      </c>
      <c r="H26" s="167" t="s">
        <v>133</v>
      </c>
      <c r="I26" s="27"/>
      <c r="J26" s="30"/>
      <c r="K26" s="28"/>
    </row>
    <row r="27" spans="1:11" ht="15.6" x14ac:dyDescent="0.3">
      <c r="B27" s="61"/>
      <c r="C27" s="168"/>
      <c r="D27" s="168"/>
      <c r="E27" s="168"/>
      <c r="F27" s="168"/>
      <c r="G27" s="169" t="s">
        <v>83</v>
      </c>
      <c r="H27" s="164" t="s">
        <v>83</v>
      </c>
      <c r="I27" s="27"/>
      <c r="J27" s="30"/>
      <c r="K27" s="28"/>
    </row>
    <row r="28" spans="1:11" ht="15.6" x14ac:dyDescent="0.3">
      <c r="B28" s="61"/>
      <c r="C28" s="168"/>
      <c r="D28" s="168"/>
      <c r="E28" s="168"/>
      <c r="F28" s="168"/>
      <c r="G28" s="169" t="s">
        <v>83</v>
      </c>
      <c r="H28" s="164" t="s">
        <v>83</v>
      </c>
      <c r="I28" s="27"/>
      <c r="J28" s="30"/>
      <c r="K28" s="28"/>
    </row>
    <row r="29" spans="1:11" ht="15.6" x14ac:dyDescent="0.3">
      <c r="B29" s="61"/>
      <c r="C29" s="168"/>
      <c r="D29" s="168"/>
      <c r="E29" s="168"/>
      <c r="F29" s="168"/>
      <c r="G29" s="169" t="s">
        <v>83</v>
      </c>
      <c r="H29" s="164" t="s">
        <v>83</v>
      </c>
      <c r="I29" s="27"/>
      <c r="J29" s="30"/>
      <c r="K29" s="28"/>
    </row>
    <row r="30" spans="1:11" ht="15.6" x14ac:dyDescent="0.3">
      <c r="B30" s="61"/>
      <c r="C30" s="168"/>
      <c r="D30" s="168"/>
      <c r="E30" s="168"/>
      <c r="F30" s="168"/>
      <c r="G30" s="169" t="s">
        <v>83</v>
      </c>
      <c r="H30" s="164" t="s">
        <v>83</v>
      </c>
      <c r="I30" s="27"/>
      <c r="J30" s="30"/>
      <c r="K30" s="28"/>
    </row>
    <row r="31" spans="1:11" ht="15.6" x14ac:dyDescent="0.3">
      <c r="B31" s="61"/>
      <c r="C31" s="168"/>
      <c r="D31" s="168"/>
      <c r="E31" s="168"/>
      <c r="F31" s="168"/>
      <c r="G31" s="169" t="s">
        <v>83</v>
      </c>
      <c r="H31" s="164" t="s">
        <v>83</v>
      </c>
      <c r="I31" s="27"/>
      <c r="J31" s="30"/>
      <c r="K31" s="28"/>
    </row>
    <row r="32" spans="1:11" ht="15.6" x14ac:dyDescent="0.3">
      <c r="B32" s="61"/>
      <c r="C32" s="168"/>
      <c r="D32" s="168"/>
      <c r="E32" s="168"/>
      <c r="F32" s="168"/>
      <c r="G32" s="169" t="s">
        <v>83</v>
      </c>
      <c r="H32" s="164" t="s">
        <v>83</v>
      </c>
      <c r="I32" s="27"/>
      <c r="J32" s="30"/>
      <c r="K32" s="28"/>
    </row>
    <row r="33" spans="2:11" ht="15.6" x14ac:dyDescent="0.3">
      <c r="B33" s="61"/>
      <c r="C33" s="168"/>
      <c r="D33" s="168"/>
      <c r="E33" s="168"/>
      <c r="F33" s="168"/>
      <c r="G33" s="169" t="s">
        <v>83</v>
      </c>
      <c r="H33" s="164" t="s">
        <v>83</v>
      </c>
      <c r="I33" s="27"/>
      <c r="J33" s="30"/>
      <c r="K33" s="28"/>
    </row>
    <row r="34" spans="2:11" ht="15.6" x14ac:dyDescent="0.3">
      <c r="B34" s="61"/>
      <c r="C34" s="168"/>
      <c r="D34" s="168"/>
      <c r="E34" s="168"/>
      <c r="F34" s="168"/>
      <c r="G34" s="169" t="s">
        <v>83</v>
      </c>
      <c r="H34" s="164" t="s">
        <v>83</v>
      </c>
      <c r="I34" s="27"/>
      <c r="J34" s="30"/>
      <c r="K34" s="28"/>
    </row>
    <row r="35" spans="2:11" ht="15.6" x14ac:dyDescent="0.3">
      <c r="B35" s="61"/>
      <c r="C35" s="168"/>
      <c r="D35" s="168"/>
      <c r="E35" s="168"/>
      <c r="F35" s="168"/>
      <c r="G35" s="169" t="s">
        <v>83</v>
      </c>
      <c r="H35" s="164" t="s">
        <v>83</v>
      </c>
      <c r="I35" s="27"/>
      <c r="J35" s="30"/>
      <c r="K35" s="28"/>
    </row>
    <row r="36" spans="2:11" ht="15.6" x14ac:dyDescent="0.3">
      <c r="B36" s="61"/>
      <c r="C36" s="168"/>
      <c r="D36" s="168"/>
      <c r="E36" s="168"/>
      <c r="F36" s="168"/>
      <c r="G36" s="169" t="s">
        <v>83</v>
      </c>
      <c r="H36" s="164" t="s">
        <v>83</v>
      </c>
      <c r="I36" s="27"/>
      <c r="J36" s="30"/>
      <c r="K36" s="28"/>
    </row>
    <row r="37" spans="2:11" ht="15.6" x14ac:dyDescent="0.3">
      <c r="B37" s="61"/>
      <c r="C37" s="168"/>
      <c r="D37" s="168"/>
      <c r="E37" s="168"/>
      <c r="F37" s="168"/>
      <c r="G37" s="169" t="s">
        <v>83</v>
      </c>
      <c r="H37" s="164" t="s">
        <v>83</v>
      </c>
      <c r="I37" s="27"/>
      <c r="J37" s="30"/>
      <c r="K37" s="28"/>
    </row>
    <row r="38" spans="2:11" ht="15.6" x14ac:dyDescent="0.3">
      <c r="B38" s="61"/>
      <c r="C38" s="168"/>
      <c r="D38" s="168"/>
      <c r="E38" s="168"/>
      <c r="F38" s="168"/>
      <c r="G38" s="169" t="s">
        <v>83</v>
      </c>
      <c r="H38" s="164" t="s">
        <v>83</v>
      </c>
      <c r="I38" s="27"/>
      <c r="J38" s="30"/>
      <c r="K38" s="28"/>
    </row>
    <row r="39" spans="2:11" ht="15.6" x14ac:dyDescent="0.3">
      <c r="B39" s="61"/>
      <c r="C39" s="168"/>
      <c r="D39" s="168"/>
      <c r="E39" s="168"/>
      <c r="F39" s="168"/>
      <c r="G39" s="169" t="s">
        <v>83</v>
      </c>
      <c r="H39" s="164" t="s">
        <v>83</v>
      </c>
      <c r="I39" s="27"/>
      <c r="J39" s="30"/>
      <c r="K39" s="28"/>
    </row>
    <row r="40" spans="2:11" ht="15.6" x14ac:dyDescent="0.3">
      <c r="B40" s="61"/>
      <c r="C40" s="168"/>
      <c r="D40" s="168"/>
      <c r="E40" s="168"/>
      <c r="F40" s="168"/>
      <c r="G40" s="169" t="s">
        <v>83</v>
      </c>
      <c r="H40" s="164" t="s">
        <v>83</v>
      </c>
      <c r="I40" s="27"/>
      <c r="J40" s="30"/>
      <c r="K40" s="28"/>
    </row>
    <row r="41" spans="2:11" ht="15.6" x14ac:dyDescent="0.3">
      <c r="B41" s="61"/>
      <c r="C41" s="168"/>
      <c r="D41" s="168"/>
      <c r="E41" s="168"/>
      <c r="F41" s="168"/>
      <c r="G41" s="169" t="s">
        <v>83</v>
      </c>
      <c r="H41" s="164" t="s">
        <v>83</v>
      </c>
      <c r="I41" s="27"/>
      <c r="J41" s="30"/>
      <c r="K41" s="28"/>
    </row>
    <row r="42" spans="2:11" ht="15.6" x14ac:dyDescent="0.3">
      <c r="B42" s="61"/>
      <c r="C42" s="168"/>
      <c r="D42" s="168"/>
      <c r="E42" s="168"/>
      <c r="F42" s="168"/>
      <c r="G42" s="169" t="s">
        <v>83</v>
      </c>
      <c r="H42" s="164" t="s">
        <v>83</v>
      </c>
      <c r="I42" s="27"/>
      <c r="J42" s="30"/>
      <c r="K42" s="28"/>
    </row>
    <row r="43" spans="2:11" ht="15.6" x14ac:dyDescent="0.3">
      <c r="B43" s="61"/>
      <c r="C43" s="168"/>
      <c r="D43" s="168"/>
      <c r="E43" s="168"/>
      <c r="F43" s="168"/>
      <c r="G43" s="169" t="s">
        <v>83</v>
      </c>
      <c r="H43" s="164" t="s">
        <v>83</v>
      </c>
      <c r="I43" s="27"/>
      <c r="J43" s="30"/>
      <c r="K43" s="28"/>
    </row>
    <row r="44" spans="2:11" ht="15.6" x14ac:dyDescent="0.3">
      <c r="B44" s="61"/>
      <c r="C44" s="168"/>
      <c r="D44" s="168"/>
      <c r="E44" s="168"/>
      <c r="F44" s="168"/>
      <c r="G44" s="169" t="s">
        <v>83</v>
      </c>
      <c r="H44" s="164" t="s">
        <v>83</v>
      </c>
      <c r="I44" s="27"/>
      <c r="J44" s="30"/>
      <c r="K44" s="28"/>
    </row>
    <row r="45" spans="2:11" ht="15.6" x14ac:dyDescent="0.3">
      <c r="B45" s="61"/>
      <c r="C45" s="168"/>
      <c r="D45" s="168"/>
      <c r="E45" s="168"/>
      <c r="F45" s="168"/>
      <c r="G45" s="169" t="s">
        <v>83</v>
      </c>
      <c r="H45" s="164" t="s">
        <v>83</v>
      </c>
      <c r="I45" s="27"/>
      <c r="J45" s="30"/>
      <c r="K45" s="28"/>
    </row>
    <row r="46" spans="2:11" ht="15.6" x14ac:dyDescent="0.3">
      <c r="B46" s="61"/>
      <c r="C46" s="168"/>
      <c r="D46" s="168"/>
      <c r="E46" s="168"/>
      <c r="F46" s="168"/>
      <c r="G46" s="169" t="s">
        <v>83</v>
      </c>
      <c r="H46" s="164" t="s">
        <v>83</v>
      </c>
      <c r="I46" s="27"/>
      <c r="J46" s="30"/>
      <c r="K46" s="28"/>
    </row>
    <row r="47" spans="2:11" ht="15.6" x14ac:dyDescent="0.3">
      <c r="B47" s="61"/>
      <c r="C47" s="168"/>
      <c r="D47" s="168"/>
      <c r="E47" s="168"/>
      <c r="F47" s="168"/>
      <c r="G47" s="169" t="s">
        <v>83</v>
      </c>
      <c r="H47" s="164" t="s">
        <v>83</v>
      </c>
      <c r="I47" s="27"/>
      <c r="J47" s="30"/>
      <c r="K47" s="28"/>
    </row>
    <row r="48" spans="2:11" ht="15.6" x14ac:dyDescent="0.3">
      <c r="B48" s="61"/>
      <c r="C48" s="168"/>
      <c r="D48" s="168"/>
      <c r="E48" s="168"/>
      <c r="F48" s="168"/>
      <c r="G48" s="169" t="s">
        <v>83</v>
      </c>
      <c r="H48" s="164" t="s">
        <v>83</v>
      </c>
      <c r="I48" s="27"/>
      <c r="J48" s="30"/>
      <c r="K48" s="28"/>
    </row>
    <row r="49" spans="1:11" ht="15.6" x14ac:dyDescent="0.3">
      <c r="B49" s="61"/>
      <c r="C49" s="168"/>
      <c r="D49" s="168"/>
      <c r="E49" s="168"/>
      <c r="F49" s="168"/>
      <c r="G49" s="169" t="s">
        <v>83</v>
      </c>
      <c r="H49" s="164" t="s">
        <v>83</v>
      </c>
      <c r="I49" s="27"/>
      <c r="J49" s="30"/>
      <c r="K49" s="28"/>
    </row>
    <row r="50" spans="1:11" ht="15.6" x14ac:dyDescent="0.3">
      <c r="B50" s="61"/>
      <c r="C50" s="168"/>
      <c r="D50" s="168"/>
      <c r="E50" s="168"/>
      <c r="F50" s="168"/>
      <c r="G50" s="169" t="s">
        <v>83</v>
      </c>
      <c r="H50" s="164" t="s">
        <v>83</v>
      </c>
      <c r="I50" s="27"/>
      <c r="J50" s="30"/>
      <c r="K50" s="28"/>
    </row>
    <row r="51" spans="1:11" ht="15.6" x14ac:dyDescent="0.3">
      <c r="B51" s="61"/>
      <c r="C51" s="168"/>
      <c r="D51" s="168"/>
      <c r="E51" s="168"/>
      <c r="F51" s="168"/>
      <c r="G51" s="169" t="s">
        <v>83</v>
      </c>
      <c r="H51" s="164" t="s">
        <v>83</v>
      </c>
      <c r="I51" s="27"/>
      <c r="J51" s="30"/>
      <c r="K51" s="28"/>
    </row>
    <row r="52" spans="1:11" ht="15.6" x14ac:dyDescent="0.3">
      <c r="B52" s="61"/>
      <c r="C52" s="168"/>
      <c r="D52" s="168"/>
      <c r="E52" s="168"/>
      <c r="F52" s="168"/>
      <c r="G52" s="169" t="s">
        <v>83</v>
      </c>
      <c r="H52" s="164" t="s">
        <v>83</v>
      </c>
      <c r="I52" s="27"/>
      <c r="J52" s="30"/>
      <c r="K52" s="28"/>
    </row>
    <row r="53" spans="1:11" ht="15.6" x14ac:dyDescent="0.3">
      <c r="B53" s="61"/>
      <c r="C53" s="168"/>
      <c r="D53" s="168"/>
      <c r="E53" s="168"/>
      <c r="F53" s="168"/>
      <c r="G53" s="169" t="s">
        <v>83</v>
      </c>
      <c r="H53" s="164" t="s">
        <v>83</v>
      </c>
      <c r="I53" s="27"/>
      <c r="J53" s="30"/>
      <c r="K53" s="28"/>
    </row>
    <row r="54" spans="1:11" ht="15.6" x14ac:dyDescent="0.3">
      <c r="B54" s="61"/>
      <c r="C54" s="168"/>
      <c r="D54" s="168"/>
      <c r="E54" s="168"/>
      <c r="F54" s="168"/>
      <c r="G54" s="169" t="s">
        <v>83</v>
      </c>
      <c r="H54" s="164" t="s">
        <v>83</v>
      </c>
      <c r="I54" s="27"/>
      <c r="J54" s="30"/>
      <c r="K54" s="28"/>
    </row>
    <row r="55" spans="1:11" ht="15.6" x14ac:dyDescent="0.3">
      <c r="B55" s="61"/>
      <c r="C55" s="168"/>
      <c r="D55" s="168"/>
      <c r="E55" s="168"/>
      <c r="F55" s="168"/>
      <c r="G55" s="169" t="s">
        <v>83</v>
      </c>
      <c r="H55" s="164" t="s">
        <v>83</v>
      </c>
      <c r="I55" s="27"/>
      <c r="J55" s="30"/>
      <c r="K55" s="28"/>
    </row>
    <row r="56" spans="1:11" ht="15.6" x14ac:dyDescent="0.3">
      <c r="B56" s="61"/>
      <c r="C56" s="168"/>
      <c r="D56" s="168"/>
      <c r="E56" s="168"/>
      <c r="F56" s="170"/>
      <c r="G56" s="169" t="s">
        <v>83</v>
      </c>
      <c r="H56" s="164" t="s">
        <v>83</v>
      </c>
      <c r="I56" s="27"/>
      <c r="J56" s="30"/>
      <c r="K56" s="28"/>
    </row>
    <row r="57" spans="1:11" ht="15.6" x14ac:dyDescent="0.3">
      <c r="B57" s="61"/>
      <c r="C57" s="168"/>
      <c r="D57" s="168"/>
      <c r="E57" s="168"/>
      <c r="F57" s="170"/>
      <c r="G57" s="169" t="s">
        <v>83</v>
      </c>
      <c r="H57" s="164" t="s">
        <v>83</v>
      </c>
      <c r="I57" s="27"/>
      <c r="J57" s="30"/>
      <c r="K57" s="28"/>
    </row>
    <row r="58" spans="1:11" ht="15.6" x14ac:dyDescent="0.3">
      <c r="B58" s="61"/>
      <c r="C58" s="168"/>
      <c r="D58" s="168"/>
      <c r="E58" s="168"/>
      <c r="F58" s="168"/>
      <c r="G58" s="169" t="s">
        <v>83</v>
      </c>
      <c r="H58" s="164" t="s">
        <v>83</v>
      </c>
      <c r="I58" s="27"/>
      <c r="J58" s="30"/>
      <c r="K58" s="28"/>
    </row>
    <row r="59" spans="1:11" ht="15.6" x14ac:dyDescent="0.3">
      <c r="B59" s="61"/>
      <c r="C59" s="168"/>
      <c r="D59" s="168"/>
      <c r="E59" s="168"/>
      <c r="F59" s="168"/>
      <c r="G59" s="169" t="s">
        <v>83</v>
      </c>
      <c r="H59" s="164" t="s">
        <v>83</v>
      </c>
      <c r="I59" s="27"/>
      <c r="J59" s="30"/>
      <c r="K59" s="28"/>
    </row>
    <row r="60" spans="1:11" ht="15.6" x14ac:dyDescent="0.3">
      <c r="B60" s="61"/>
      <c r="C60" s="168"/>
      <c r="D60" s="168"/>
      <c r="E60" s="168"/>
      <c r="F60" s="168"/>
      <c r="G60" s="169" t="s">
        <v>83</v>
      </c>
      <c r="H60" s="164" t="s">
        <v>83</v>
      </c>
      <c r="I60" s="27"/>
      <c r="J60" s="30"/>
      <c r="K60" s="28"/>
    </row>
    <row r="61" spans="1:11" ht="16.2" thickBot="1" x14ac:dyDescent="0.35">
      <c r="B61" s="62"/>
      <c r="C61" s="63"/>
      <c r="D61" s="63"/>
      <c r="E61" s="63"/>
      <c r="F61" s="63"/>
      <c r="G61" s="171" t="s">
        <v>83</v>
      </c>
      <c r="H61" s="172" t="s">
        <v>83</v>
      </c>
      <c r="I61" s="27"/>
      <c r="J61" s="30"/>
      <c r="K61" s="28"/>
    </row>
    <row r="62" spans="1:11" x14ac:dyDescent="0.3">
      <c r="A62" s="31"/>
      <c r="B62" s="145"/>
      <c r="C62" s="145"/>
      <c r="D62" s="145"/>
      <c r="E62" s="145"/>
      <c r="F62" s="145"/>
      <c r="G62" s="145"/>
      <c r="H62" s="145"/>
      <c r="I62" s="32"/>
      <c r="J62" s="30"/>
      <c r="K62" s="28"/>
    </row>
    <row r="63" spans="1:11" x14ac:dyDescent="0.3">
      <c r="A63" s="30"/>
      <c r="B63" s="30"/>
      <c r="C63" s="30"/>
      <c r="D63" s="30"/>
      <c r="E63" s="30"/>
      <c r="F63" s="30"/>
      <c r="G63" s="30"/>
      <c r="H63" s="30"/>
      <c r="I63" s="30"/>
      <c r="J63" s="30"/>
      <c r="K63" s="28"/>
    </row>
    <row r="64" spans="1:11" x14ac:dyDescent="0.3">
      <c r="A64" s="29"/>
      <c r="B64" s="29"/>
      <c r="C64" s="29"/>
      <c r="D64" s="29"/>
      <c r="E64" s="29"/>
      <c r="F64" s="29"/>
      <c r="G64" s="29"/>
      <c r="H64" s="29"/>
      <c r="I64" s="29"/>
      <c r="J64" s="29"/>
    </row>
  </sheetData>
  <sheetProtection algorithmName="SHA-512" hashValue="YuqV5deS5fszSCOA8HK7aFajaMIx5E4t4wtOEgQ7Ursl4e3nicDb8TL+G1W2e5bWolg7dLPduGI1H97XSfYhzQ==" saltValue="og3XNywNhuqoGjiShTFnjg==" spinCount="100000" sheet="1" objects="1" scenarios="1" selectLockedCells="1"/>
  <protectedRanges>
    <protectedRange sqref="B27:H61" name="Range1"/>
  </protectedRanges>
  <mergeCells count="3">
    <mergeCell ref="B2:C2"/>
    <mergeCell ref="B25:H25"/>
    <mergeCell ref="C16:E16"/>
  </mergeCells>
  <conditionalFormatting sqref="G27:G61">
    <cfRule type="expression" dxfId="42" priority="32">
      <formula>$G27&gt;$C$8</formula>
    </cfRule>
  </conditionalFormatting>
  <conditionalFormatting sqref="H27:H61">
    <cfRule type="expression" dxfId="41" priority="1">
      <formula>$H27&lt;$C$9</formula>
    </cfRule>
  </conditionalFormatting>
  <dataValidations count="1">
    <dataValidation type="list" allowBlank="1" showInputMessage="1" showErrorMessage="1" sqref="C22 C13 C19" xr:uid="{1758E449-4CF8-4F18-A2FA-51371E3D2EC7}">
      <formula1>DD_Yes_No</formula1>
    </dataValidation>
  </dataValidations>
  <hyperlinks>
    <hyperlink ref="E2" location="Instructions!A1" display="Back to Instructions tab" xr:uid="{59FEE666-8306-4B8F-98F9-08A811218F14}"/>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74" id="{45228C71-A325-414A-97CA-685A2267591A}">
            <xm:f>'General Info and Results'!$C$24="Condensing Unit"</xm:f>
            <x14:dxf>
              <fill>
                <patternFill patternType="darkUp">
                  <fgColor theme="0" tint="-0.499984740745262"/>
                  <bgColor theme="0" tint="-0.14996795556505021"/>
                </patternFill>
              </fill>
            </x14:dxf>
          </x14:cfRule>
          <xm:sqref>C19 E19</xm:sqref>
        </x14:conditionalFormatting>
        <x14:conditionalFormatting xmlns:xm="http://schemas.microsoft.com/office/excel/2006/main">
          <x14:cfRule type="expression" priority="73" id="{22F554E2-F994-4DDE-8299-540CEA2FC657}">
            <xm:f>'General Info and Results'!$C$24 &lt;&gt; "Condensing Unit"</xm:f>
            <x14:dxf>
              <fill>
                <patternFill patternType="darkUp">
                  <fgColor theme="0" tint="-0.499984740745262"/>
                  <bgColor theme="0" tint="-0.14996795556505021"/>
                </patternFill>
              </fill>
            </x14:dxf>
          </x14:cfRule>
          <xm:sqref>C22 E22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B083-D2DF-435D-B2E8-0FEA182605CD}">
  <sheetPr codeName="Sheet6">
    <tabColor rgb="FF0070C0"/>
  </sheetPr>
  <dimension ref="A1:Z154"/>
  <sheetViews>
    <sheetView showOutlineSymbols="0" zoomScale="80" zoomScaleNormal="80" workbookViewId="0">
      <selection activeCell="B13" sqref="B13:W33"/>
    </sheetView>
  </sheetViews>
  <sheetFormatPr defaultColWidth="8.88671875" defaultRowHeight="15.6" x14ac:dyDescent="0.35"/>
  <cols>
    <col min="1" max="1" width="4.6640625" style="64" customWidth="1"/>
    <col min="2" max="2" width="30.6640625" style="64" customWidth="1"/>
    <col min="3" max="3" width="53.33203125" style="64" customWidth="1"/>
    <col min="4" max="5" width="8.88671875" style="64"/>
    <col min="6" max="6" width="53.109375" style="64" customWidth="1"/>
    <col min="7" max="7" width="4" style="64" customWidth="1"/>
    <col min="8" max="22" width="8.88671875" style="64"/>
    <col min="23" max="23" width="8.44140625" style="64" customWidth="1"/>
    <col min="24" max="24" width="4.33203125" style="64" customWidth="1"/>
    <col min="25" max="25" width="4.6640625" style="64" customWidth="1"/>
    <col min="26" max="16384" width="8.88671875" style="64"/>
  </cols>
  <sheetData>
    <row r="1" spans="1:26" ht="16.2" thickBot="1" x14ac:dyDescent="0.4">
      <c r="B1" s="68"/>
      <c r="C1" s="68"/>
      <c r="X1" s="66"/>
      <c r="Y1" s="8"/>
      <c r="Z1" s="67"/>
    </row>
    <row r="2" spans="1:26" ht="16.2" thickBot="1" x14ac:dyDescent="0.4">
      <c r="A2" s="66"/>
      <c r="B2" s="363" t="s">
        <v>0</v>
      </c>
      <c r="C2" s="364"/>
      <c r="D2" s="4"/>
      <c r="E2" s="113" t="s">
        <v>73</v>
      </c>
      <c r="X2" s="66"/>
      <c r="Y2" s="8"/>
      <c r="Z2" s="67"/>
    </row>
    <row r="3" spans="1:26" x14ac:dyDescent="0.35">
      <c r="A3" s="66"/>
      <c r="B3" s="90" t="str">
        <f>'Version Control'!$B$3</f>
        <v>Test Report Template Name:</v>
      </c>
      <c r="C3" s="91" t="str">
        <f>'Version Control'!$C$3</f>
        <v>Walk-In Refrigeration Systems</v>
      </c>
      <c r="D3" s="67"/>
      <c r="X3" s="66"/>
      <c r="Y3" s="8"/>
      <c r="Z3" s="67"/>
    </row>
    <row r="4" spans="1:26" x14ac:dyDescent="0.35">
      <c r="A4" s="66"/>
      <c r="B4" s="92" t="str">
        <f>'Version Control'!$B$4</f>
        <v>Version Number:</v>
      </c>
      <c r="C4" s="91" t="str">
        <f>'Version Control'!$C$4</f>
        <v>v1.7</v>
      </c>
      <c r="D4" s="67"/>
      <c r="X4" s="66"/>
      <c r="Y4" s="8"/>
      <c r="Z4" s="67"/>
    </row>
    <row r="5" spans="1:26" x14ac:dyDescent="0.35">
      <c r="A5" s="66"/>
      <c r="B5" s="92" t="str">
        <f>'Version Control'!$B$5</f>
        <v xml:space="preserve">Latest Template Revision: </v>
      </c>
      <c r="C5" s="93">
        <f>'Version Control'!$C$5</f>
        <v>46217</v>
      </c>
      <c r="D5" s="67"/>
      <c r="X5" s="66"/>
      <c r="Y5" s="8"/>
      <c r="Z5" s="67"/>
    </row>
    <row r="6" spans="1:26" x14ac:dyDescent="0.35">
      <c r="A6" s="66"/>
      <c r="B6" s="92" t="str">
        <f>'Version Control'!$B$6</f>
        <v>Tab Name:</v>
      </c>
      <c r="C6" s="94" t="str">
        <f ca="1">MID(CELL("filename",A1), FIND("]", CELL("filename", A1))+ 1, 255)</f>
        <v>Photos</v>
      </c>
      <c r="D6" s="67"/>
      <c r="X6" s="66"/>
      <c r="Y6" s="8"/>
      <c r="Z6" s="67"/>
    </row>
    <row r="7" spans="1:26" x14ac:dyDescent="0.35">
      <c r="A7" s="66"/>
      <c r="B7" s="95" t="str">
        <f>'Version Control'!$B$7</f>
        <v>File Name:</v>
      </c>
      <c r="C7" s="96" t="str">
        <f ca="1">'Version Control'!$C$7</f>
        <v>Walk-In Refrigeration Systems - v1.7.xlsx</v>
      </c>
      <c r="D7" s="67"/>
      <c r="X7" s="66"/>
      <c r="Y7" s="8"/>
      <c r="Z7" s="67"/>
    </row>
    <row r="8" spans="1:26" x14ac:dyDescent="0.35">
      <c r="A8" s="66"/>
      <c r="B8" s="95" t="str">
        <f>'Version Control'!$B$8</f>
        <v>Test Start Date:</v>
      </c>
      <c r="C8" s="335" t="str">
        <f>'Version Control'!$C$8</f>
        <v>[MM/DD/YYYY]</v>
      </c>
      <c r="D8" s="67"/>
      <c r="X8" s="66"/>
      <c r="Y8" s="8"/>
      <c r="Z8" s="67"/>
    </row>
    <row r="9" spans="1:26" ht="16.2" thickBot="1" x14ac:dyDescent="0.4">
      <c r="B9" s="97" t="str">
        <f>'Version Control'!$B$9</f>
        <v xml:space="preserve">Test Completion Date: </v>
      </c>
      <c r="C9" s="98" t="str">
        <f>'Version Control'!$C$9</f>
        <v>[MM/DD/YYYY]</v>
      </c>
      <c r="D9" s="68"/>
      <c r="E9" s="68"/>
      <c r="F9" s="68"/>
      <c r="G9" s="68"/>
      <c r="H9" s="68"/>
      <c r="I9" s="68"/>
      <c r="J9" s="68"/>
      <c r="K9" s="68"/>
      <c r="L9" s="68"/>
      <c r="M9" s="68"/>
      <c r="N9" s="68"/>
      <c r="O9" s="68"/>
      <c r="P9" s="68"/>
      <c r="Q9" s="68"/>
      <c r="R9" s="68"/>
      <c r="S9" s="68"/>
      <c r="T9" s="68"/>
      <c r="U9" s="68"/>
      <c r="V9" s="68"/>
      <c r="W9" s="68"/>
      <c r="X9" s="66"/>
      <c r="Y9" s="8"/>
      <c r="Z9" s="67"/>
    </row>
    <row r="10" spans="1:26" x14ac:dyDescent="0.35">
      <c r="B10" s="290"/>
      <c r="C10" s="290"/>
      <c r="D10" s="68"/>
      <c r="E10" s="68"/>
      <c r="F10" s="68"/>
      <c r="G10" s="68"/>
      <c r="H10" s="68"/>
      <c r="I10" s="68"/>
      <c r="J10" s="68"/>
      <c r="K10" s="68"/>
      <c r="L10" s="68"/>
      <c r="M10" s="68"/>
      <c r="N10" s="68"/>
      <c r="O10" s="68"/>
      <c r="P10" s="68"/>
      <c r="Q10" s="68"/>
      <c r="R10" s="68"/>
      <c r="S10" s="68"/>
      <c r="T10" s="68"/>
      <c r="U10" s="68"/>
      <c r="V10" s="68"/>
      <c r="W10" s="68"/>
      <c r="X10" s="66"/>
      <c r="Y10" s="8"/>
      <c r="Z10" s="67"/>
    </row>
    <row r="11" spans="1:26" ht="16.2" thickBot="1" x14ac:dyDescent="0.4">
      <c r="B11" s="71"/>
      <c r="C11" s="71"/>
      <c r="D11" s="68"/>
      <c r="E11" s="68"/>
      <c r="F11" s="68"/>
      <c r="G11" s="68"/>
      <c r="H11" s="68"/>
      <c r="I11" s="68"/>
      <c r="J11" s="68"/>
      <c r="K11" s="68"/>
      <c r="L11" s="68"/>
      <c r="M11" s="68"/>
      <c r="N11" s="68"/>
      <c r="O11" s="68"/>
      <c r="P11" s="68"/>
      <c r="Q11" s="68"/>
      <c r="R11" s="68"/>
      <c r="S11" s="68"/>
      <c r="T11" s="68"/>
      <c r="U11" s="68"/>
      <c r="V11" s="68"/>
      <c r="W11" s="68"/>
      <c r="X11" s="66"/>
      <c r="Y11" s="8"/>
      <c r="Z11" s="67"/>
    </row>
    <row r="12" spans="1:26" ht="16.2" thickBot="1" x14ac:dyDescent="0.4">
      <c r="A12" s="66"/>
      <c r="B12" s="411" t="s">
        <v>134</v>
      </c>
      <c r="C12" s="412"/>
      <c r="D12" s="412"/>
      <c r="E12" s="412"/>
      <c r="F12" s="412"/>
      <c r="G12" s="412"/>
      <c r="H12" s="412"/>
      <c r="I12" s="412"/>
      <c r="J12" s="412"/>
      <c r="K12" s="412"/>
      <c r="L12" s="412"/>
      <c r="M12" s="412"/>
      <c r="N12" s="412"/>
      <c r="O12" s="412"/>
      <c r="P12" s="412"/>
      <c r="Q12" s="412"/>
      <c r="R12" s="412"/>
      <c r="S12" s="412"/>
      <c r="T12" s="412"/>
      <c r="U12" s="412"/>
      <c r="V12" s="412"/>
      <c r="W12" s="413"/>
      <c r="X12" s="78"/>
      <c r="Y12" s="8"/>
      <c r="Z12" s="67"/>
    </row>
    <row r="13" spans="1:26" x14ac:dyDescent="0.35">
      <c r="A13" s="66"/>
      <c r="B13" s="399"/>
      <c r="C13" s="400"/>
      <c r="D13" s="400"/>
      <c r="E13" s="400"/>
      <c r="F13" s="400"/>
      <c r="G13" s="400"/>
      <c r="H13" s="400"/>
      <c r="I13" s="400"/>
      <c r="J13" s="400"/>
      <c r="K13" s="400"/>
      <c r="L13" s="400"/>
      <c r="M13" s="400"/>
      <c r="N13" s="400"/>
      <c r="O13" s="400"/>
      <c r="P13" s="400"/>
      <c r="Q13" s="400"/>
      <c r="R13" s="400"/>
      <c r="S13" s="400"/>
      <c r="T13" s="400"/>
      <c r="U13" s="400"/>
      <c r="V13" s="400"/>
      <c r="W13" s="401"/>
      <c r="X13" s="78"/>
      <c r="Y13" s="8"/>
      <c r="Z13" s="67"/>
    </row>
    <row r="14" spans="1:26" x14ac:dyDescent="0.35">
      <c r="A14" s="66"/>
      <c r="B14" s="402"/>
      <c r="C14" s="403"/>
      <c r="D14" s="403"/>
      <c r="E14" s="403"/>
      <c r="F14" s="403"/>
      <c r="G14" s="403"/>
      <c r="H14" s="403"/>
      <c r="I14" s="403"/>
      <c r="J14" s="403"/>
      <c r="K14" s="403"/>
      <c r="L14" s="403"/>
      <c r="M14" s="403"/>
      <c r="N14" s="403"/>
      <c r="O14" s="403"/>
      <c r="P14" s="403"/>
      <c r="Q14" s="403"/>
      <c r="R14" s="403"/>
      <c r="S14" s="403"/>
      <c r="T14" s="403"/>
      <c r="U14" s="403"/>
      <c r="V14" s="403"/>
      <c r="W14" s="404"/>
      <c r="X14" s="78"/>
      <c r="Y14" s="8"/>
      <c r="Z14" s="67"/>
    </row>
    <row r="15" spans="1:26" x14ac:dyDescent="0.35">
      <c r="A15" s="66"/>
      <c r="B15" s="402"/>
      <c r="C15" s="403"/>
      <c r="D15" s="403"/>
      <c r="E15" s="403"/>
      <c r="F15" s="403"/>
      <c r="G15" s="403"/>
      <c r="H15" s="403"/>
      <c r="I15" s="403"/>
      <c r="J15" s="403"/>
      <c r="K15" s="403"/>
      <c r="L15" s="403"/>
      <c r="M15" s="403"/>
      <c r="N15" s="403"/>
      <c r="O15" s="403"/>
      <c r="P15" s="403"/>
      <c r="Q15" s="403"/>
      <c r="R15" s="403"/>
      <c r="S15" s="403"/>
      <c r="T15" s="403"/>
      <c r="U15" s="403"/>
      <c r="V15" s="403"/>
      <c r="W15" s="404"/>
      <c r="X15" s="78"/>
      <c r="Y15" s="8"/>
      <c r="Z15" s="67"/>
    </row>
    <row r="16" spans="1:26" x14ac:dyDescent="0.35">
      <c r="A16" s="66"/>
      <c r="B16" s="402"/>
      <c r="C16" s="403"/>
      <c r="D16" s="403"/>
      <c r="E16" s="403"/>
      <c r="F16" s="403"/>
      <c r="G16" s="403"/>
      <c r="H16" s="403"/>
      <c r="I16" s="403"/>
      <c r="J16" s="403"/>
      <c r="K16" s="403"/>
      <c r="L16" s="403"/>
      <c r="M16" s="403"/>
      <c r="N16" s="403"/>
      <c r="O16" s="403"/>
      <c r="P16" s="403"/>
      <c r="Q16" s="403"/>
      <c r="R16" s="403"/>
      <c r="S16" s="403"/>
      <c r="T16" s="403"/>
      <c r="U16" s="403"/>
      <c r="V16" s="403"/>
      <c r="W16" s="404"/>
      <c r="X16" s="78"/>
      <c r="Y16" s="8"/>
      <c r="Z16" s="67"/>
    </row>
    <row r="17" spans="1:26" x14ac:dyDescent="0.35">
      <c r="A17" s="66"/>
      <c r="B17" s="402"/>
      <c r="C17" s="403"/>
      <c r="D17" s="403"/>
      <c r="E17" s="403"/>
      <c r="F17" s="403"/>
      <c r="G17" s="403"/>
      <c r="H17" s="403"/>
      <c r="I17" s="403"/>
      <c r="J17" s="403"/>
      <c r="K17" s="403"/>
      <c r="L17" s="403"/>
      <c r="M17" s="403"/>
      <c r="N17" s="403"/>
      <c r="O17" s="403"/>
      <c r="P17" s="403"/>
      <c r="Q17" s="403"/>
      <c r="R17" s="403"/>
      <c r="S17" s="403"/>
      <c r="T17" s="403"/>
      <c r="U17" s="403"/>
      <c r="V17" s="403"/>
      <c r="W17" s="404"/>
      <c r="X17" s="78"/>
      <c r="Y17" s="8"/>
      <c r="Z17" s="67"/>
    </row>
    <row r="18" spans="1:26" x14ac:dyDescent="0.35">
      <c r="A18" s="66"/>
      <c r="B18" s="402"/>
      <c r="C18" s="403"/>
      <c r="D18" s="403"/>
      <c r="E18" s="403"/>
      <c r="F18" s="403"/>
      <c r="G18" s="403"/>
      <c r="H18" s="403"/>
      <c r="I18" s="403"/>
      <c r="J18" s="403"/>
      <c r="K18" s="403"/>
      <c r="L18" s="403"/>
      <c r="M18" s="403"/>
      <c r="N18" s="403"/>
      <c r="O18" s="403"/>
      <c r="P18" s="403"/>
      <c r="Q18" s="403"/>
      <c r="R18" s="403"/>
      <c r="S18" s="403"/>
      <c r="T18" s="403"/>
      <c r="U18" s="403"/>
      <c r="V18" s="403"/>
      <c r="W18" s="404"/>
      <c r="X18" s="78"/>
      <c r="Y18" s="8"/>
      <c r="Z18" s="67"/>
    </row>
    <row r="19" spans="1:26" x14ac:dyDescent="0.35">
      <c r="A19" s="66"/>
      <c r="B19" s="402"/>
      <c r="C19" s="403"/>
      <c r="D19" s="403"/>
      <c r="E19" s="403"/>
      <c r="F19" s="403"/>
      <c r="G19" s="403"/>
      <c r="H19" s="403"/>
      <c r="I19" s="403"/>
      <c r="J19" s="403"/>
      <c r="K19" s="403"/>
      <c r="L19" s="403"/>
      <c r="M19" s="403"/>
      <c r="N19" s="403"/>
      <c r="O19" s="403"/>
      <c r="P19" s="403"/>
      <c r="Q19" s="403"/>
      <c r="R19" s="403"/>
      <c r="S19" s="403"/>
      <c r="T19" s="403"/>
      <c r="U19" s="403"/>
      <c r="V19" s="403"/>
      <c r="W19" s="404"/>
      <c r="X19" s="78"/>
      <c r="Y19" s="8"/>
      <c r="Z19" s="67"/>
    </row>
    <row r="20" spans="1:26" x14ac:dyDescent="0.35">
      <c r="A20" s="66"/>
      <c r="B20" s="402"/>
      <c r="C20" s="403"/>
      <c r="D20" s="403"/>
      <c r="E20" s="403"/>
      <c r="F20" s="403"/>
      <c r="G20" s="403"/>
      <c r="H20" s="403"/>
      <c r="I20" s="403"/>
      <c r="J20" s="403"/>
      <c r="K20" s="403"/>
      <c r="L20" s="403"/>
      <c r="M20" s="403"/>
      <c r="N20" s="403"/>
      <c r="O20" s="403"/>
      <c r="P20" s="403"/>
      <c r="Q20" s="403"/>
      <c r="R20" s="403"/>
      <c r="S20" s="403"/>
      <c r="T20" s="403"/>
      <c r="U20" s="403"/>
      <c r="V20" s="403"/>
      <c r="W20" s="404"/>
      <c r="X20" s="78"/>
      <c r="Y20" s="8"/>
      <c r="Z20" s="67"/>
    </row>
    <row r="21" spans="1:26" x14ac:dyDescent="0.35">
      <c r="A21" s="66"/>
      <c r="B21" s="402"/>
      <c r="C21" s="403"/>
      <c r="D21" s="403"/>
      <c r="E21" s="403"/>
      <c r="F21" s="403"/>
      <c r="G21" s="403"/>
      <c r="H21" s="403"/>
      <c r="I21" s="403"/>
      <c r="J21" s="403"/>
      <c r="K21" s="403"/>
      <c r="L21" s="403"/>
      <c r="M21" s="403"/>
      <c r="N21" s="403"/>
      <c r="O21" s="403"/>
      <c r="P21" s="403"/>
      <c r="Q21" s="403"/>
      <c r="R21" s="403"/>
      <c r="S21" s="403"/>
      <c r="T21" s="403"/>
      <c r="U21" s="403"/>
      <c r="V21" s="403"/>
      <c r="W21" s="404"/>
      <c r="X21" s="78"/>
      <c r="Y21" s="8"/>
      <c r="Z21" s="67"/>
    </row>
    <row r="22" spans="1:26" x14ac:dyDescent="0.35">
      <c r="A22" s="66"/>
      <c r="B22" s="402"/>
      <c r="C22" s="403"/>
      <c r="D22" s="403"/>
      <c r="E22" s="403"/>
      <c r="F22" s="403"/>
      <c r="G22" s="403"/>
      <c r="H22" s="403"/>
      <c r="I22" s="403"/>
      <c r="J22" s="403"/>
      <c r="K22" s="403"/>
      <c r="L22" s="403"/>
      <c r="M22" s="403"/>
      <c r="N22" s="403"/>
      <c r="O22" s="403"/>
      <c r="P22" s="403"/>
      <c r="Q22" s="403"/>
      <c r="R22" s="403"/>
      <c r="S22" s="403"/>
      <c r="T22" s="403"/>
      <c r="U22" s="403"/>
      <c r="V22" s="403"/>
      <c r="W22" s="404"/>
      <c r="X22" s="78"/>
      <c r="Y22" s="8"/>
      <c r="Z22" s="67"/>
    </row>
    <row r="23" spans="1:26" x14ac:dyDescent="0.35">
      <c r="A23" s="66"/>
      <c r="B23" s="402"/>
      <c r="C23" s="403"/>
      <c r="D23" s="403"/>
      <c r="E23" s="403"/>
      <c r="F23" s="403"/>
      <c r="G23" s="403"/>
      <c r="H23" s="403"/>
      <c r="I23" s="403"/>
      <c r="J23" s="403"/>
      <c r="K23" s="403"/>
      <c r="L23" s="403"/>
      <c r="M23" s="403"/>
      <c r="N23" s="403"/>
      <c r="O23" s="403"/>
      <c r="P23" s="403"/>
      <c r="Q23" s="403"/>
      <c r="R23" s="403"/>
      <c r="S23" s="403"/>
      <c r="T23" s="403"/>
      <c r="U23" s="403"/>
      <c r="V23" s="403"/>
      <c r="W23" s="404"/>
      <c r="X23" s="78"/>
      <c r="Y23" s="8"/>
      <c r="Z23" s="67"/>
    </row>
    <row r="24" spans="1:26" x14ac:dyDescent="0.35">
      <c r="A24" s="66"/>
      <c r="B24" s="402"/>
      <c r="C24" s="403"/>
      <c r="D24" s="403"/>
      <c r="E24" s="403"/>
      <c r="F24" s="403"/>
      <c r="G24" s="403"/>
      <c r="H24" s="403"/>
      <c r="I24" s="403"/>
      <c r="J24" s="403"/>
      <c r="K24" s="403"/>
      <c r="L24" s="403"/>
      <c r="M24" s="403"/>
      <c r="N24" s="403"/>
      <c r="O24" s="403"/>
      <c r="P24" s="403"/>
      <c r="Q24" s="403"/>
      <c r="R24" s="403"/>
      <c r="S24" s="403"/>
      <c r="T24" s="403"/>
      <c r="U24" s="403"/>
      <c r="V24" s="403"/>
      <c r="W24" s="404"/>
      <c r="X24" s="78"/>
      <c r="Y24" s="8"/>
      <c r="Z24" s="67"/>
    </row>
    <row r="25" spans="1:26" x14ac:dyDescent="0.35">
      <c r="A25" s="66"/>
      <c r="B25" s="402"/>
      <c r="C25" s="403"/>
      <c r="D25" s="403"/>
      <c r="E25" s="403"/>
      <c r="F25" s="403"/>
      <c r="G25" s="403"/>
      <c r="H25" s="403"/>
      <c r="I25" s="403"/>
      <c r="J25" s="403"/>
      <c r="K25" s="403"/>
      <c r="L25" s="403"/>
      <c r="M25" s="403"/>
      <c r="N25" s="403"/>
      <c r="O25" s="403"/>
      <c r="P25" s="403"/>
      <c r="Q25" s="403"/>
      <c r="R25" s="403"/>
      <c r="S25" s="403"/>
      <c r="T25" s="403"/>
      <c r="U25" s="403"/>
      <c r="V25" s="403"/>
      <c r="W25" s="404"/>
      <c r="X25" s="78"/>
      <c r="Y25" s="8"/>
      <c r="Z25" s="67"/>
    </row>
    <row r="26" spans="1:26" x14ac:dyDescent="0.35">
      <c r="A26" s="66"/>
      <c r="B26" s="402"/>
      <c r="C26" s="403"/>
      <c r="D26" s="403"/>
      <c r="E26" s="403"/>
      <c r="F26" s="403"/>
      <c r="G26" s="403"/>
      <c r="H26" s="403"/>
      <c r="I26" s="403"/>
      <c r="J26" s="403"/>
      <c r="K26" s="403"/>
      <c r="L26" s="403"/>
      <c r="M26" s="403"/>
      <c r="N26" s="403"/>
      <c r="O26" s="403"/>
      <c r="P26" s="403"/>
      <c r="Q26" s="403"/>
      <c r="R26" s="403"/>
      <c r="S26" s="403"/>
      <c r="T26" s="403"/>
      <c r="U26" s="403"/>
      <c r="V26" s="403"/>
      <c r="W26" s="404"/>
      <c r="X26" s="78"/>
      <c r="Y26" s="8"/>
      <c r="Z26" s="67"/>
    </row>
    <row r="27" spans="1:26" x14ac:dyDescent="0.35">
      <c r="A27" s="66"/>
      <c r="B27" s="402"/>
      <c r="C27" s="403"/>
      <c r="D27" s="403"/>
      <c r="E27" s="403"/>
      <c r="F27" s="403"/>
      <c r="G27" s="403"/>
      <c r="H27" s="403"/>
      <c r="I27" s="403"/>
      <c r="J27" s="403"/>
      <c r="K27" s="403"/>
      <c r="L27" s="403"/>
      <c r="M27" s="403"/>
      <c r="N27" s="403"/>
      <c r="O27" s="403"/>
      <c r="P27" s="403"/>
      <c r="Q27" s="403"/>
      <c r="R27" s="403"/>
      <c r="S27" s="403"/>
      <c r="T27" s="403"/>
      <c r="U27" s="403"/>
      <c r="V27" s="403"/>
      <c r="W27" s="404"/>
      <c r="X27" s="78"/>
      <c r="Y27" s="8"/>
      <c r="Z27" s="67"/>
    </row>
    <row r="28" spans="1:26" x14ac:dyDescent="0.35">
      <c r="A28" s="66"/>
      <c r="B28" s="402"/>
      <c r="C28" s="403"/>
      <c r="D28" s="403"/>
      <c r="E28" s="403"/>
      <c r="F28" s="403"/>
      <c r="G28" s="403"/>
      <c r="H28" s="403"/>
      <c r="I28" s="403"/>
      <c r="J28" s="403"/>
      <c r="K28" s="403"/>
      <c r="L28" s="403"/>
      <c r="M28" s="403"/>
      <c r="N28" s="403"/>
      <c r="O28" s="403"/>
      <c r="P28" s="403"/>
      <c r="Q28" s="403"/>
      <c r="R28" s="403"/>
      <c r="S28" s="403"/>
      <c r="T28" s="403"/>
      <c r="U28" s="403"/>
      <c r="V28" s="403"/>
      <c r="W28" s="404"/>
      <c r="X28" s="78"/>
      <c r="Y28" s="8"/>
      <c r="Z28" s="67"/>
    </row>
    <row r="29" spans="1:26" x14ac:dyDescent="0.35">
      <c r="A29" s="66"/>
      <c r="B29" s="402"/>
      <c r="C29" s="403"/>
      <c r="D29" s="403"/>
      <c r="E29" s="403"/>
      <c r="F29" s="403"/>
      <c r="G29" s="403"/>
      <c r="H29" s="403"/>
      <c r="I29" s="403"/>
      <c r="J29" s="403"/>
      <c r="K29" s="403"/>
      <c r="L29" s="403"/>
      <c r="M29" s="403"/>
      <c r="N29" s="403"/>
      <c r="O29" s="403"/>
      <c r="P29" s="403"/>
      <c r="Q29" s="403"/>
      <c r="R29" s="403"/>
      <c r="S29" s="403"/>
      <c r="T29" s="403"/>
      <c r="U29" s="403"/>
      <c r="V29" s="403"/>
      <c r="W29" s="404"/>
      <c r="X29" s="78"/>
      <c r="Y29" s="8"/>
      <c r="Z29" s="67"/>
    </row>
    <row r="30" spans="1:26" x14ac:dyDescent="0.35">
      <c r="A30" s="66"/>
      <c r="B30" s="402"/>
      <c r="C30" s="403"/>
      <c r="D30" s="403"/>
      <c r="E30" s="403"/>
      <c r="F30" s="403"/>
      <c r="G30" s="403"/>
      <c r="H30" s="403"/>
      <c r="I30" s="403"/>
      <c r="J30" s="403"/>
      <c r="K30" s="403"/>
      <c r="L30" s="403"/>
      <c r="M30" s="403"/>
      <c r="N30" s="403"/>
      <c r="O30" s="403"/>
      <c r="P30" s="403"/>
      <c r="Q30" s="403"/>
      <c r="R30" s="403"/>
      <c r="S30" s="403"/>
      <c r="T30" s="403"/>
      <c r="U30" s="403"/>
      <c r="V30" s="403"/>
      <c r="W30" s="404"/>
      <c r="X30" s="78"/>
      <c r="Y30" s="8"/>
      <c r="Z30" s="67"/>
    </row>
    <row r="31" spans="1:26" x14ac:dyDescent="0.35">
      <c r="A31" s="66"/>
      <c r="B31" s="402"/>
      <c r="C31" s="403"/>
      <c r="D31" s="403"/>
      <c r="E31" s="403"/>
      <c r="F31" s="403"/>
      <c r="G31" s="403"/>
      <c r="H31" s="403"/>
      <c r="I31" s="403"/>
      <c r="J31" s="403"/>
      <c r="K31" s="403"/>
      <c r="L31" s="403"/>
      <c r="M31" s="403"/>
      <c r="N31" s="403"/>
      <c r="O31" s="403"/>
      <c r="P31" s="403"/>
      <c r="Q31" s="403"/>
      <c r="R31" s="403"/>
      <c r="S31" s="403"/>
      <c r="T31" s="403"/>
      <c r="U31" s="403"/>
      <c r="V31" s="403"/>
      <c r="W31" s="404"/>
      <c r="X31" s="78"/>
      <c r="Y31" s="8"/>
      <c r="Z31" s="67"/>
    </row>
    <row r="32" spans="1:26" x14ac:dyDescent="0.35">
      <c r="A32" s="66"/>
      <c r="B32" s="402"/>
      <c r="C32" s="403"/>
      <c r="D32" s="403"/>
      <c r="E32" s="403"/>
      <c r="F32" s="403"/>
      <c r="G32" s="403"/>
      <c r="H32" s="403"/>
      <c r="I32" s="403"/>
      <c r="J32" s="403"/>
      <c r="K32" s="403"/>
      <c r="L32" s="403"/>
      <c r="M32" s="403"/>
      <c r="N32" s="403"/>
      <c r="O32" s="403"/>
      <c r="P32" s="403"/>
      <c r="Q32" s="403"/>
      <c r="R32" s="403"/>
      <c r="S32" s="403"/>
      <c r="T32" s="403"/>
      <c r="U32" s="403"/>
      <c r="V32" s="403"/>
      <c r="W32" s="404"/>
      <c r="X32" s="78"/>
      <c r="Y32" s="8"/>
      <c r="Z32" s="67"/>
    </row>
    <row r="33" spans="1:26" ht="16.2" thickBot="1" x14ac:dyDescent="0.4">
      <c r="A33" s="66"/>
      <c r="B33" s="405"/>
      <c r="C33" s="406"/>
      <c r="D33" s="406"/>
      <c r="E33" s="406"/>
      <c r="F33" s="406"/>
      <c r="G33" s="406"/>
      <c r="H33" s="406"/>
      <c r="I33" s="406"/>
      <c r="J33" s="406"/>
      <c r="K33" s="406"/>
      <c r="L33" s="406"/>
      <c r="M33" s="406"/>
      <c r="N33" s="406"/>
      <c r="O33" s="406"/>
      <c r="P33" s="406"/>
      <c r="Q33" s="406"/>
      <c r="R33" s="406"/>
      <c r="S33" s="406"/>
      <c r="T33" s="406"/>
      <c r="U33" s="406"/>
      <c r="V33" s="406"/>
      <c r="W33" s="407"/>
      <c r="X33" s="78"/>
      <c r="Y33" s="8"/>
      <c r="Z33" s="67"/>
    </row>
    <row r="34" spans="1:26" ht="16.2" thickBot="1" x14ac:dyDescent="0.4">
      <c r="B34" s="73"/>
      <c r="C34" s="73"/>
      <c r="D34" s="73"/>
      <c r="E34" s="73"/>
      <c r="F34" s="73"/>
      <c r="G34" s="72"/>
      <c r="H34" s="73"/>
      <c r="I34" s="73"/>
      <c r="J34" s="73"/>
      <c r="K34" s="73"/>
      <c r="L34" s="73"/>
      <c r="M34" s="73"/>
      <c r="N34" s="73"/>
      <c r="O34" s="73"/>
      <c r="P34" s="73"/>
      <c r="Q34" s="73"/>
      <c r="R34" s="73"/>
      <c r="S34" s="73"/>
      <c r="T34" s="73"/>
      <c r="U34" s="73"/>
      <c r="V34" s="73"/>
      <c r="W34" s="73"/>
      <c r="X34" s="66"/>
      <c r="Y34" s="8"/>
      <c r="Z34" s="67"/>
    </row>
    <row r="35" spans="1:26" ht="16.2" thickBot="1" x14ac:dyDescent="0.4">
      <c r="A35" s="66"/>
      <c r="B35" s="411" t="s">
        <v>135</v>
      </c>
      <c r="C35" s="412"/>
      <c r="D35" s="412"/>
      <c r="E35" s="412"/>
      <c r="F35" s="413"/>
      <c r="G35" s="74"/>
      <c r="H35" s="396" t="s">
        <v>136</v>
      </c>
      <c r="I35" s="397"/>
      <c r="J35" s="397"/>
      <c r="K35" s="397"/>
      <c r="L35" s="397"/>
      <c r="M35" s="397"/>
      <c r="N35" s="397"/>
      <c r="O35" s="397"/>
      <c r="P35" s="397"/>
      <c r="Q35" s="397"/>
      <c r="R35" s="397"/>
      <c r="S35" s="397"/>
      <c r="T35" s="397"/>
      <c r="U35" s="397"/>
      <c r="V35" s="397"/>
      <c r="W35" s="398"/>
      <c r="X35" s="78"/>
      <c r="Y35" s="8"/>
      <c r="Z35" s="67"/>
    </row>
    <row r="36" spans="1:26" x14ac:dyDescent="0.35">
      <c r="A36" s="66"/>
      <c r="B36" s="399"/>
      <c r="C36" s="400"/>
      <c r="D36" s="400"/>
      <c r="E36" s="400"/>
      <c r="F36" s="401"/>
      <c r="G36" s="75"/>
      <c r="H36" s="408"/>
      <c r="I36" s="409"/>
      <c r="J36" s="409"/>
      <c r="K36" s="409"/>
      <c r="L36" s="409"/>
      <c r="M36" s="409"/>
      <c r="N36" s="409"/>
      <c r="O36" s="409"/>
      <c r="P36" s="409"/>
      <c r="Q36" s="409"/>
      <c r="R36" s="409"/>
      <c r="S36" s="409"/>
      <c r="T36" s="409"/>
      <c r="U36" s="409"/>
      <c r="V36" s="409"/>
      <c r="W36" s="410"/>
      <c r="X36" s="78"/>
      <c r="Y36" s="8"/>
      <c r="Z36" s="67"/>
    </row>
    <row r="37" spans="1:26" x14ac:dyDescent="0.35">
      <c r="A37" s="66"/>
      <c r="B37" s="402"/>
      <c r="C37" s="403"/>
      <c r="D37" s="403"/>
      <c r="E37" s="403"/>
      <c r="F37" s="404"/>
      <c r="G37" s="75"/>
      <c r="H37" s="402"/>
      <c r="I37" s="403"/>
      <c r="J37" s="403"/>
      <c r="K37" s="403"/>
      <c r="L37" s="403"/>
      <c r="M37" s="403"/>
      <c r="N37" s="403"/>
      <c r="O37" s="403"/>
      <c r="P37" s="403"/>
      <c r="Q37" s="403"/>
      <c r="R37" s="403"/>
      <c r="S37" s="403"/>
      <c r="T37" s="403"/>
      <c r="U37" s="403"/>
      <c r="V37" s="403"/>
      <c r="W37" s="404"/>
      <c r="X37" s="78"/>
      <c r="Y37" s="8"/>
      <c r="Z37" s="67"/>
    </row>
    <row r="38" spans="1:26" x14ac:dyDescent="0.35">
      <c r="A38" s="66"/>
      <c r="B38" s="402"/>
      <c r="C38" s="403"/>
      <c r="D38" s="403"/>
      <c r="E38" s="403"/>
      <c r="F38" s="404"/>
      <c r="G38" s="75"/>
      <c r="H38" s="402"/>
      <c r="I38" s="403"/>
      <c r="J38" s="403"/>
      <c r="K38" s="403"/>
      <c r="L38" s="403"/>
      <c r="M38" s="403"/>
      <c r="N38" s="403"/>
      <c r="O38" s="403"/>
      <c r="P38" s="403"/>
      <c r="Q38" s="403"/>
      <c r="R38" s="403"/>
      <c r="S38" s="403"/>
      <c r="T38" s="403"/>
      <c r="U38" s="403"/>
      <c r="V38" s="403"/>
      <c r="W38" s="404"/>
      <c r="X38" s="78"/>
      <c r="Y38" s="8"/>
      <c r="Z38" s="67"/>
    </row>
    <row r="39" spans="1:26" x14ac:dyDescent="0.35">
      <c r="A39" s="66"/>
      <c r="B39" s="402"/>
      <c r="C39" s="403"/>
      <c r="D39" s="403"/>
      <c r="E39" s="403"/>
      <c r="F39" s="404"/>
      <c r="G39" s="75"/>
      <c r="H39" s="402"/>
      <c r="I39" s="403"/>
      <c r="J39" s="403"/>
      <c r="K39" s="403"/>
      <c r="L39" s="403"/>
      <c r="M39" s="403"/>
      <c r="N39" s="403"/>
      <c r="O39" s="403"/>
      <c r="P39" s="403"/>
      <c r="Q39" s="403"/>
      <c r="R39" s="403"/>
      <c r="S39" s="403"/>
      <c r="T39" s="403"/>
      <c r="U39" s="403"/>
      <c r="V39" s="403"/>
      <c r="W39" s="404"/>
      <c r="X39" s="78"/>
      <c r="Y39" s="8"/>
      <c r="Z39" s="67"/>
    </row>
    <row r="40" spans="1:26" x14ac:dyDescent="0.35">
      <c r="A40" s="66"/>
      <c r="B40" s="402"/>
      <c r="C40" s="403"/>
      <c r="D40" s="403"/>
      <c r="E40" s="403"/>
      <c r="F40" s="404"/>
      <c r="G40" s="75"/>
      <c r="H40" s="402"/>
      <c r="I40" s="403"/>
      <c r="J40" s="403"/>
      <c r="K40" s="403"/>
      <c r="L40" s="403"/>
      <c r="M40" s="403"/>
      <c r="N40" s="403"/>
      <c r="O40" s="403"/>
      <c r="P40" s="403"/>
      <c r="Q40" s="403"/>
      <c r="R40" s="403"/>
      <c r="S40" s="403"/>
      <c r="T40" s="403"/>
      <c r="U40" s="403"/>
      <c r="V40" s="403"/>
      <c r="W40" s="404"/>
      <c r="X40" s="78"/>
      <c r="Y40" s="8"/>
      <c r="Z40" s="67"/>
    </row>
    <row r="41" spans="1:26" x14ac:dyDescent="0.35">
      <c r="A41" s="66"/>
      <c r="B41" s="402"/>
      <c r="C41" s="403"/>
      <c r="D41" s="403"/>
      <c r="E41" s="403"/>
      <c r="F41" s="404"/>
      <c r="G41" s="75"/>
      <c r="H41" s="402"/>
      <c r="I41" s="403"/>
      <c r="J41" s="403"/>
      <c r="K41" s="403"/>
      <c r="L41" s="403"/>
      <c r="M41" s="403"/>
      <c r="N41" s="403"/>
      <c r="O41" s="403"/>
      <c r="P41" s="403"/>
      <c r="Q41" s="403"/>
      <c r="R41" s="403"/>
      <c r="S41" s="403"/>
      <c r="T41" s="403"/>
      <c r="U41" s="403"/>
      <c r="V41" s="403"/>
      <c r="W41" s="404"/>
      <c r="X41" s="78"/>
      <c r="Y41" s="8"/>
      <c r="Z41" s="67"/>
    </row>
    <row r="42" spans="1:26" x14ac:dyDescent="0.35">
      <c r="A42" s="66"/>
      <c r="B42" s="402"/>
      <c r="C42" s="403"/>
      <c r="D42" s="403"/>
      <c r="E42" s="403"/>
      <c r="F42" s="404"/>
      <c r="G42" s="75"/>
      <c r="H42" s="402"/>
      <c r="I42" s="403"/>
      <c r="J42" s="403"/>
      <c r="K42" s="403"/>
      <c r="L42" s="403"/>
      <c r="M42" s="403"/>
      <c r="N42" s="403"/>
      <c r="O42" s="403"/>
      <c r="P42" s="403"/>
      <c r="Q42" s="403"/>
      <c r="R42" s="403"/>
      <c r="S42" s="403"/>
      <c r="T42" s="403"/>
      <c r="U42" s="403"/>
      <c r="V42" s="403"/>
      <c r="W42" s="404"/>
      <c r="X42" s="78"/>
      <c r="Y42" s="8"/>
      <c r="Z42" s="67"/>
    </row>
    <row r="43" spans="1:26" x14ac:dyDescent="0.35">
      <c r="A43" s="66"/>
      <c r="B43" s="402"/>
      <c r="C43" s="403"/>
      <c r="D43" s="403"/>
      <c r="E43" s="403"/>
      <c r="F43" s="404"/>
      <c r="G43" s="75"/>
      <c r="H43" s="402"/>
      <c r="I43" s="403"/>
      <c r="J43" s="403"/>
      <c r="K43" s="403"/>
      <c r="L43" s="403"/>
      <c r="M43" s="403"/>
      <c r="N43" s="403"/>
      <c r="O43" s="403"/>
      <c r="P43" s="403"/>
      <c r="Q43" s="403"/>
      <c r="R43" s="403"/>
      <c r="S43" s="403"/>
      <c r="T43" s="403"/>
      <c r="U43" s="403"/>
      <c r="V43" s="403"/>
      <c r="W43" s="404"/>
      <c r="X43" s="78"/>
      <c r="Y43" s="8"/>
      <c r="Z43" s="67"/>
    </row>
    <row r="44" spans="1:26" x14ac:dyDescent="0.35">
      <c r="A44" s="66"/>
      <c r="B44" s="402"/>
      <c r="C44" s="403"/>
      <c r="D44" s="403"/>
      <c r="E44" s="403"/>
      <c r="F44" s="404"/>
      <c r="G44" s="75"/>
      <c r="H44" s="402"/>
      <c r="I44" s="403"/>
      <c r="J44" s="403"/>
      <c r="K44" s="403"/>
      <c r="L44" s="403"/>
      <c r="M44" s="403"/>
      <c r="N44" s="403"/>
      <c r="O44" s="403"/>
      <c r="P44" s="403"/>
      <c r="Q44" s="403"/>
      <c r="R44" s="403"/>
      <c r="S44" s="403"/>
      <c r="T44" s="403"/>
      <c r="U44" s="403"/>
      <c r="V44" s="403"/>
      <c r="W44" s="404"/>
      <c r="X44" s="78"/>
      <c r="Y44" s="8"/>
      <c r="Z44" s="67"/>
    </row>
    <row r="45" spans="1:26" x14ac:dyDescent="0.35">
      <c r="A45" s="66"/>
      <c r="B45" s="402"/>
      <c r="C45" s="403"/>
      <c r="D45" s="403"/>
      <c r="E45" s="403"/>
      <c r="F45" s="404"/>
      <c r="G45" s="75"/>
      <c r="H45" s="402"/>
      <c r="I45" s="403"/>
      <c r="J45" s="403"/>
      <c r="K45" s="403"/>
      <c r="L45" s="403"/>
      <c r="M45" s="403"/>
      <c r="N45" s="403"/>
      <c r="O45" s="403"/>
      <c r="P45" s="403"/>
      <c r="Q45" s="403"/>
      <c r="R45" s="403"/>
      <c r="S45" s="403"/>
      <c r="T45" s="403"/>
      <c r="U45" s="403"/>
      <c r="V45" s="403"/>
      <c r="W45" s="404"/>
      <c r="X45" s="78"/>
      <c r="Y45" s="8"/>
      <c r="Z45" s="67"/>
    </row>
    <row r="46" spans="1:26" x14ac:dyDescent="0.35">
      <c r="A46" s="66"/>
      <c r="B46" s="402"/>
      <c r="C46" s="403"/>
      <c r="D46" s="403"/>
      <c r="E46" s="403"/>
      <c r="F46" s="404"/>
      <c r="G46" s="75"/>
      <c r="H46" s="402"/>
      <c r="I46" s="403"/>
      <c r="J46" s="403"/>
      <c r="K46" s="403"/>
      <c r="L46" s="403"/>
      <c r="M46" s="403"/>
      <c r="N46" s="403"/>
      <c r="O46" s="403"/>
      <c r="P46" s="403"/>
      <c r="Q46" s="403"/>
      <c r="R46" s="403"/>
      <c r="S46" s="403"/>
      <c r="T46" s="403"/>
      <c r="U46" s="403"/>
      <c r="V46" s="403"/>
      <c r="W46" s="404"/>
      <c r="X46" s="78"/>
      <c r="Y46" s="8"/>
      <c r="Z46" s="67"/>
    </row>
    <row r="47" spans="1:26" x14ac:dyDescent="0.35">
      <c r="A47" s="66"/>
      <c r="B47" s="402"/>
      <c r="C47" s="403"/>
      <c r="D47" s="403"/>
      <c r="E47" s="403"/>
      <c r="F47" s="404"/>
      <c r="G47" s="75"/>
      <c r="H47" s="402"/>
      <c r="I47" s="403"/>
      <c r="J47" s="403"/>
      <c r="K47" s="403"/>
      <c r="L47" s="403"/>
      <c r="M47" s="403"/>
      <c r="N47" s="403"/>
      <c r="O47" s="403"/>
      <c r="P47" s="403"/>
      <c r="Q47" s="403"/>
      <c r="R47" s="403"/>
      <c r="S47" s="403"/>
      <c r="T47" s="403"/>
      <c r="U47" s="403"/>
      <c r="V47" s="403"/>
      <c r="W47" s="404"/>
      <c r="X47" s="78"/>
      <c r="Y47" s="8"/>
      <c r="Z47" s="67"/>
    </row>
    <row r="48" spans="1:26" x14ac:dyDescent="0.35">
      <c r="A48" s="66"/>
      <c r="B48" s="402"/>
      <c r="C48" s="403"/>
      <c r="D48" s="403"/>
      <c r="E48" s="403"/>
      <c r="F48" s="404"/>
      <c r="G48" s="75"/>
      <c r="H48" s="402"/>
      <c r="I48" s="403"/>
      <c r="J48" s="403"/>
      <c r="K48" s="403"/>
      <c r="L48" s="403"/>
      <c r="M48" s="403"/>
      <c r="N48" s="403"/>
      <c r="O48" s="403"/>
      <c r="P48" s="403"/>
      <c r="Q48" s="403"/>
      <c r="R48" s="403"/>
      <c r="S48" s="403"/>
      <c r="T48" s="403"/>
      <c r="U48" s="403"/>
      <c r="V48" s="403"/>
      <c r="W48" s="404"/>
      <c r="X48" s="78"/>
      <c r="Y48" s="8"/>
      <c r="Z48" s="67"/>
    </row>
    <row r="49" spans="1:26" x14ac:dyDescent="0.35">
      <c r="A49" s="66"/>
      <c r="B49" s="402"/>
      <c r="C49" s="403"/>
      <c r="D49" s="403"/>
      <c r="E49" s="403"/>
      <c r="F49" s="404"/>
      <c r="G49" s="75"/>
      <c r="H49" s="402"/>
      <c r="I49" s="403"/>
      <c r="J49" s="403"/>
      <c r="K49" s="403"/>
      <c r="L49" s="403"/>
      <c r="M49" s="403"/>
      <c r="N49" s="403"/>
      <c r="O49" s="403"/>
      <c r="P49" s="403"/>
      <c r="Q49" s="403"/>
      <c r="R49" s="403"/>
      <c r="S49" s="403"/>
      <c r="T49" s="403"/>
      <c r="U49" s="403"/>
      <c r="V49" s="403"/>
      <c r="W49" s="404"/>
      <c r="X49" s="78"/>
      <c r="Y49" s="8"/>
      <c r="Z49" s="67"/>
    </row>
    <row r="50" spans="1:26" x14ac:dyDescent="0.35">
      <c r="A50" s="66"/>
      <c r="B50" s="402"/>
      <c r="C50" s="403"/>
      <c r="D50" s="403"/>
      <c r="E50" s="403"/>
      <c r="F50" s="404"/>
      <c r="G50" s="75"/>
      <c r="H50" s="402"/>
      <c r="I50" s="403"/>
      <c r="J50" s="403"/>
      <c r="K50" s="403"/>
      <c r="L50" s="403"/>
      <c r="M50" s="403"/>
      <c r="N50" s="403"/>
      <c r="O50" s="403"/>
      <c r="P50" s="403"/>
      <c r="Q50" s="403"/>
      <c r="R50" s="403"/>
      <c r="S50" s="403"/>
      <c r="T50" s="403"/>
      <c r="U50" s="403"/>
      <c r="V50" s="403"/>
      <c r="W50" s="404"/>
      <c r="X50" s="78"/>
      <c r="Y50" s="8"/>
      <c r="Z50" s="67"/>
    </row>
    <row r="51" spans="1:26" x14ac:dyDescent="0.35">
      <c r="A51" s="66"/>
      <c r="B51" s="402"/>
      <c r="C51" s="403"/>
      <c r="D51" s="403"/>
      <c r="E51" s="403"/>
      <c r="F51" s="404"/>
      <c r="G51" s="75"/>
      <c r="H51" s="402"/>
      <c r="I51" s="403"/>
      <c r="J51" s="403"/>
      <c r="K51" s="403"/>
      <c r="L51" s="403"/>
      <c r="M51" s="403"/>
      <c r="N51" s="403"/>
      <c r="O51" s="403"/>
      <c r="P51" s="403"/>
      <c r="Q51" s="403"/>
      <c r="R51" s="403"/>
      <c r="S51" s="403"/>
      <c r="T51" s="403"/>
      <c r="U51" s="403"/>
      <c r="V51" s="403"/>
      <c r="W51" s="404"/>
      <c r="X51" s="78"/>
      <c r="Y51" s="8"/>
      <c r="Z51" s="67"/>
    </row>
    <row r="52" spans="1:26" x14ac:dyDescent="0.35">
      <c r="A52" s="66"/>
      <c r="B52" s="402"/>
      <c r="C52" s="403"/>
      <c r="D52" s="403"/>
      <c r="E52" s="403"/>
      <c r="F52" s="404"/>
      <c r="G52" s="75"/>
      <c r="H52" s="402"/>
      <c r="I52" s="403"/>
      <c r="J52" s="403"/>
      <c r="K52" s="403"/>
      <c r="L52" s="403"/>
      <c r="M52" s="403"/>
      <c r="N52" s="403"/>
      <c r="O52" s="403"/>
      <c r="P52" s="403"/>
      <c r="Q52" s="403"/>
      <c r="R52" s="403"/>
      <c r="S52" s="403"/>
      <c r="T52" s="403"/>
      <c r="U52" s="403"/>
      <c r="V52" s="403"/>
      <c r="W52" s="404"/>
      <c r="X52" s="78"/>
      <c r="Y52" s="8"/>
      <c r="Z52" s="67"/>
    </row>
    <row r="53" spans="1:26" x14ac:dyDescent="0.35">
      <c r="A53" s="66"/>
      <c r="B53" s="402"/>
      <c r="C53" s="403"/>
      <c r="D53" s="403"/>
      <c r="E53" s="403"/>
      <c r="F53" s="404"/>
      <c r="G53" s="75"/>
      <c r="H53" s="402"/>
      <c r="I53" s="403"/>
      <c r="J53" s="403"/>
      <c r="K53" s="403"/>
      <c r="L53" s="403"/>
      <c r="M53" s="403"/>
      <c r="N53" s="403"/>
      <c r="O53" s="403"/>
      <c r="P53" s="403"/>
      <c r="Q53" s="403"/>
      <c r="R53" s="403"/>
      <c r="S53" s="403"/>
      <c r="T53" s="403"/>
      <c r="U53" s="403"/>
      <c r="V53" s="403"/>
      <c r="W53" s="404"/>
      <c r="X53" s="78"/>
      <c r="Y53" s="8"/>
      <c r="Z53" s="67"/>
    </row>
    <row r="54" spans="1:26" x14ac:dyDescent="0.35">
      <c r="A54" s="66"/>
      <c r="B54" s="402"/>
      <c r="C54" s="403"/>
      <c r="D54" s="403"/>
      <c r="E54" s="403"/>
      <c r="F54" s="404"/>
      <c r="G54" s="75"/>
      <c r="H54" s="402"/>
      <c r="I54" s="403"/>
      <c r="J54" s="403"/>
      <c r="K54" s="403"/>
      <c r="L54" s="403"/>
      <c r="M54" s="403"/>
      <c r="N54" s="403"/>
      <c r="O54" s="403"/>
      <c r="P54" s="403"/>
      <c r="Q54" s="403"/>
      <c r="R54" s="403"/>
      <c r="S54" s="403"/>
      <c r="T54" s="403"/>
      <c r="U54" s="403"/>
      <c r="V54" s="403"/>
      <c r="W54" s="404"/>
      <c r="X54" s="78"/>
      <c r="Y54" s="8"/>
      <c r="Z54" s="67"/>
    </row>
    <row r="55" spans="1:26" x14ac:dyDescent="0.35">
      <c r="A55" s="66"/>
      <c r="B55" s="402"/>
      <c r="C55" s="403"/>
      <c r="D55" s="403"/>
      <c r="E55" s="403"/>
      <c r="F55" s="404"/>
      <c r="G55" s="75"/>
      <c r="H55" s="402"/>
      <c r="I55" s="403"/>
      <c r="J55" s="403"/>
      <c r="K55" s="403"/>
      <c r="L55" s="403"/>
      <c r="M55" s="403"/>
      <c r="N55" s="403"/>
      <c r="O55" s="403"/>
      <c r="P55" s="403"/>
      <c r="Q55" s="403"/>
      <c r="R55" s="403"/>
      <c r="S55" s="403"/>
      <c r="T55" s="403"/>
      <c r="U55" s="403"/>
      <c r="V55" s="403"/>
      <c r="W55" s="404"/>
      <c r="X55" s="78"/>
      <c r="Y55" s="8"/>
      <c r="Z55" s="67"/>
    </row>
    <row r="56" spans="1:26" ht="16.2" thickBot="1" x14ac:dyDescent="0.4">
      <c r="A56" s="66"/>
      <c r="B56" s="405"/>
      <c r="C56" s="406"/>
      <c r="D56" s="406"/>
      <c r="E56" s="406"/>
      <c r="F56" s="407"/>
      <c r="G56" s="75"/>
      <c r="H56" s="405"/>
      <c r="I56" s="406"/>
      <c r="J56" s="406"/>
      <c r="K56" s="406"/>
      <c r="L56" s="406"/>
      <c r="M56" s="406"/>
      <c r="N56" s="406"/>
      <c r="O56" s="406"/>
      <c r="P56" s="406"/>
      <c r="Q56" s="406"/>
      <c r="R56" s="406"/>
      <c r="S56" s="406"/>
      <c r="T56" s="406"/>
      <c r="U56" s="406"/>
      <c r="V56" s="406"/>
      <c r="W56" s="407"/>
      <c r="X56" s="78"/>
      <c r="Y56" s="8"/>
      <c r="Z56" s="67"/>
    </row>
    <row r="57" spans="1:26" ht="16.2" thickBot="1" x14ac:dyDescent="0.4">
      <c r="B57" s="73"/>
      <c r="C57" s="73"/>
      <c r="D57" s="73"/>
      <c r="E57" s="73"/>
      <c r="F57" s="73"/>
      <c r="G57" s="65"/>
      <c r="H57" s="73"/>
      <c r="I57" s="73"/>
      <c r="J57" s="73"/>
      <c r="K57" s="73"/>
      <c r="L57" s="73"/>
      <c r="M57" s="73"/>
      <c r="N57" s="73"/>
      <c r="O57" s="73"/>
      <c r="P57" s="73"/>
      <c r="Q57" s="73"/>
      <c r="R57" s="73"/>
      <c r="S57" s="73"/>
      <c r="T57" s="73"/>
      <c r="U57" s="73"/>
      <c r="V57" s="73"/>
      <c r="W57" s="73"/>
      <c r="X57" s="66"/>
      <c r="Y57" s="8"/>
      <c r="Z57" s="67"/>
    </row>
    <row r="58" spans="1:26" ht="33.6" customHeight="1" thickBot="1" x14ac:dyDescent="0.4">
      <c r="A58" s="66"/>
      <c r="B58" s="411" t="s">
        <v>137</v>
      </c>
      <c r="C58" s="412"/>
      <c r="D58" s="412"/>
      <c r="E58" s="412"/>
      <c r="F58" s="413"/>
      <c r="G58" s="76"/>
      <c r="H58" s="420" t="s">
        <v>138</v>
      </c>
      <c r="I58" s="421"/>
      <c r="J58" s="421"/>
      <c r="K58" s="421"/>
      <c r="L58" s="421"/>
      <c r="M58" s="421"/>
      <c r="N58" s="421"/>
      <c r="O58" s="421"/>
      <c r="P58" s="421"/>
      <c r="Q58" s="421"/>
      <c r="R58" s="421"/>
      <c r="S58" s="421"/>
      <c r="T58" s="421"/>
      <c r="U58" s="421"/>
      <c r="V58" s="421"/>
      <c r="W58" s="422"/>
      <c r="X58" s="78"/>
      <c r="Y58" s="8"/>
      <c r="Z58" s="67"/>
    </row>
    <row r="59" spans="1:26" x14ac:dyDescent="0.35">
      <c r="A59" s="66"/>
      <c r="B59" s="399"/>
      <c r="C59" s="400"/>
      <c r="D59" s="400"/>
      <c r="E59" s="400"/>
      <c r="F59" s="401"/>
      <c r="G59" s="75"/>
      <c r="H59" s="423"/>
      <c r="I59" s="424"/>
      <c r="J59" s="424"/>
      <c r="K59" s="424"/>
      <c r="L59" s="424"/>
      <c r="M59" s="424"/>
      <c r="N59" s="424"/>
      <c r="O59" s="424"/>
      <c r="P59" s="424"/>
      <c r="Q59" s="424"/>
      <c r="R59" s="424"/>
      <c r="S59" s="424"/>
      <c r="T59" s="424"/>
      <c r="U59" s="424"/>
      <c r="V59" s="424"/>
      <c r="W59" s="425"/>
      <c r="X59" s="78"/>
      <c r="Y59" s="8"/>
      <c r="Z59" s="67"/>
    </row>
    <row r="60" spans="1:26" x14ac:dyDescent="0.35">
      <c r="A60" s="66"/>
      <c r="B60" s="402"/>
      <c r="C60" s="403"/>
      <c r="D60" s="403"/>
      <c r="E60" s="403"/>
      <c r="F60" s="404"/>
      <c r="G60" s="75"/>
      <c r="H60" s="426"/>
      <c r="I60" s="391"/>
      <c r="J60" s="391"/>
      <c r="K60" s="391"/>
      <c r="L60" s="391"/>
      <c r="M60" s="391"/>
      <c r="N60" s="391"/>
      <c r="O60" s="391"/>
      <c r="P60" s="391"/>
      <c r="Q60" s="391"/>
      <c r="R60" s="391"/>
      <c r="S60" s="391"/>
      <c r="T60" s="391"/>
      <c r="U60" s="391"/>
      <c r="V60" s="391"/>
      <c r="W60" s="427"/>
      <c r="X60" s="78"/>
      <c r="Y60" s="8"/>
      <c r="Z60" s="67"/>
    </row>
    <row r="61" spans="1:26" x14ac:dyDescent="0.35">
      <c r="A61" s="66"/>
      <c r="B61" s="402"/>
      <c r="C61" s="403"/>
      <c r="D61" s="403"/>
      <c r="E61" s="403"/>
      <c r="F61" s="404"/>
      <c r="G61" s="75"/>
      <c r="H61" s="426"/>
      <c r="I61" s="391"/>
      <c r="J61" s="391"/>
      <c r="K61" s="391"/>
      <c r="L61" s="391"/>
      <c r="M61" s="391"/>
      <c r="N61" s="391"/>
      <c r="O61" s="391"/>
      <c r="P61" s="391"/>
      <c r="Q61" s="391"/>
      <c r="R61" s="391"/>
      <c r="S61" s="391"/>
      <c r="T61" s="391"/>
      <c r="U61" s="391"/>
      <c r="V61" s="391"/>
      <c r="W61" s="427"/>
      <c r="X61" s="78"/>
      <c r="Y61" s="8"/>
      <c r="Z61" s="67"/>
    </row>
    <row r="62" spans="1:26" x14ac:dyDescent="0.35">
      <c r="A62" s="66"/>
      <c r="B62" s="402"/>
      <c r="C62" s="403"/>
      <c r="D62" s="403"/>
      <c r="E62" s="403"/>
      <c r="F62" s="404"/>
      <c r="G62" s="75"/>
      <c r="H62" s="426"/>
      <c r="I62" s="391"/>
      <c r="J62" s="391"/>
      <c r="K62" s="391"/>
      <c r="L62" s="391"/>
      <c r="M62" s="391"/>
      <c r="N62" s="391"/>
      <c r="O62" s="391"/>
      <c r="P62" s="391"/>
      <c r="Q62" s="391"/>
      <c r="R62" s="391"/>
      <c r="S62" s="391"/>
      <c r="T62" s="391"/>
      <c r="U62" s="391"/>
      <c r="V62" s="391"/>
      <c r="W62" s="427"/>
      <c r="X62" s="78"/>
      <c r="Y62" s="8"/>
      <c r="Z62" s="67"/>
    </row>
    <row r="63" spans="1:26" x14ac:dyDescent="0.35">
      <c r="A63" s="66"/>
      <c r="B63" s="402"/>
      <c r="C63" s="403"/>
      <c r="D63" s="403"/>
      <c r="E63" s="403"/>
      <c r="F63" s="404"/>
      <c r="G63" s="75"/>
      <c r="H63" s="426"/>
      <c r="I63" s="391"/>
      <c r="J63" s="391"/>
      <c r="K63" s="391"/>
      <c r="L63" s="391"/>
      <c r="M63" s="391"/>
      <c r="N63" s="391"/>
      <c r="O63" s="391"/>
      <c r="P63" s="391"/>
      <c r="Q63" s="391"/>
      <c r="R63" s="391"/>
      <c r="S63" s="391"/>
      <c r="T63" s="391"/>
      <c r="U63" s="391"/>
      <c r="V63" s="391"/>
      <c r="W63" s="427"/>
      <c r="X63" s="78"/>
      <c r="Y63" s="8"/>
      <c r="Z63" s="67"/>
    </row>
    <row r="64" spans="1:26" x14ac:dyDescent="0.35">
      <c r="A64" s="66"/>
      <c r="B64" s="402"/>
      <c r="C64" s="403"/>
      <c r="D64" s="403"/>
      <c r="E64" s="403"/>
      <c r="F64" s="404"/>
      <c r="G64" s="75"/>
      <c r="H64" s="426"/>
      <c r="I64" s="391"/>
      <c r="J64" s="391"/>
      <c r="K64" s="391"/>
      <c r="L64" s="391"/>
      <c r="M64" s="391"/>
      <c r="N64" s="391"/>
      <c r="O64" s="391"/>
      <c r="P64" s="391"/>
      <c r="Q64" s="391"/>
      <c r="R64" s="391"/>
      <c r="S64" s="391"/>
      <c r="T64" s="391"/>
      <c r="U64" s="391"/>
      <c r="V64" s="391"/>
      <c r="W64" s="427"/>
      <c r="X64" s="78"/>
      <c r="Y64" s="8"/>
      <c r="Z64" s="67"/>
    </row>
    <row r="65" spans="1:26" x14ac:dyDescent="0.35">
      <c r="A65" s="66"/>
      <c r="B65" s="402"/>
      <c r="C65" s="403"/>
      <c r="D65" s="403"/>
      <c r="E65" s="403"/>
      <c r="F65" s="404"/>
      <c r="G65" s="75"/>
      <c r="H65" s="426"/>
      <c r="I65" s="391"/>
      <c r="J65" s="391"/>
      <c r="K65" s="391"/>
      <c r="L65" s="391"/>
      <c r="M65" s="391"/>
      <c r="N65" s="391"/>
      <c r="O65" s="391"/>
      <c r="P65" s="391"/>
      <c r="Q65" s="391"/>
      <c r="R65" s="391"/>
      <c r="S65" s="391"/>
      <c r="T65" s="391"/>
      <c r="U65" s="391"/>
      <c r="V65" s="391"/>
      <c r="W65" s="427"/>
      <c r="X65" s="78"/>
      <c r="Y65" s="8"/>
      <c r="Z65" s="67"/>
    </row>
    <row r="66" spans="1:26" x14ac:dyDescent="0.35">
      <c r="A66" s="66"/>
      <c r="B66" s="402"/>
      <c r="C66" s="403"/>
      <c r="D66" s="403"/>
      <c r="E66" s="403"/>
      <c r="F66" s="404"/>
      <c r="G66" s="75"/>
      <c r="H66" s="426"/>
      <c r="I66" s="391"/>
      <c r="J66" s="391"/>
      <c r="K66" s="391"/>
      <c r="L66" s="391"/>
      <c r="M66" s="391"/>
      <c r="N66" s="391"/>
      <c r="O66" s="391"/>
      <c r="P66" s="391"/>
      <c r="Q66" s="391"/>
      <c r="R66" s="391"/>
      <c r="S66" s="391"/>
      <c r="T66" s="391"/>
      <c r="U66" s="391"/>
      <c r="V66" s="391"/>
      <c r="W66" s="427"/>
      <c r="X66" s="78"/>
      <c r="Y66" s="8"/>
      <c r="Z66" s="67"/>
    </row>
    <row r="67" spans="1:26" x14ac:dyDescent="0.35">
      <c r="A67" s="66"/>
      <c r="B67" s="402"/>
      <c r="C67" s="403"/>
      <c r="D67" s="403"/>
      <c r="E67" s="403"/>
      <c r="F67" s="404"/>
      <c r="G67" s="75"/>
      <c r="H67" s="426"/>
      <c r="I67" s="391"/>
      <c r="J67" s="391"/>
      <c r="K67" s="391"/>
      <c r="L67" s="391"/>
      <c r="M67" s="391"/>
      <c r="N67" s="391"/>
      <c r="O67" s="391"/>
      <c r="P67" s="391"/>
      <c r="Q67" s="391"/>
      <c r="R67" s="391"/>
      <c r="S67" s="391"/>
      <c r="T67" s="391"/>
      <c r="U67" s="391"/>
      <c r="V67" s="391"/>
      <c r="W67" s="427"/>
      <c r="X67" s="78"/>
      <c r="Y67" s="8"/>
      <c r="Z67" s="67"/>
    </row>
    <row r="68" spans="1:26" x14ac:dyDescent="0.35">
      <c r="A68" s="66"/>
      <c r="B68" s="402"/>
      <c r="C68" s="403"/>
      <c r="D68" s="403"/>
      <c r="E68" s="403"/>
      <c r="F68" s="404"/>
      <c r="G68" s="75"/>
      <c r="H68" s="426"/>
      <c r="I68" s="391"/>
      <c r="J68" s="391"/>
      <c r="K68" s="391"/>
      <c r="L68" s="391"/>
      <c r="M68" s="391"/>
      <c r="N68" s="391"/>
      <c r="O68" s="391"/>
      <c r="P68" s="391"/>
      <c r="Q68" s="391"/>
      <c r="R68" s="391"/>
      <c r="S68" s="391"/>
      <c r="T68" s="391"/>
      <c r="U68" s="391"/>
      <c r="V68" s="391"/>
      <c r="W68" s="427"/>
      <c r="X68" s="78"/>
      <c r="Y68" s="8"/>
      <c r="Z68" s="67"/>
    </row>
    <row r="69" spans="1:26" x14ac:dyDescent="0.35">
      <c r="A69" s="66"/>
      <c r="B69" s="402"/>
      <c r="C69" s="403"/>
      <c r="D69" s="403"/>
      <c r="E69" s="403"/>
      <c r="F69" s="404"/>
      <c r="G69" s="75"/>
      <c r="H69" s="426"/>
      <c r="I69" s="391"/>
      <c r="J69" s="391"/>
      <c r="K69" s="391"/>
      <c r="L69" s="391"/>
      <c r="M69" s="391"/>
      <c r="N69" s="391"/>
      <c r="O69" s="391"/>
      <c r="P69" s="391"/>
      <c r="Q69" s="391"/>
      <c r="R69" s="391"/>
      <c r="S69" s="391"/>
      <c r="T69" s="391"/>
      <c r="U69" s="391"/>
      <c r="V69" s="391"/>
      <c r="W69" s="427"/>
      <c r="X69" s="78"/>
      <c r="Y69" s="8"/>
      <c r="Z69" s="67"/>
    </row>
    <row r="70" spans="1:26" x14ac:dyDescent="0.35">
      <c r="A70" s="66"/>
      <c r="B70" s="402"/>
      <c r="C70" s="403"/>
      <c r="D70" s="403"/>
      <c r="E70" s="403"/>
      <c r="F70" s="404"/>
      <c r="G70" s="75"/>
      <c r="H70" s="426"/>
      <c r="I70" s="391"/>
      <c r="J70" s="391"/>
      <c r="K70" s="391"/>
      <c r="L70" s="391"/>
      <c r="M70" s="391"/>
      <c r="N70" s="391"/>
      <c r="O70" s="391"/>
      <c r="P70" s="391"/>
      <c r="Q70" s="391"/>
      <c r="R70" s="391"/>
      <c r="S70" s="391"/>
      <c r="T70" s="391"/>
      <c r="U70" s="391"/>
      <c r="V70" s="391"/>
      <c r="W70" s="427"/>
      <c r="X70" s="78"/>
      <c r="Y70" s="8"/>
      <c r="Z70" s="67"/>
    </row>
    <row r="71" spans="1:26" x14ac:dyDescent="0.35">
      <c r="A71" s="66"/>
      <c r="B71" s="402"/>
      <c r="C71" s="403"/>
      <c r="D71" s="403"/>
      <c r="E71" s="403"/>
      <c r="F71" s="404"/>
      <c r="G71" s="75"/>
      <c r="H71" s="426"/>
      <c r="I71" s="391"/>
      <c r="J71" s="391"/>
      <c r="K71" s="391"/>
      <c r="L71" s="391"/>
      <c r="M71" s="391"/>
      <c r="N71" s="391"/>
      <c r="O71" s="391"/>
      <c r="P71" s="391"/>
      <c r="Q71" s="391"/>
      <c r="R71" s="391"/>
      <c r="S71" s="391"/>
      <c r="T71" s="391"/>
      <c r="U71" s="391"/>
      <c r="V71" s="391"/>
      <c r="W71" s="427"/>
      <c r="X71" s="78"/>
      <c r="Y71" s="8"/>
      <c r="Z71" s="67"/>
    </row>
    <row r="72" spans="1:26" x14ac:dyDescent="0.35">
      <c r="A72" s="66"/>
      <c r="B72" s="402"/>
      <c r="C72" s="403"/>
      <c r="D72" s="403"/>
      <c r="E72" s="403"/>
      <c r="F72" s="404"/>
      <c r="G72" s="75"/>
      <c r="H72" s="426"/>
      <c r="I72" s="391"/>
      <c r="J72" s="391"/>
      <c r="K72" s="391"/>
      <c r="L72" s="391"/>
      <c r="M72" s="391"/>
      <c r="N72" s="391"/>
      <c r="O72" s="391"/>
      <c r="P72" s="391"/>
      <c r="Q72" s="391"/>
      <c r="R72" s="391"/>
      <c r="S72" s="391"/>
      <c r="T72" s="391"/>
      <c r="U72" s="391"/>
      <c r="V72" s="391"/>
      <c r="W72" s="427"/>
      <c r="X72" s="78"/>
      <c r="Y72" s="8"/>
      <c r="Z72" s="67"/>
    </row>
    <row r="73" spans="1:26" x14ac:dyDescent="0.35">
      <c r="A73" s="66"/>
      <c r="B73" s="402"/>
      <c r="C73" s="403"/>
      <c r="D73" s="403"/>
      <c r="E73" s="403"/>
      <c r="F73" s="404"/>
      <c r="G73" s="75"/>
      <c r="H73" s="426"/>
      <c r="I73" s="391"/>
      <c r="J73" s="391"/>
      <c r="K73" s="391"/>
      <c r="L73" s="391"/>
      <c r="M73" s="391"/>
      <c r="N73" s="391"/>
      <c r="O73" s="391"/>
      <c r="P73" s="391"/>
      <c r="Q73" s="391"/>
      <c r="R73" s="391"/>
      <c r="S73" s="391"/>
      <c r="T73" s="391"/>
      <c r="U73" s="391"/>
      <c r="V73" s="391"/>
      <c r="W73" s="427"/>
      <c r="X73" s="78"/>
      <c r="Y73" s="8"/>
      <c r="Z73" s="67"/>
    </row>
    <row r="74" spans="1:26" x14ac:dyDescent="0.35">
      <c r="A74" s="66"/>
      <c r="B74" s="402"/>
      <c r="C74" s="403"/>
      <c r="D74" s="403"/>
      <c r="E74" s="403"/>
      <c r="F74" s="404"/>
      <c r="G74" s="75"/>
      <c r="H74" s="426"/>
      <c r="I74" s="391"/>
      <c r="J74" s="391"/>
      <c r="K74" s="391"/>
      <c r="L74" s="391"/>
      <c r="M74" s="391"/>
      <c r="N74" s="391"/>
      <c r="O74" s="391"/>
      <c r="P74" s="391"/>
      <c r="Q74" s="391"/>
      <c r="R74" s="391"/>
      <c r="S74" s="391"/>
      <c r="T74" s="391"/>
      <c r="U74" s="391"/>
      <c r="V74" s="391"/>
      <c r="W74" s="427"/>
      <c r="X74" s="78"/>
      <c r="Y74" s="8"/>
      <c r="Z74" s="67"/>
    </row>
    <row r="75" spans="1:26" x14ac:dyDescent="0.35">
      <c r="A75" s="66"/>
      <c r="B75" s="402"/>
      <c r="C75" s="403"/>
      <c r="D75" s="403"/>
      <c r="E75" s="403"/>
      <c r="F75" s="404"/>
      <c r="G75" s="75"/>
      <c r="H75" s="426"/>
      <c r="I75" s="391"/>
      <c r="J75" s="391"/>
      <c r="K75" s="391"/>
      <c r="L75" s="391"/>
      <c r="M75" s="391"/>
      <c r="N75" s="391"/>
      <c r="O75" s="391"/>
      <c r="P75" s="391"/>
      <c r="Q75" s="391"/>
      <c r="R75" s="391"/>
      <c r="S75" s="391"/>
      <c r="T75" s="391"/>
      <c r="U75" s="391"/>
      <c r="V75" s="391"/>
      <c r="W75" s="427"/>
      <c r="X75" s="78"/>
      <c r="Y75" s="8"/>
      <c r="Z75" s="67"/>
    </row>
    <row r="76" spans="1:26" x14ac:dyDescent="0.35">
      <c r="A76" s="66"/>
      <c r="B76" s="402"/>
      <c r="C76" s="403"/>
      <c r="D76" s="403"/>
      <c r="E76" s="403"/>
      <c r="F76" s="404"/>
      <c r="G76" s="75"/>
      <c r="H76" s="426"/>
      <c r="I76" s="391"/>
      <c r="J76" s="391"/>
      <c r="K76" s="391"/>
      <c r="L76" s="391"/>
      <c r="M76" s="391"/>
      <c r="N76" s="391"/>
      <c r="O76" s="391"/>
      <c r="P76" s="391"/>
      <c r="Q76" s="391"/>
      <c r="R76" s="391"/>
      <c r="S76" s="391"/>
      <c r="T76" s="391"/>
      <c r="U76" s="391"/>
      <c r="V76" s="391"/>
      <c r="W76" s="427"/>
      <c r="X76" s="78"/>
      <c r="Y76" s="8"/>
      <c r="Z76" s="67"/>
    </row>
    <row r="77" spans="1:26" x14ac:dyDescent="0.35">
      <c r="A77" s="66"/>
      <c r="B77" s="402"/>
      <c r="C77" s="403"/>
      <c r="D77" s="403"/>
      <c r="E77" s="403"/>
      <c r="F77" s="404"/>
      <c r="G77" s="75"/>
      <c r="H77" s="426"/>
      <c r="I77" s="391"/>
      <c r="J77" s="391"/>
      <c r="K77" s="391"/>
      <c r="L77" s="391"/>
      <c r="M77" s="391"/>
      <c r="N77" s="391"/>
      <c r="O77" s="391"/>
      <c r="P77" s="391"/>
      <c r="Q77" s="391"/>
      <c r="R77" s="391"/>
      <c r="S77" s="391"/>
      <c r="T77" s="391"/>
      <c r="U77" s="391"/>
      <c r="V77" s="391"/>
      <c r="W77" s="427"/>
      <c r="X77" s="78"/>
      <c r="Y77" s="8"/>
      <c r="Z77" s="67"/>
    </row>
    <row r="78" spans="1:26" x14ac:dyDescent="0.35">
      <c r="A78" s="66"/>
      <c r="B78" s="402"/>
      <c r="C78" s="403"/>
      <c r="D78" s="403"/>
      <c r="E78" s="403"/>
      <c r="F78" s="404"/>
      <c r="G78" s="75"/>
      <c r="H78" s="426"/>
      <c r="I78" s="391"/>
      <c r="J78" s="391"/>
      <c r="K78" s="391"/>
      <c r="L78" s="391"/>
      <c r="M78" s="391"/>
      <c r="N78" s="391"/>
      <c r="O78" s="391"/>
      <c r="P78" s="391"/>
      <c r="Q78" s="391"/>
      <c r="R78" s="391"/>
      <c r="S78" s="391"/>
      <c r="T78" s="391"/>
      <c r="U78" s="391"/>
      <c r="V78" s="391"/>
      <c r="W78" s="427"/>
      <c r="X78" s="78"/>
      <c r="Y78" s="8"/>
      <c r="Z78" s="67"/>
    </row>
    <row r="79" spans="1:26" x14ac:dyDescent="0.35">
      <c r="A79" s="66"/>
      <c r="B79" s="402"/>
      <c r="C79" s="403"/>
      <c r="D79" s="403"/>
      <c r="E79" s="403"/>
      <c r="F79" s="404"/>
      <c r="G79" s="75"/>
      <c r="H79" s="426"/>
      <c r="I79" s="391"/>
      <c r="J79" s="391"/>
      <c r="K79" s="391"/>
      <c r="L79" s="391"/>
      <c r="M79" s="391"/>
      <c r="N79" s="391"/>
      <c r="O79" s="391"/>
      <c r="P79" s="391"/>
      <c r="Q79" s="391"/>
      <c r="R79" s="391"/>
      <c r="S79" s="391"/>
      <c r="T79" s="391"/>
      <c r="U79" s="391"/>
      <c r="V79" s="391"/>
      <c r="W79" s="427"/>
      <c r="X79" s="78"/>
      <c r="Y79" s="8"/>
      <c r="Z79" s="67"/>
    </row>
    <row r="80" spans="1:26" ht="16.2" thickBot="1" x14ac:dyDescent="0.4">
      <c r="A80" s="66"/>
      <c r="B80" s="405"/>
      <c r="C80" s="406"/>
      <c r="D80" s="406"/>
      <c r="E80" s="406"/>
      <c r="F80" s="407"/>
      <c r="G80" s="75"/>
      <c r="H80" s="428"/>
      <c r="I80" s="429"/>
      <c r="J80" s="429"/>
      <c r="K80" s="429"/>
      <c r="L80" s="429"/>
      <c r="M80" s="429"/>
      <c r="N80" s="429"/>
      <c r="O80" s="429"/>
      <c r="P80" s="429"/>
      <c r="Q80" s="429"/>
      <c r="R80" s="429"/>
      <c r="S80" s="429"/>
      <c r="T80" s="429"/>
      <c r="U80" s="429"/>
      <c r="V80" s="429"/>
      <c r="W80" s="430"/>
      <c r="X80" s="78"/>
      <c r="Y80" s="8"/>
      <c r="Z80" s="67"/>
    </row>
    <row r="81" spans="1:26" ht="16.2" thickBot="1" x14ac:dyDescent="0.4">
      <c r="B81" s="73"/>
      <c r="C81" s="73"/>
      <c r="D81" s="73"/>
      <c r="E81" s="73"/>
      <c r="F81" s="73"/>
      <c r="G81" s="65"/>
      <c r="H81" s="73"/>
      <c r="I81" s="73"/>
      <c r="J81" s="73"/>
      <c r="K81" s="73"/>
      <c r="L81" s="73"/>
      <c r="M81" s="73"/>
      <c r="N81" s="73"/>
      <c r="O81" s="73"/>
      <c r="P81" s="73"/>
      <c r="Q81" s="73"/>
      <c r="R81" s="73"/>
      <c r="S81" s="73"/>
      <c r="T81" s="73"/>
      <c r="U81" s="73"/>
      <c r="V81" s="73"/>
      <c r="W81" s="73"/>
      <c r="X81" s="66"/>
      <c r="Y81" s="8"/>
      <c r="Z81" s="67"/>
    </row>
    <row r="82" spans="1:26" ht="33.9" customHeight="1" thickBot="1" x14ac:dyDescent="0.4">
      <c r="A82" s="66"/>
      <c r="B82" s="411" t="s">
        <v>139</v>
      </c>
      <c r="C82" s="412"/>
      <c r="D82" s="412"/>
      <c r="E82" s="412"/>
      <c r="F82" s="413"/>
      <c r="G82" s="74"/>
      <c r="H82" s="417" t="s">
        <v>140</v>
      </c>
      <c r="I82" s="418"/>
      <c r="J82" s="418"/>
      <c r="K82" s="418"/>
      <c r="L82" s="418"/>
      <c r="M82" s="418"/>
      <c r="N82" s="418"/>
      <c r="O82" s="418"/>
      <c r="P82" s="418"/>
      <c r="Q82" s="418"/>
      <c r="R82" s="418"/>
      <c r="S82" s="418"/>
      <c r="T82" s="418"/>
      <c r="U82" s="418"/>
      <c r="V82" s="418"/>
      <c r="W82" s="419"/>
      <c r="X82" s="78"/>
      <c r="Y82" s="8"/>
      <c r="Z82" s="67"/>
    </row>
    <row r="83" spans="1:26" x14ac:dyDescent="0.35">
      <c r="A83" s="66"/>
      <c r="B83" s="399"/>
      <c r="C83" s="400"/>
      <c r="D83" s="400"/>
      <c r="E83" s="400"/>
      <c r="F83" s="401"/>
      <c r="G83" s="75"/>
      <c r="H83" s="399"/>
      <c r="I83" s="400"/>
      <c r="J83" s="400"/>
      <c r="K83" s="400"/>
      <c r="L83" s="400"/>
      <c r="M83" s="400"/>
      <c r="N83" s="400"/>
      <c r="O83" s="400"/>
      <c r="P83" s="400"/>
      <c r="Q83" s="400"/>
      <c r="R83" s="400"/>
      <c r="S83" s="400"/>
      <c r="T83" s="400"/>
      <c r="U83" s="400"/>
      <c r="V83" s="400"/>
      <c r="W83" s="401"/>
      <c r="X83" s="78"/>
      <c r="Y83" s="8"/>
      <c r="Z83" s="67"/>
    </row>
    <row r="84" spans="1:26" x14ac:dyDescent="0.35">
      <c r="A84" s="66"/>
      <c r="B84" s="402"/>
      <c r="C84" s="403"/>
      <c r="D84" s="403"/>
      <c r="E84" s="403"/>
      <c r="F84" s="404"/>
      <c r="G84" s="75"/>
      <c r="H84" s="402"/>
      <c r="I84" s="403"/>
      <c r="J84" s="403"/>
      <c r="K84" s="403"/>
      <c r="L84" s="403"/>
      <c r="M84" s="403"/>
      <c r="N84" s="403"/>
      <c r="O84" s="403"/>
      <c r="P84" s="403"/>
      <c r="Q84" s="403"/>
      <c r="R84" s="403"/>
      <c r="S84" s="403"/>
      <c r="T84" s="403"/>
      <c r="U84" s="403"/>
      <c r="V84" s="403"/>
      <c r="W84" s="404"/>
      <c r="X84" s="78"/>
      <c r="Y84" s="8"/>
      <c r="Z84" s="67"/>
    </row>
    <row r="85" spans="1:26" x14ac:dyDescent="0.35">
      <c r="A85" s="66"/>
      <c r="B85" s="402"/>
      <c r="C85" s="403"/>
      <c r="D85" s="403"/>
      <c r="E85" s="403"/>
      <c r="F85" s="404"/>
      <c r="G85" s="75"/>
      <c r="H85" s="402"/>
      <c r="I85" s="403"/>
      <c r="J85" s="403"/>
      <c r="K85" s="403"/>
      <c r="L85" s="403"/>
      <c r="M85" s="403"/>
      <c r="N85" s="403"/>
      <c r="O85" s="403"/>
      <c r="P85" s="403"/>
      <c r="Q85" s="403"/>
      <c r="R85" s="403"/>
      <c r="S85" s="403"/>
      <c r="T85" s="403"/>
      <c r="U85" s="403"/>
      <c r="V85" s="403"/>
      <c r="W85" s="404"/>
      <c r="X85" s="78"/>
      <c r="Y85" s="8"/>
      <c r="Z85" s="67"/>
    </row>
    <row r="86" spans="1:26" x14ac:dyDescent="0.35">
      <c r="A86" s="66"/>
      <c r="B86" s="402"/>
      <c r="C86" s="403"/>
      <c r="D86" s="403"/>
      <c r="E86" s="403"/>
      <c r="F86" s="404"/>
      <c r="G86" s="75"/>
      <c r="H86" s="402"/>
      <c r="I86" s="403"/>
      <c r="J86" s="403"/>
      <c r="K86" s="403"/>
      <c r="L86" s="403"/>
      <c r="M86" s="403"/>
      <c r="N86" s="403"/>
      <c r="O86" s="403"/>
      <c r="P86" s="403"/>
      <c r="Q86" s="403"/>
      <c r="R86" s="403"/>
      <c r="S86" s="403"/>
      <c r="T86" s="403"/>
      <c r="U86" s="403"/>
      <c r="V86" s="403"/>
      <c r="W86" s="404"/>
      <c r="X86" s="78"/>
      <c r="Y86" s="8"/>
      <c r="Z86" s="67"/>
    </row>
    <row r="87" spans="1:26" x14ac:dyDescent="0.35">
      <c r="A87" s="66"/>
      <c r="B87" s="402"/>
      <c r="C87" s="403"/>
      <c r="D87" s="403"/>
      <c r="E87" s="403"/>
      <c r="F87" s="404"/>
      <c r="G87" s="75"/>
      <c r="H87" s="402"/>
      <c r="I87" s="403"/>
      <c r="J87" s="403"/>
      <c r="K87" s="403"/>
      <c r="L87" s="403"/>
      <c r="M87" s="403"/>
      <c r="N87" s="403"/>
      <c r="O87" s="403"/>
      <c r="P87" s="403"/>
      <c r="Q87" s="403"/>
      <c r="R87" s="403"/>
      <c r="S87" s="403"/>
      <c r="T87" s="403"/>
      <c r="U87" s="403"/>
      <c r="V87" s="403"/>
      <c r="W87" s="404"/>
      <c r="X87" s="78"/>
      <c r="Y87" s="8"/>
      <c r="Z87" s="67"/>
    </row>
    <row r="88" spans="1:26" x14ac:dyDescent="0.35">
      <c r="A88" s="66"/>
      <c r="B88" s="402"/>
      <c r="C88" s="403"/>
      <c r="D88" s="403"/>
      <c r="E88" s="403"/>
      <c r="F88" s="404"/>
      <c r="G88" s="75"/>
      <c r="H88" s="402"/>
      <c r="I88" s="403"/>
      <c r="J88" s="403"/>
      <c r="K88" s="403"/>
      <c r="L88" s="403"/>
      <c r="M88" s="403"/>
      <c r="N88" s="403"/>
      <c r="O88" s="403"/>
      <c r="P88" s="403"/>
      <c r="Q88" s="403"/>
      <c r="R88" s="403"/>
      <c r="S88" s="403"/>
      <c r="T88" s="403"/>
      <c r="U88" s="403"/>
      <c r="V88" s="403"/>
      <c r="W88" s="404"/>
      <c r="X88" s="78"/>
      <c r="Y88" s="8"/>
      <c r="Z88" s="67"/>
    </row>
    <row r="89" spans="1:26" x14ac:dyDescent="0.35">
      <c r="A89" s="66"/>
      <c r="B89" s="402"/>
      <c r="C89" s="403"/>
      <c r="D89" s="403"/>
      <c r="E89" s="403"/>
      <c r="F89" s="404"/>
      <c r="G89" s="75"/>
      <c r="H89" s="402"/>
      <c r="I89" s="403"/>
      <c r="J89" s="403"/>
      <c r="K89" s="403"/>
      <c r="L89" s="403"/>
      <c r="M89" s="403"/>
      <c r="N89" s="403"/>
      <c r="O89" s="403"/>
      <c r="P89" s="403"/>
      <c r="Q89" s="403"/>
      <c r="R89" s="403"/>
      <c r="S89" s="403"/>
      <c r="T89" s="403"/>
      <c r="U89" s="403"/>
      <c r="V89" s="403"/>
      <c r="W89" s="404"/>
      <c r="X89" s="78"/>
      <c r="Y89" s="8"/>
      <c r="Z89" s="67"/>
    </row>
    <row r="90" spans="1:26" x14ac:dyDescent="0.35">
      <c r="A90" s="66"/>
      <c r="B90" s="402"/>
      <c r="C90" s="403"/>
      <c r="D90" s="403"/>
      <c r="E90" s="403"/>
      <c r="F90" s="404"/>
      <c r="G90" s="75"/>
      <c r="H90" s="402"/>
      <c r="I90" s="403"/>
      <c r="J90" s="403"/>
      <c r="K90" s="403"/>
      <c r="L90" s="403"/>
      <c r="M90" s="403"/>
      <c r="N90" s="403"/>
      <c r="O90" s="403"/>
      <c r="P90" s="403"/>
      <c r="Q90" s="403"/>
      <c r="R90" s="403"/>
      <c r="S90" s="403"/>
      <c r="T90" s="403"/>
      <c r="U90" s="403"/>
      <c r="V90" s="403"/>
      <c r="W90" s="404"/>
      <c r="X90" s="78"/>
      <c r="Y90" s="8"/>
      <c r="Z90" s="67"/>
    </row>
    <row r="91" spans="1:26" x14ac:dyDescent="0.35">
      <c r="A91" s="66"/>
      <c r="B91" s="402"/>
      <c r="C91" s="403"/>
      <c r="D91" s="403"/>
      <c r="E91" s="403"/>
      <c r="F91" s="404"/>
      <c r="G91" s="75"/>
      <c r="H91" s="402"/>
      <c r="I91" s="403"/>
      <c r="J91" s="403"/>
      <c r="K91" s="403"/>
      <c r="L91" s="403"/>
      <c r="M91" s="403"/>
      <c r="N91" s="403"/>
      <c r="O91" s="403"/>
      <c r="P91" s="403"/>
      <c r="Q91" s="403"/>
      <c r="R91" s="403"/>
      <c r="S91" s="403"/>
      <c r="T91" s="403"/>
      <c r="U91" s="403"/>
      <c r="V91" s="403"/>
      <c r="W91" s="404"/>
      <c r="X91" s="78"/>
      <c r="Y91" s="8"/>
      <c r="Z91" s="67"/>
    </row>
    <row r="92" spans="1:26" x14ac:dyDescent="0.35">
      <c r="A92" s="66"/>
      <c r="B92" s="402"/>
      <c r="C92" s="403"/>
      <c r="D92" s="403"/>
      <c r="E92" s="403"/>
      <c r="F92" s="404"/>
      <c r="G92" s="75"/>
      <c r="H92" s="402"/>
      <c r="I92" s="403"/>
      <c r="J92" s="403"/>
      <c r="K92" s="403"/>
      <c r="L92" s="403"/>
      <c r="M92" s="403"/>
      <c r="N92" s="403"/>
      <c r="O92" s="403"/>
      <c r="P92" s="403"/>
      <c r="Q92" s="403"/>
      <c r="R92" s="403"/>
      <c r="S92" s="403"/>
      <c r="T92" s="403"/>
      <c r="U92" s="403"/>
      <c r="V92" s="403"/>
      <c r="W92" s="404"/>
      <c r="X92" s="78"/>
      <c r="Y92" s="8"/>
      <c r="Z92" s="67"/>
    </row>
    <row r="93" spans="1:26" x14ac:dyDescent="0.35">
      <c r="A93" s="66"/>
      <c r="B93" s="402"/>
      <c r="C93" s="403"/>
      <c r="D93" s="403"/>
      <c r="E93" s="403"/>
      <c r="F93" s="404"/>
      <c r="G93" s="75"/>
      <c r="H93" s="402"/>
      <c r="I93" s="403"/>
      <c r="J93" s="403"/>
      <c r="K93" s="403"/>
      <c r="L93" s="403"/>
      <c r="M93" s="403"/>
      <c r="N93" s="403"/>
      <c r="O93" s="403"/>
      <c r="P93" s="403"/>
      <c r="Q93" s="403"/>
      <c r="R93" s="403"/>
      <c r="S93" s="403"/>
      <c r="T93" s="403"/>
      <c r="U93" s="403"/>
      <c r="V93" s="403"/>
      <c r="W93" s="404"/>
      <c r="X93" s="78"/>
      <c r="Y93" s="8"/>
      <c r="Z93" s="67"/>
    </row>
    <row r="94" spans="1:26" x14ac:dyDescent="0.35">
      <c r="A94" s="66"/>
      <c r="B94" s="402"/>
      <c r="C94" s="403"/>
      <c r="D94" s="403"/>
      <c r="E94" s="403"/>
      <c r="F94" s="404"/>
      <c r="G94" s="75"/>
      <c r="H94" s="402"/>
      <c r="I94" s="403"/>
      <c r="J94" s="403"/>
      <c r="K94" s="403"/>
      <c r="L94" s="403"/>
      <c r="M94" s="403"/>
      <c r="N94" s="403"/>
      <c r="O94" s="403"/>
      <c r="P94" s="403"/>
      <c r="Q94" s="403"/>
      <c r="R94" s="403"/>
      <c r="S94" s="403"/>
      <c r="T94" s="403"/>
      <c r="U94" s="403"/>
      <c r="V94" s="403"/>
      <c r="W94" s="404"/>
      <c r="X94" s="78"/>
      <c r="Y94" s="8"/>
      <c r="Z94" s="67"/>
    </row>
    <row r="95" spans="1:26" x14ac:dyDescent="0.35">
      <c r="A95" s="66"/>
      <c r="B95" s="402"/>
      <c r="C95" s="403"/>
      <c r="D95" s="403"/>
      <c r="E95" s="403"/>
      <c r="F95" s="404"/>
      <c r="G95" s="75"/>
      <c r="H95" s="402"/>
      <c r="I95" s="403"/>
      <c r="J95" s="403"/>
      <c r="K95" s="403"/>
      <c r="L95" s="403"/>
      <c r="M95" s="403"/>
      <c r="N95" s="403"/>
      <c r="O95" s="403"/>
      <c r="P95" s="403"/>
      <c r="Q95" s="403"/>
      <c r="R95" s="403"/>
      <c r="S95" s="403"/>
      <c r="T95" s="403"/>
      <c r="U95" s="403"/>
      <c r="V95" s="403"/>
      <c r="W95" s="404"/>
      <c r="X95" s="78"/>
      <c r="Y95" s="8"/>
      <c r="Z95" s="67"/>
    </row>
    <row r="96" spans="1:26" x14ac:dyDescent="0.35">
      <c r="A96" s="66"/>
      <c r="B96" s="402"/>
      <c r="C96" s="403"/>
      <c r="D96" s="403"/>
      <c r="E96" s="403"/>
      <c r="F96" s="404"/>
      <c r="G96" s="75"/>
      <c r="H96" s="402"/>
      <c r="I96" s="403"/>
      <c r="J96" s="403"/>
      <c r="K96" s="403"/>
      <c r="L96" s="403"/>
      <c r="M96" s="403"/>
      <c r="N96" s="403"/>
      <c r="O96" s="403"/>
      <c r="P96" s="403"/>
      <c r="Q96" s="403"/>
      <c r="R96" s="403"/>
      <c r="S96" s="403"/>
      <c r="T96" s="403"/>
      <c r="U96" s="403"/>
      <c r="V96" s="403"/>
      <c r="W96" s="404"/>
      <c r="X96" s="78"/>
      <c r="Y96" s="8"/>
      <c r="Z96" s="67"/>
    </row>
    <row r="97" spans="1:26" x14ac:dyDescent="0.35">
      <c r="A97" s="66"/>
      <c r="B97" s="402"/>
      <c r="C97" s="403"/>
      <c r="D97" s="403"/>
      <c r="E97" s="403"/>
      <c r="F97" s="404"/>
      <c r="G97" s="75"/>
      <c r="H97" s="402"/>
      <c r="I97" s="403"/>
      <c r="J97" s="403"/>
      <c r="K97" s="403"/>
      <c r="L97" s="403"/>
      <c r="M97" s="403"/>
      <c r="N97" s="403"/>
      <c r="O97" s="403"/>
      <c r="P97" s="403"/>
      <c r="Q97" s="403"/>
      <c r="R97" s="403"/>
      <c r="S97" s="403"/>
      <c r="T97" s="403"/>
      <c r="U97" s="403"/>
      <c r="V97" s="403"/>
      <c r="W97" s="404"/>
      <c r="X97" s="78"/>
      <c r="Y97" s="8"/>
      <c r="Z97" s="67"/>
    </row>
    <row r="98" spans="1:26" x14ac:dyDescent="0.35">
      <c r="A98" s="66"/>
      <c r="B98" s="402"/>
      <c r="C98" s="403"/>
      <c r="D98" s="403"/>
      <c r="E98" s="403"/>
      <c r="F98" s="404"/>
      <c r="G98" s="75"/>
      <c r="H98" s="402"/>
      <c r="I98" s="403"/>
      <c r="J98" s="403"/>
      <c r="K98" s="403"/>
      <c r="L98" s="403"/>
      <c r="M98" s="403"/>
      <c r="N98" s="403"/>
      <c r="O98" s="403"/>
      <c r="P98" s="403"/>
      <c r="Q98" s="403"/>
      <c r="R98" s="403"/>
      <c r="S98" s="403"/>
      <c r="T98" s="403"/>
      <c r="U98" s="403"/>
      <c r="V98" s="403"/>
      <c r="W98" s="404"/>
      <c r="X98" s="78"/>
      <c r="Y98" s="8"/>
      <c r="Z98" s="67"/>
    </row>
    <row r="99" spans="1:26" x14ac:dyDescent="0.35">
      <c r="A99" s="66"/>
      <c r="B99" s="402"/>
      <c r="C99" s="403"/>
      <c r="D99" s="403"/>
      <c r="E99" s="403"/>
      <c r="F99" s="404"/>
      <c r="G99" s="75"/>
      <c r="H99" s="402"/>
      <c r="I99" s="403"/>
      <c r="J99" s="403"/>
      <c r="K99" s="403"/>
      <c r="L99" s="403"/>
      <c r="M99" s="403"/>
      <c r="N99" s="403"/>
      <c r="O99" s="403"/>
      <c r="P99" s="403"/>
      <c r="Q99" s="403"/>
      <c r="R99" s="403"/>
      <c r="S99" s="403"/>
      <c r="T99" s="403"/>
      <c r="U99" s="403"/>
      <c r="V99" s="403"/>
      <c r="W99" s="404"/>
      <c r="X99" s="78"/>
      <c r="Y99" s="8"/>
      <c r="Z99" s="67"/>
    </row>
    <row r="100" spans="1:26" x14ac:dyDescent="0.35">
      <c r="A100" s="66"/>
      <c r="B100" s="402"/>
      <c r="C100" s="403"/>
      <c r="D100" s="403"/>
      <c r="E100" s="403"/>
      <c r="F100" s="404"/>
      <c r="G100" s="75"/>
      <c r="H100" s="402"/>
      <c r="I100" s="403"/>
      <c r="J100" s="403"/>
      <c r="K100" s="403"/>
      <c r="L100" s="403"/>
      <c r="M100" s="403"/>
      <c r="N100" s="403"/>
      <c r="O100" s="403"/>
      <c r="P100" s="403"/>
      <c r="Q100" s="403"/>
      <c r="R100" s="403"/>
      <c r="S100" s="403"/>
      <c r="T100" s="403"/>
      <c r="U100" s="403"/>
      <c r="V100" s="403"/>
      <c r="W100" s="404"/>
      <c r="X100" s="78"/>
      <c r="Y100" s="8"/>
      <c r="Z100" s="67"/>
    </row>
    <row r="101" spans="1:26" x14ac:dyDescent="0.35">
      <c r="A101" s="66"/>
      <c r="B101" s="402"/>
      <c r="C101" s="403"/>
      <c r="D101" s="403"/>
      <c r="E101" s="403"/>
      <c r="F101" s="404"/>
      <c r="G101" s="75"/>
      <c r="H101" s="402"/>
      <c r="I101" s="403"/>
      <c r="J101" s="403"/>
      <c r="K101" s="403"/>
      <c r="L101" s="403"/>
      <c r="M101" s="403"/>
      <c r="N101" s="403"/>
      <c r="O101" s="403"/>
      <c r="P101" s="403"/>
      <c r="Q101" s="403"/>
      <c r="R101" s="403"/>
      <c r="S101" s="403"/>
      <c r="T101" s="403"/>
      <c r="U101" s="403"/>
      <c r="V101" s="403"/>
      <c r="W101" s="404"/>
      <c r="X101" s="78"/>
      <c r="Y101" s="8"/>
      <c r="Z101" s="67"/>
    </row>
    <row r="102" spans="1:26" x14ac:dyDescent="0.35">
      <c r="A102" s="66"/>
      <c r="B102" s="402"/>
      <c r="C102" s="403"/>
      <c r="D102" s="403"/>
      <c r="E102" s="403"/>
      <c r="F102" s="404"/>
      <c r="G102" s="75"/>
      <c r="H102" s="402"/>
      <c r="I102" s="403"/>
      <c r="J102" s="403"/>
      <c r="K102" s="403"/>
      <c r="L102" s="403"/>
      <c r="M102" s="403"/>
      <c r="N102" s="403"/>
      <c r="O102" s="403"/>
      <c r="P102" s="403"/>
      <c r="Q102" s="403"/>
      <c r="R102" s="403"/>
      <c r="S102" s="403"/>
      <c r="T102" s="403"/>
      <c r="U102" s="403"/>
      <c r="V102" s="403"/>
      <c r="W102" s="404"/>
      <c r="X102" s="78"/>
      <c r="Y102" s="8"/>
      <c r="Z102" s="67"/>
    </row>
    <row r="103" spans="1:26" x14ac:dyDescent="0.35">
      <c r="A103" s="66"/>
      <c r="B103" s="402"/>
      <c r="C103" s="403"/>
      <c r="D103" s="403"/>
      <c r="E103" s="403"/>
      <c r="F103" s="404"/>
      <c r="G103" s="75"/>
      <c r="H103" s="402"/>
      <c r="I103" s="403"/>
      <c r="J103" s="403"/>
      <c r="K103" s="403"/>
      <c r="L103" s="403"/>
      <c r="M103" s="403"/>
      <c r="N103" s="403"/>
      <c r="O103" s="403"/>
      <c r="P103" s="403"/>
      <c r="Q103" s="403"/>
      <c r="R103" s="403"/>
      <c r="S103" s="403"/>
      <c r="T103" s="403"/>
      <c r="U103" s="403"/>
      <c r="V103" s="403"/>
      <c r="W103" s="404"/>
      <c r="X103" s="78"/>
      <c r="Y103" s="8"/>
      <c r="Z103" s="67"/>
    </row>
    <row r="104" spans="1:26" ht="16.2" thickBot="1" x14ac:dyDescent="0.4">
      <c r="A104" s="66"/>
      <c r="B104" s="405"/>
      <c r="C104" s="406"/>
      <c r="D104" s="406"/>
      <c r="E104" s="406"/>
      <c r="F104" s="407"/>
      <c r="G104" s="75"/>
      <c r="H104" s="405"/>
      <c r="I104" s="406"/>
      <c r="J104" s="406"/>
      <c r="K104" s="406"/>
      <c r="L104" s="406"/>
      <c r="M104" s="406"/>
      <c r="N104" s="406"/>
      <c r="O104" s="406"/>
      <c r="P104" s="406"/>
      <c r="Q104" s="406"/>
      <c r="R104" s="406"/>
      <c r="S104" s="406"/>
      <c r="T104" s="406"/>
      <c r="U104" s="406"/>
      <c r="V104" s="406"/>
      <c r="W104" s="407"/>
      <c r="X104" s="78"/>
      <c r="Y104" s="8"/>
      <c r="Z104" s="67"/>
    </row>
    <row r="105" spans="1:26" ht="16.2" thickBot="1" x14ac:dyDescent="0.4">
      <c r="B105" s="73"/>
      <c r="C105" s="73"/>
      <c r="D105" s="73"/>
      <c r="E105" s="73"/>
      <c r="F105" s="73"/>
      <c r="G105" s="65"/>
      <c r="H105" s="73"/>
      <c r="I105" s="73"/>
      <c r="J105" s="73"/>
      <c r="K105" s="73"/>
      <c r="L105" s="73"/>
      <c r="M105" s="73"/>
      <c r="N105" s="73"/>
      <c r="O105" s="73"/>
      <c r="P105" s="73"/>
      <c r="Q105" s="73"/>
      <c r="R105" s="73"/>
      <c r="S105" s="73"/>
      <c r="T105" s="73"/>
      <c r="U105" s="73"/>
      <c r="V105" s="73"/>
      <c r="W105" s="73"/>
      <c r="X105" s="66"/>
      <c r="Y105" s="8"/>
      <c r="Z105" s="67"/>
    </row>
    <row r="106" spans="1:26" ht="16.2" thickBot="1" x14ac:dyDescent="0.4">
      <c r="A106" s="66"/>
      <c r="B106" s="414" t="s">
        <v>141</v>
      </c>
      <c r="C106" s="415"/>
      <c r="D106" s="415"/>
      <c r="E106" s="415"/>
      <c r="F106" s="416"/>
      <c r="G106" s="75"/>
      <c r="H106" s="411" t="s">
        <v>142</v>
      </c>
      <c r="I106" s="412"/>
      <c r="J106" s="412"/>
      <c r="K106" s="412"/>
      <c r="L106" s="412"/>
      <c r="M106" s="412"/>
      <c r="N106" s="412"/>
      <c r="O106" s="412"/>
      <c r="P106" s="412"/>
      <c r="Q106" s="412"/>
      <c r="R106" s="412"/>
      <c r="S106" s="412"/>
      <c r="T106" s="412"/>
      <c r="U106" s="412"/>
      <c r="V106" s="412"/>
      <c r="W106" s="413"/>
      <c r="X106" s="78"/>
      <c r="Y106" s="8"/>
      <c r="Z106" s="67"/>
    </row>
    <row r="107" spans="1:26" x14ac:dyDescent="0.35">
      <c r="A107" s="66"/>
      <c r="B107" s="399"/>
      <c r="C107" s="400"/>
      <c r="D107" s="400"/>
      <c r="E107" s="400"/>
      <c r="F107" s="401"/>
      <c r="G107" s="75"/>
      <c r="H107" s="399"/>
      <c r="I107" s="400"/>
      <c r="J107" s="400"/>
      <c r="K107" s="400"/>
      <c r="L107" s="400"/>
      <c r="M107" s="400"/>
      <c r="N107" s="400"/>
      <c r="O107" s="400"/>
      <c r="P107" s="400"/>
      <c r="Q107" s="400"/>
      <c r="R107" s="400"/>
      <c r="S107" s="400"/>
      <c r="T107" s="400"/>
      <c r="U107" s="400"/>
      <c r="V107" s="400"/>
      <c r="W107" s="401"/>
      <c r="X107" s="78"/>
      <c r="Y107" s="8"/>
      <c r="Z107" s="67"/>
    </row>
    <row r="108" spans="1:26" x14ac:dyDescent="0.35">
      <c r="A108" s="66"/>
      <c r="B108" s="402"/>
      <c r="C108" s="403"/>
      <c r="D108" s="403"/>
      <c r="E108" s="403"/>
      <c r="F108" s="404"/>
      <c r="G108" s="75"/>
      <c r="H108" s="402"/>
      <c r="I108" s="403"/>
      <c r="J108" s="403"/>
      <c r="K108" s="403"/>
      <c r="L108" s="403"/>
      <c r="M108" s="403"/>
      <c r="N108" s="403"/>
      <c r="O108" s="403"/>
      <c r="P108" s="403"/>
      <c r="Q108" s="403"/>
      <c r="R108" s="403"/>
      <c r="S108" s="403"/>
      <c r="T108" s="403"/>
      <c r="U108" s="403"/>
      <c r="V108" s="403"/>
      <c r="W108" s="404"/>
      <c r="X108" s="78"/>
      <c r="Y108" s="8"/>
      <c r="Z108" s="67"/>
    </row>
    <row r="109" spans="1:26" x14ac:dyDescent="0.35">
      <c r="A109" s="66"/>
      <c r="B109" s="402"/>
      <c r="C109" s="403"/>
      <c r="D109" s="403"/>
      <c r="E109" s="403"/>
      <c r="F109" s="404"/>
      <c r="G109" s="75"/>
      <c r="H109" s="402"/>
      <c r="I109" s="403"/>
      <c r="J109" s="403"/>
      <c r="K109" s="403"/>
      <c r="L109" s="403"/>
      <c r="M109" s="403"/>
      <c r="N109" s="403"/>
      <c r="O109" s="403"/>
      <c r="P109" s="403"/>
      <c r="Q109" s="403"/>
      <c r="R109" s="403"/>
      <c r="S109" s="403"/>
      <c r="T109" s="403"/>
      <c r="U109" s="403"/>
      <c r="V109" s="403"/>
      <c r="W109" s="404"/>
      <c r="X109" s="78"/>
      <c r="Y109" s="8"/>
      <c r="Z109" s="67"/>
    </row>
    <row r="110" spans="1:26" x14ac:dyDescent="0.35">
      <c r="A110" s="66"/>
      <c r="B110" s="402"/>
      <c r="C110" s="403"/>
      <c r="D110" s="403"/>
      <c r="E110" s="403"/>
      <c r="F110" s="404"/>
      <c r="G110" s="75"/>
      <c r="H110" s="402"/>
      <c r="I110" s="403"/>
      <c r="J110" s="403"/>
      <c r="K110" s="403"/>
      <c r="L110" s="403"/>
      <c r="M110" s="403"/>
      <c r="N110" s="403"/>
      <c r="O110" s="403"/>
      <c r="P110" s="403"/>
      <c r="Q110" s="403"/>
      <c r="R110" s="403"/>
      <c r="S110" s="403"/>
      <c r="T110" s="403"/>
      <c r="U110" s="403"/>
      <c r="V110" s="403"/>
      <c r="W110" s="404"/>
      <c r="X110" s="78"/>
      <c r="Y110" s="8"/>
      <c r="Z110" s="67"/>
    </row>
    <row r="111" spans="1:26" x14ac:dyDescent="0.35">
      <c r="A111" s="66"/>
      <c r="B111" s="402"/>
      <c r="C111" s="403"/>
      <c r="D111" s="403"/>
      <c r="E111" s="403"/>
      <c r="F111" s="404"/>
      <c r="G111" s="75"/>
      <c r="H111" s="402"/>
      <c r="I111" s="403"/>
      <c r="J111" s="403"/>
      <c r="K111" s="403"/>
      <c r="L111" s="403"/>
      <c r="M111" s="403"/>
      <c r="N111" s="403"/>
      <c r="O111" s="403"/>
      <c r="P111" s="403"/>
      <c r="Q111" s="403"/>
      <c r="R111" s="403"/>
      <c r="S111" s="403"/>
      <c r="T111" s="403"/>
      <c r="U111" s="403"/>
      <c r="V111" s="403"/>
      <c r="W111" s="404"/>
      <c r="X111" s="78"/>
      <c r="Y111" s="8"/>
      <c r="Z111" s="67"/>
    </row>
    <row r="112" spans="1:26" x14ac:dyDescent="0.35">
      <c r="A112" s="66"/>
      <c r="B112" s="402"/>
      <c r="C112" s="403"/>
      <c r="D112" s="403"/>
      <c r="E112" s="403"/>
      <c r="F112" s="404"/>
      <c r="G112" s="75"/>
      <c r="H112" s="402"/>
      <c r="I112" s="403"/>
      <c r="J112" s="403"/>
      <c r="K112" s="403"/>
      <c r="L112" s="403"/>
      <c r="M112" s="403"/>
      <c r="N112" s="403"/>
      <c r="O112" s="403"/>
      <c r="P112" s="403"/>
      <c r="Q112" s="403"/>
      <c r="R112" s="403"/>
      <c r="S112" s="403"/>
      <c r="T112" s="403"/>
      <c r="U112" s="403"/>
      <c r="V112" s="403"/>
      <c r="W112" s="404"/>
      <c r="X112" s="78"/>
      <c r="Y112" s="8"/>
      <c r="Z112" s="67"/>
    </row>
    <row r="113" spans="1:26" x14ac:dyDescent="0.35">
      <c r="A113" s="66"/>
      <c r="B113" s="402"/>
      <c r="C113" s="403"/>
      <c r="D113" s="403"/>
      <c r="E113" s="403"/>
      <c r="F113" s="404"/>
      <c r="G113" s="75"/>
      <c r="H113" s="402"/>
      <c r="I113" s="403"/>
      <c r="J113" s="403"/>
      <c r="K113" s="403"/>
      <c r="L113" s="403"/>
      <c r="M113" s="403"/>
      <c r="N113" s="403"/>
      <c r="O113" s="403"/>
      <c r="P113" s="403"/>
      <c r="Q113" s="403"/>
      <c r="R113" s="403"/>
      <c r="S113" s="403"/>
      <c r="T113" s="403"/>
      <c r="U113" s="403"/>
      <c r="V113" s="403"/>
      <c r="W113" s="404"/>
      <c r="X113" s="78"/>
      <c r="Y113" s="8"/>
      <c r="Z113" s="67"/>
    </row>
    <row r="114" spans="1:26" x14ac:dyDescent="0.35">
      <c r="A114" s="66"/>
      <c r="B114" s="402"/>
      <c r="C114" s="403"/>
      <c r="D114" s="403"/>
      <c r="E114" s="403"/>
      <c r="F114" s="404"/>
      <c r="G114" s="75"/>
      <c r="H114" s="402"/>
      <c r="I114" s="403"/>
      <c r="J114" s="403"/>
      <c r="K114" s="403"/>
      <c r="L114" s="403"/>
      <c r="M114" s="403"/>
      <c r="N114" s="403"/>
      <c r="O114" s="403"/>
      <c r="P114" s="403"/>
      <c r="Q114" s="403"/>
      <c r="R114" s="403"/>
      <c r="S114" s="403"/>
      <c r="T114" s="403"/>
      <c r="U114" s="403"/>
      <c r="V114" s="403"/>
      <c r="W114" s="404"/>
      <c r="X114" s="78"/>
      <c r="Y114" s="8"/>
      <c r="Z114" s="67"/>
    </row>
    <row r="115" spans="1:26" x14ac:dyDescent="0.35">
      <c r="A115" s="66"/>
      <c r="B115" s="402"/>
      <c r="C115" s="403"/>
      <c r="D115" s="403"/>
      <c r="E115" s="403"/>
      <c r="F115" s="404"/>
      <c r="G115" s="75"/>
      <c r="H115" s="402"/>
      <c r="I115" s="403"/>
      <c r="J115" s="403"/>
      <c r="K115" s="403"/>
      <c r="L115" s="403"/>
      <c r="M115" s="403"/>
      <c r="N115" s="403"/>
      <c r="O115" s="403"/>
      <c r="P115" s="403"/>
      <c r="Q115" s="403"/>
      <c r="R115" s="403"/>
      <c r="S115" s="403"/>
      <c r="T115" s="403"/>
      <c r="U115" s="403"/>
      <c r="V115" s="403"/>
      <c r="W115" s="404"/>
      <c r="X115" s="78"/>
      <c r="Y115" s="8"/>
      <c r="Z115" s="67"/>
    </row>
    <row r="116" spans="1:26" x14ac:dyDescent="0.35">
      <c r="A116" s="66"/>
      <c r="B116" s="402"/>
      <c r="C116" s="403"/>
      <c r="D116" s="403"/>
      <c r="E116" s="403"/>
      <c r="F116" s="404"/>
      <c r="G116" s="75"/>
      <c r="H116" s="402"/>
      <c r="I116" s="403"/>
      <c r="J116" s="403"/>
      <c r="K116" s="403"/>
      <c r="L116" s="403"/>
      <c r="M116" s="403"/>
      <c r="N116" s="403"/>
      <c r="O116" s="403"/>
      <c r="P116" s="403"/>
      <c r="Q116" s="403"/>
      <c r="R116" s="403"/>
      <c r="S116" s="403"/>
      <c r="T116" s="403"/>
      <c r="U116" s="403"/>
      <c r="V116" s="403"/>
      <c r="W116" s="404"/>
      <c r="X116" s="78"/>
      <c r="Y116" s="8"/>
      <c r="Z116" s="67"/>
    </row>
    <row r="117" spans="1:26" x14ac:dyDescent="0.35">
      <c r="A117" s="66"/>
      <c r="B117" s="402"/>
      <c r="C117" s="403"/>
      <c r="D117" s="403"/>
      <c r="E117" s="403"/>
      <c r="F117" s="404"/>
      <c r="G117" s="75"/>
      <c r="H117" s="402"/>
      <c r="I117" s="403"/>
      <c r="J117" s="403"/>
      <c r="K117" s="403"/>
      <c r="L117" s="403"/>
      <c r="M117" s="403"/>
      <c r="N117" s="403"/>
      <c r="O117" s="403"/>
      <c r="P117" s="403"/>
      <c r="Q117" s="403"/>
      <c r="R117" s="403"/>
      <c r="S117" s="403"/>
      <c r="T117" s="403"/>
      <c r="U117" s="403"/>
      <c r="V117" s="403"/>
      <c r="W117" s="404"/>
      <c r="X117" s="78"/>
      <c r="Y117" s="8"/>
      <c r="Z117" s="67"/>
    </row>
    <row r="118" spans="1:26" x14ac:dyDescent="0.35">
      <c r="A118" s="66"/>
      <c r="B118" s="402"/>
      <c r="C118" s="403"/>
      <c r="D118" s="403"/>
      <c r="E118" s="403"/>
      <c r="F118" s="404"/>
      <c r="G118" s="75"/>
      <c r="H118" s="402"/>
      <c r="I118" s="403"/>
      <c r="J118" s="403"/>
      <c r="K118" s="403"/>
      <c r="L118" s="403"/>
      <c r="M118" s="403"/>
      <c r="N118" s="403"/>
      <c r="O118" s="403"/>
      <c r="P118" s="403"/>
      <c r="Q118" s="403"/>
      <c r="R118" s="403"/>
      <c r="S118" s="403"/>
      <c r="T118" s="403"/>
      <c r="U118" s="403"/>
      <c r="V118" s="403"/>
      <c r="W118" s="404"/>
      <c r="X118" s="78"/>
      <c r="Y118" s="8"/>
      <c r="Z118" s="67"/>
    </row>
    <row r="119" spans="1:26" x14ac:dyDescent="0.35">
      <c r="A119" s="66"/>
      <c r="B119" s="402"/>
      <c r="C119" s="403"/>
      <c r="D119" s="403"/>
      <c r="E119" s="403"/>
      <c r="F119" s="404"/>
      <c r="G119" s="75"/>
      <c r="H119" s="402"/>
      <c r="I119" s="403"/>
      <c r="J119" s="403"/>
      <c r="K119" s="403"/>
      <c r="L119" s="403"/>
      <c r="M119" s="403"/>
      <c r="N119" s="403"/>
      <c r="O119" s="403"/>
      <c r="P119" s="403"/>
      <c r="Q119" s="403"/>
      <c r="R119" s="403"/>
      <c r="S119" s="403"/>
      <c r="T119" s="403"/>
      <c r="U119" s="403"/>
      <c r="V119" s="403"/>
      <c r="W119" s="404"/>
      <c r="X119" s="78"/>
      <c r="Y119" s="8"/>
      <c r="Z119" s="67"/>
    </row>
    <row r="120" spans="1:26" x14ac:dyDescent="0.35">
      <c r="A120" s="66"/>
      <c r="B120" s="402"/>
      <c r="C120" s="403"/>
      <c r="D120" s="403"/>
      <c r="E120" s="403"/>
      <c r="F120" s="404"/>
      <c r="G120" s="75"/>
      <c r="H120" s="402"/>
      <c r="I120" s="403"/>
      <c r="J120" s="403"/>
      <c r="K120" s="403"/>
      <c r="L120" s="403"/>
      <c r="M120" s="403"/>
      <c r="N120" s="403"/>
      <c r="O120" s="403"/>
      <c r="P120" s="403"/>
      <c r="Q120" s="403"/>
      <c r="R120" s="403"/>
      <c r="S120" s="403"/>
      <c r="T120" s="403"/>
      <c r="U120" s="403"/>
      <c r="V120" s="403"/>
      <c r="W120" s="404"/>
      <c r="X120" s="78"/>
      <c r="Y120" s="8"/>
      <c r="Z120" s="67"/>
    </row>
    <row r="121" spans="1:26" x14ac:dyDescent="0.35">
      <c r="A121" s="66"/>
      <c r="B121" s="402"/>
      <c r="C121" s="403"/>
      <c r="D121" s="403"/>
      <c r="E121" s="403"/>
      <c r="F121" s="404"/>
      <c r="G121" s="75"/>
      <c r="H121" s="402"/>
      <c r="I121" s="403"/>
      <c r="J121" s="403"/>
      <c r="K121" s="403"/>
      <c r="L121" s="403"/>
      <c r="M121" s="403"/>
      <c r="N121" s="403"/>
      <c r="O121" s="403"/>
      <c r="P121" s="403"/>
      <c r="Q121" s="403"/>
      <c r="R121" s="403"/>
      <c r="S121" s="403"/>
      <c r="T121" s="403"/>
      <c r="U121" s="403"/>
      <c r="V121" s="403"/>
      <c r="W121" s="404"/>
      <c r="X121" s="78"/>
      <c r="Y121" s="8"/>
      <c r="Z121" s="67"/>
    </row>
    <row r="122" spans="1:26" x14ac:dyDescent="0.35">
      <c r="A122" s="66"/>
      <c r="B122" s="402"/>
      <c r="C122" s="403"/>
      <c r="D122" s="403"/>
      <c r="E122" s="403"/>
      <c r="F122" s="404"/>
      <c r="G122" s="75"/>
      <c r="H122" s="402"/>
      <c r="I122" s="403"/>
      <c r="J122" s="403"/>
      <c r="K122" s="403"/>
      <c r="L122" s="403"/>
      <c r="M122" s="403"/>
      <c r="N122" s="403"/>
      <c r="O122" s="403"/>
      <c r="P122" s="403"/>
      <c r="Q122" s="403"/>
      <c r="R122" s="403"/>
      <c r="S122" s="403"/>
      <c r="T122" s="403"/>
      <c r="U122" s="403"/>
      <c r="V122" s="403"/>
      <c r="W122" s="404"/>
      <c r="X122" s="78"/>
      <c r="Y122" s="8"/>
      <c r="Z122" s="67"/>
    </row>
    <row r="123" spans="1:26" x14ac:dyDescent="0.35">
      <c r="A123" s="66"/>
      <c r="B123" s="402"/>
      <c r="C123" s="403"/>
      <c r="D123" s="403"/>
      <c r="E123" s="403"/>
      <c r="F123" s="404"/>
      <c r="G123" s="75"/>
      <c r="H123" s="402"/>
      <c r="I123" s="403"/>
      <c r="J123" s="403"/>
      <c r="K123" s="403"/>
      <c r="L123" s="403"/>
      <c r="M123" s="403"/>
      <c r="N123" s="403"/>
      <c r="O123" s="403"/>
      <c r="P123" s="403"/>
      <c r="Q123" s="403"/>
      <c r="R123" s="403"/>
      <c r="S123" s="403"/>
      <c r="T123" s="403"/>
      <c r="U123" s="403"/>
      <c r="V123" s="403"/>
      <c r="W123" s="404"/>
      <c r="X123" s="78"/>
      <c r="Y123" s="8"/>
      <c r="Z123" s="67"/>
    </row>
    <row r="124" spans="1:26" x14ac:dyDescent="0.35">
      <c r="A124" s="66"/>
      <c r="B124" s="402"/>
      <c r="C124" s="403"/>
      <c r="D124" s="403"/>
      <c r="E124" s="403"/>
      <c r="F124" s="404"/>
      <c r="G124" s="75"/>
      <c r="H124" s="402"/>
      <c r="I124" s="403"/>
      <c r="J124" s="403"/>
      <c r="K124" s="403"/>
      <c r="L124" s="403"/>
      <c r="M124" s="403"/>
      <c r="N124" s="403"/>
      <c r="O124" s="403"/>
      <c r="P124" s="403"/>
      <c r="Q124" s="403"/>
      <c r="R124" s="403"/>
      <c r="S124" s="403"/>
      <c r="T124" s="403"/>
      <c r="U124" s="403"/>
      <c r="V124" s="403"/>
      <c r="W124" s="404"/>
      <c r="X124" s="78"/>
      <c r="Y124" s="8"/>
      <c r="Z124" s="67"/>
    </row>
    <row r="125" spans="1:26" x14ac:dyDescent="0.35">
      <c r="A125" s="66"/>
      <c r="B125" s="402"/>
      <c r="C125" s="403"/>
      <c r="D125" s="403"/>
      <c r="E125" s="403"/>
      <c r="F125" s="404"/>
      <c r="G125" s="75"/>
      <c r="H125" s="402"/>
      <c r="I125" s="403"/>
      <c r="J125" s="403"/>
      <c r="K125" s="403"/>
      <c r="L125" s="403"/>
      <c r="M125" s="403"/>
      <c r="N125" s="403"/>
      <c r="O125" s="403"/>
      <c r="P125" s="403"/>
      <c r="Q125" s="403"/>
      <c r="R125" s="403"/>
      <c r="S125" s="403"/>
      <c r="T125" s="403"/>
      <c r="U125" s="403"/>
      <c r="V125" s="403"/>
      <c r="W125" s="404"/>
      <c r="X125" s="78"/>
      <c r="Y125" s="8"/>
      <c r="Z125" s="67"/>
    </row>
    <row r="126" spans="1:26" x14ac:dyDescent="0.35">
      <c r="A126" s="66"/>
      <c r="B126" s="402"/>
      <c r="C126" s="403"/>
      <c r="D126" s="403"/>
      <c r="E126" s="403"/>
      <c r="F126" s="404"/>
      <c r="G126" s="75"/>
      <c r="H126" s="402"/>
      <c r="I126" s="403"/>
      <c r="J126" s="403"/>
      <c r="K126" s="403"/>
      <c r="L126" s="403"/>
      <c r="M126" s="403"/>
      <c r="N126" s="403"/>
      <c r="O126" s="403"/>
      <c r="P126" s="403"/>
      <c r="Q126" s="403"/>
      <c r="R126" s="403"/>
      <c r="S126" s="403"/>
      <c r="T126" s="403"/>
      <c r="U126" s="403"/>
      <c r="V126" s="403"/>
      <c r="W126" s="404"/>
      <c r="X126" s="78"/>
      <c r="Y126" s="8"/>
      <c r="Z126" s="67"/>
    </row>
    <row r="127" spans="1:26" x14ac:dyDescent="0.35">
      <c r="A127" s="66"/>
      <c r="B127" s="402"/>
      <c r="C127" s="403"/>
      <c r="D127" s="403"/>
      <c r="E127" s="403"/>
      <c r="F127" s="404"/>
      <c r="G127" s="75"/>
      <c r="H127" s="402"/>
      <c r="I127" s="403"/>
      <c r="J127" s="403"/>
      <c r="K127" s="403"/>
      <c r="L127" s="403"/>
      <c r="M127" s="403"/>
      <c r="N127" s="403"/>
      <c r="O127" s="403"/>
      <c r="P127" s="403"/>
      <c r="Q127" s="403"/>
      <c r="R127" s="403"/>
      <c r="S127" s="403"/>
      <c r="T127" s="403"/>
      <c r="U127" s="403"/>
      <c r="V127" s="403"/>
      <c r="W127" s="404"/>
      <c r="X127" s="78"/>
      <c r="Y127" s="8"/>
      <c r="Z127" s="67"/>
    </row>
    <row r="128" spans="1:26" ht="16.2" thickBot="1" x14ac:dyDescent="0.4">
      <c r="A128" s="66"/>
      <c r="B128" s="405"/>
      <c r="C128" s="406"/>
      <c r="D128" s="406"/>
      <c r="E128" s="406"/>
      <c r="F128" s="407"/>
      <c r="G128" s="75"/>
      <c r="H128" s="405"/>
      <c r="I128" s="406"/>
      <c r="J128" s="406"/>
      <c r="K128" s="406"/>
      <c r="L128" s="406"/>
      <c r="M128" s="406"/>
      <c r="N128" s="406"/>
      <c r="O128" s="406"/>
      <c r="P128" s="406"/>
      <c r="Q128" s="406"/>
      <c r="R128" s="406"/>
      <c r="S128" s="406"/>
      <c r="T128" s="406"/>
      <c r="U128" s="406"/>
      <c r="V128" s="406"/>
      <c r="W128" s="407"/>
      <c r="X128" s="78"/>
      <c r="Y128" s="8"/>
      <c r="Z128" s="67"/>
    </row>
    <row r="129" spans="1:26" ht="16.2" thickBot="1" x14ac:dyDescent="0.4">
      <c r="A129" s="68"/>
      <c r="B129" s="73"/>
      <c r="C129" s="73"/>
      <c r="D129" s="73"/>
      <c r="E129" s="73"/>
      <c r="F129" s="73"/>
      <c r="G129" s="77"/>
      <c r="H129" s="73"/>
      <c r="I129" s="73"/>
      <c r="J129" s="73"/>
      <c r="K129" s="73"/>
      <c r="L129" s="73"/>
      <c r="M129" s="73"/>
      <c r="N129" s="73"/>
      <c r="O129" s="73"/>
      <c r="P129" s="73"/>
      <c r="Q129" s="73"/>
      <c r="R129" s="73"/>
      <c r="S129" s="73"/>
      <c r="T129" s="73"/>
      <c r="U129" s="73"/>
      <c r="V129" s="73"/>
      <c r="W129" s="73"/>
      <c r="X129" s="79"/>
      <c r="Y129" s="8"/>
      <c r="Z129" s="67"/>
    </row>
    <row r="130" spans="1:26" ht="15.9" customHeight="1" thickBot="1" x14ac:dyDescent="0.4">
      <c r="A130" s="66"/>
      <c r="B130" s="387" t="s">
        <v>143</v>
      </c>
      <c r="C130" s="388"/>
      <c r="D130" s="388"/>
      <c r="E130" s="388"/>
      <c r="F130" s="388"/>
      <c r="G130" s="388"/>
      <c r="H130" s="388"/>
      <c r="I130" s="388"/>
      <c r="J130" s="388"/>
      <c r="K130" s="388"/>
      <c r="L130" s="388"/>
      <c r="M130" s="388"/>
      <c r="N130" s="388"/>
      <c r="O130" s="388"/>
      <c r="P130" s="388"/>
      <c r="Q130" s="388"/>
      <c r="R130" s="388"/>
      <c r="S130" s="388"/>
      <c r="T130" s="388"/>
      <c r="U130" s="388"/>
      <c r="V130" s="388"/>
      <c r="W130" s="389"/>
      <c r="X130" s="67"/>
      <c r="Y130" s="8"/>
      <c r="Z130" s="67"/>
    </row>
    <row r="131" spans="1:26" x14ac:dyDescent="0.35">
      <c r="A131" s="154"/>
      <c r="B131" s="390"/>
      <c r="C131" s="391"/>
      <c r="D131" s="391"/>
      <c r="E131" s="391"/>
      <c r="F131" s="391"/>
      <c r="G131" s="391"/>
      <c r="H131" s="391"/>
      <c r="I131" s="391"/>
      <c r="J131" s="391"/>
      <c r="K131" s="391"/>
      <c r="L131" s="391"/>
      <c r="M131" s="391"/>
      <c r="N131" s="391"/>
      <c r="O131" s="391"/>
      <c r="P131" s="391"/>
      <c r="Q131" s="391"/>
      <c r="R131" s="391"/>
      <c r="S131" s="391"/>
      <c r="T131" s="391"/>
      <c r="U131" s="391"/>
      <c r="V131" s="391"/>
      <c r="W131" s="392"/>
      <c r="X131" s="155"/>
      <c r="Y131" s="8"/>
    </row>
    <row r="132" spans="1:26" x14ac:dyDescent="0.35">
      <c r="A132" s="66"/>
      <c r="B132" s="390"/>
      <c r="C132" s="391"/>
      <c r="D132" s="391"/>
      <c r="E132" s="391"/>
      <c r="F132" s="391"/>
      <c r="G132" s="391"/>
      <c r="H132" s="391"/>
      <c r="I132" s="391"/>
      <c r="J132" s="391"/>
      <c r="K132" s="391"/>
      <c r="L132" s="391"/>
      <c r="M132" s="391"/>
      <c r="N132" s="391"/>
      <c r="O132" s="391"/>
      <c r="P132" s="391"/>
      <c r="Q132" s="391"/>
      <c r="R132" s="391"/>
      <c r="S132" s="391"/>
      <c r="T132" s="391"/>
      <c r="U132" s="391"/>
      <c r="V132" s="391"/>
      <c r="W132" s="392"/>
      <c r="X132" s="67"/>
      <c r="Y132" s="8"/>
    </row>
    <row r="133" spans="1:26" x14ac:dyDescent="0.35">
      <c r="A133" s="66"/>
      <c r="B133" s="390"/>
      <c r="C133" s="391"/>
      <c r="D133" s="391"/>
      <c r="E133" s="391"/>
      <c r="F133" s="391"/>
      <c r="G133" s="391"/>
      <c r="H133" s="391"/>
      <c r="I133" s="391"/>
      <c r="J133" s="391"/>
      <c r="K133" s="391"/>
      <c r="L133" s="391"/>
      <c r="M133" s="391"/>
      <c r="N133" s="391"/>
      <c r="O133" s="391"/>
      <c r="P133" s="391"/>
      <c r="Q133" s="391"/>
      <c r="R133" s="391"/>
      <c r="S133" s="391"/>
      <c r="T133" s="391"/>
      <c r="U133" s="391"/>
      <c r="V133" s="391"/>
      <c r="W133" s="392"/>
      <c r="X133" s="67"/>
      <c r="Y133" s="8"/>
    </row>
    <row r="134" spans="1:26" x14ac:dyDescent="0.35">
      <c r="A134" s="66"/>
      <c r="B134" s="390"/>
      <c r="C134" s="391"/>
      <c r="D134" s="391"/>
      <c r="E134" s="391"/>
      <c r="F134" s="391"/>
      <c r="G134" s="391"/>
      <c r="H134" s="391"/>
      <c r="I134" s="391"/>
      <c r="J134" s="391"/>
      <c r="K134" s="391"/>
      <c r="L134" s="391"/>
      <c r="M134" s="391"/>
      <c r="N134" s="391"/>
      <c r="O134" s="391"/>
      <c r="P134" s="391"/>
      <c r="Q134" s="391"/>
      <c r="R134" s="391"/>
      <c r="S134" s="391"/>
      <c r="T134" s="391"/>
      <c r="U134" s="391"/>
      <c r="V134" s="391"/>
      <c r="W134" s="392"/>
      <c r="X134" s="67"/>
      <c r="Y134" s="8"/>
    </row>
    <row r="135" spans="1:26" x14ac:dyDescent="0.35">
      <c r="A135" s="66"/>
      <c r="B135" s="390"/>
      <c r="C135" s="391"/>
      <c r="D135" s="391"/>
      <c r="E135" s="391"/>
      <c r="F135" s="391"/>
      <c r="G135" s="391"/>
      <c r="H135" s="391"/>
      <c r="I135" s="391"/>
      <c r="J135" s="391"/>
      <c r="K135" s="391"/>
      <c r="L135" s="391"/>
      <c r="M135" s="391"/>
      <c r="N135" s="391"/>
      <c r="O135" s="391"/>
      <c r="P135" s="391"/>
      <c r="Q135" s="391"/>
      <c r="R135" s="391"/>
      <c r="S135" s="391"/>
      <c r="T135" s="391"/>
      <c r="U135" s="391"/>
      <c r="V135" s="391"/>
      <c r="W135" s="392"/>
      <c r="X135" s="67"/>
      <c r="Y135" s="8"/>
    </row>
    <row r="136" spans="1:26" x14ac:dyDescent="0.35">
      <c r="A136" s="66"/>
      <c r="B136" s="390"/>
      <c r="C136" s="391"/>
      <c r="D136" s="391"/>
      <c r="E136" s="391"/>
      <c r="F136" s="391"/>
      <c r="G136" s="391"/>
      <c r="H136" s="391"/>
      <c r="I136" s="391"/>
      <c r="J136" s="391"/>
      <c r="K136" s="391"/>
      <c r="L136" s="391"/>
      <c r="M136" s="391"/>
      <c r="N136" s="391"/>
      <c r="O136" s="391"/>
      <c r="P136" s="391"/>
      <c r="Q136" s="391"/>
      <c r="R136" s="391"/>
      <c r="S136" s="391"/>
      <c r="T136" s="391"/>
      <c r="U136" s="391"/>
      <c r="V136" s="391"/>
      <c r="W136" s="392"/>
      <c r="X136" s="67"/>
      <c r="Y136" s="8"/>
    </row>
    <row r="137" spans="1:26" x14ac:dyDescent="0.35">
      <c r="A137" s="66"/>
      <c r="B137" s="390"/>
      <c r="C137" s="391"/>
      <c r="D137" s="391"/>
      <c r="E137" s="391"/>
      <c r="F137" s="391"/>
      <c r="G137" s="391"/>
      <c r="H137" s="391"/>
      <c r="I137" s="391"/>
      <c r="J137" s="391"/>
      <c r="K137" s="391"/>
      <c r="L137" s="391"/>
      <c r="M137" s="391"/>
      <c r="N137" s="391"/>
      <c r="O137" s="391"/>
      <c r="P137" s="391"/>
      <c r="Q137" s="391"/>
      <c r="R137" s="391"/>
      <c r="S137" s="391"/>
      <c r="T137" s="391"/>
      <c r="U137" s="391"/>
      <c r="V137" s="391"/>
      <c r="W137" s="392"/>
      <c r="X137" s="67"/>
      <c r="Y137" s="8"/>
    </row>
    <row r="138" spans="1:26" x14ac:dyDescent="0.35">
      <c r="A138" s="66"/>
      <c r="B138" s="390"/>
      <c r="C138" s="391"/>
      <c r="D138" s="391"/>
      <c r="E138" s="391"/>
      <c r="F138" s="391"/>
      <c r="G138" s="391"/>
      <c r="H138" s="391"/>
      <c r="I138" s="391"/>
      <c r="J138" s="391"/>
      <c r="K138" s="391"/>
      <c r="L138" s="391"/>
      <c r="M138" s="391"/>
      <c r="N138" s="391"/>
      <c r="O138" s="391"/>
      <c r="P138" s="391"/>
      <c r="Q138" s="391"/>
      <c r="R138" s="391"/>
      <c r="S138" s="391"/>
      <c r="T138" s="391"/>
      <c r="U138" s="391"/>
      <c r="V138" s="391"/>
      <c r="W138" s="392"/>
      <c r="X138" s="67"/>
      <c r="Y138" s="8"/>
    </row>
    <row r="139" spans="1:26" x14ac:dyDescent="0.35">
      <c r="A139" s="66"/>
      <c r="B139" s="390"/>
      <c r="C139" s="391"/>
      <c r="D139" s="391"/>
      <c r="E139" s="391"/>
      <c r="F139" s="391"/>
      <c r="G139" s="391"/>
      <c r="H139" s="391"/>
      <c r="I139" s="391"/>
      <c r="J139" s="391"/>
      <c r="K139" s="391"/>
      <c r="L139" s="391"/>
      <c r="M139" s="391"/>
      <c r="N139" s="391"/>
      <c r="O139" s="391"/>
      <c r="P139" s="391"/>
      <c r="Q139" s="391"/>
      <c r="R139" s="391"/>
      <c r="S139" s="391"/>
      <c r="T139" s="391"/>
      <c r="U139" s="391"/>
      <c r="V139" s="391"/>
      <c r="W139" s="392"/>
      <c r="X139" s="67"/>
      <c r="Y139" s="8"/>
    </row>
    <row r="140" spans="1:26" x14ac:dyDescent="0.35">
      <c r="A140" s="66"/>
      <c r="B140" s="390"/>
      <c r="C140" s="391"/>
      <c r="D140" s="391"/>
      <c r="E140" s="391"/>
      <c r="F140" s="391"/>
      <c r="G140" s="391"/>
      <c r="H140" s="391"/>
      <c r="I140" s="391"/>
      <c r="J140" s="391"/>
      <c r="K140" s="391"/>
      <c r="L140" s="391"/>
      <c r="M140" s="391"/>
      <c r="N140" s="391"/>
      <c r="O140" s="391"/>
      <c r="P140" s="391"/>
      <c r="Q140" s="391"/>
      <c r="R140" s="391"/>
      <c r="S140" s="391"/>
      <c r="T140" s="391"/>
      <c r="U140" s="391"/>
      <c r="V140" s="391"/>
      <c r="W140" s="392"/>
      <c r="X140" s="67"/>
      <c r="Y140" s="8"/>
    </row>
    <row r="141" spans="1:26" x14ac:dyDescent="0.35">
      <c r="A141" s="66"/>
      <c r="B141" s="390"/>
      <c r="C141" s="391"/>
      <c r="D141" s="391"/>
      <c r="E141" s="391"/>
      <c r="F141" s="391"/>
      <c r="G141" s="391"/>
      <c r="H141" s="391"/>
      <c r="I141" s="391"/>
      <c r="J141" s="391"/>
      <c r="K141" s="391"/>
      <c r="L141" s="391"/>
      <c r="M141" s="391"/>
      <c r="N141" s="391"/>
      <c r="O141" s="391"/>
      <c r="P141" s="391"/>
      <c r="Q141" s="391"/>
      <c r="R141" s="391"/>
      <c r="S141" s="391"/>
      <c r="T141" s="391"/>
      <c r="U141" s="391"/>
      <c r="V141" s="391"/>
      <c r="W141" s="392"/>
      <c r="X141" s="67"/>
      <c r="Y141" s="8"/>
    </row>
    <row r="142" spans="1:26" x14ac:dyDescent="0.35">
      <c r="A142" s="66"/>
      <c r="B142" s="390"/>
      <c r="C142" s="391"/>
      <c r="D142" s="391"/>
      <c r="E142" s="391"/>
      <c r="F142" s="391"/>
      <c r="G142" s="391"/>
      <c r="H142" s="391"/>
      <c r="I142" s="391"/>
      <c r="J142" s="391"/>
      <c r="K142" s="391"/>
      <c r="L142" s="391"/>
      <c r="M142" s="391"/>
      <c r="N142" s="391"/>
      <c r="O142" s="391"/>
      <c r="P142" s="391"/>
      <c r="Q142" s="391"/>
      <c r="R142" s="391"/>
      <c r="S142" s="391"/>
      <c r="T142" s="391"/>
      <c r="U142" s="391"/>
      <c r="V142" s="391"/>
      <c r="W142" s="392"/>
      <c r="X142" s="67"/>
      <c r="Y142" s="8"/>
    </row>
    <row r="143" spans="1:26" x14ac:dyDescent="0.35">
      <c r="A143" s="66"/>
      <c r="B143" s="390"/>
      <c r="C143" s="391"/>
      <c r="D143" s="391"/>
      <c r="E143" s="391"/>
      <c r="F143" s="391"/>
      <c r="G143" s="391"/>
      <c r="H143" s="391"/>
      <c r="I143" s="391"/>
      <c r="J143" s="391"/>
      <c r="K143" s="391"/>
      <c r="L143" s="391"/>
      <c r="M143" s="391"/>
      <c r="N143" s="391"/>
      <c r="O143" s="391"/>
      <c r="P143" s="391"/>
      <c r="Q143" s="391"/>
      <c r="R143" s="391"/>
      <c r="S143" s="391"/>
      <c r="T143" s="391"/>
      <c r="U143" s="391"/>
      <c r="V143" s="391"/>
      <c r="W143" s="392"/>
      <c r="X143" s="67"/>
      <c r="Y143" s="8"/>
    </row>
    <row r="144" spans="1:26" x14ac:dyDescent="0.35">
      <c r="A144" s="66"/>
      <c r="B144" s="390"/>
      <c r="C144" s="391"/>
      <c r="D144" s="391"/>
      <c r="E144" s="391"/>
      <c r="F144" s="391"/>
      <c r="G144" s="391"/>
      <c r="H144" s="391"/>
      <c r="I144" s="391"/>
      <c r="J144" s="391"/>
      <c r="K144" s="391"/>
      <c r="L144" s="391"/>
      <c r="M144" s="391"/>
      <c r="N144" s="391"/>
      <c r="O144" s="391"/>
      <c r="P144" s="391"/>
      <c r="Q144" s="391"/>
      <c r="R144" s="391"/>
      <c r="S144" s="391"/>
      <c r="T144" s="391"/>
      <c r="U144" s="391"/>
      <c r="V144" s="391"/>
      <c r="W144" s="392"/>
      <c r="X144" s="67"/>
      <c r="Y144" s="8"/>
    </row>
    <row r="145" spans="1:25" x14ac:dyDescent="0.35">
      <c r="A145" s="66"/>
      <c r="B145" s="390"/>
      <c r="C145" s="391"/>
      <c r="D145" s="391"/>
      <c r="E145" s="391"/>
      <c r="F145" s="391"/>
      <c r="G145" s="391"/>
      <c r="H145" s="391"/>
      <c r="I145" s="391"/>
      <c r="J145" s="391"/>
      <c r="K145" s="391"/>
      <c r="L145" s="391"/>
      <c r="M145" s="391"/>
      <c r="N145" s="391"/>
      <c r="O145" s="391"/>
      <c r="P145" s="391"/>
      <c r="Q145" s="391"/>
      <c r="R145" s="391"/>
      <c r="S145" s="391"/>
      <c r="T145" s="391"/>
      <c r="U145" s="391"/>
      <c r="V145" s="391"/>
      <c r="W145" s="392"/>
      <c r="X145" s="67"/>
      <c r="Y145" s="8"/>
    </row>
    <row r="146" spans="1:25" x14ac:dyDescent="0.35">
      <c r="A146" s="66"/>
      <c r="B146" s="390"/>
      <c r="C146" s="391"/>
      <c r="D146" s="391"/>
      <c r="E146" s="391"/>
      <c r="F146" s="391"/>
      <c r="G146" s="391"/>
      <c r="H146" s="391"/>
      <c r="I146" s="391"/>
      <c r="J146" s="391"/>
      <c r="K146" s="391"/>
      <c r="L146" s="391"/>
      <c r="M146" s="391"/>
      <c r="N146" s="391"/>
      <c r="O146" s="391"/>
      <c r="P146" s="391"/>
      <c r="Q146" s="391"/>
      <c r="R146" s="391"/>
      <c r="S146" s="391"/>
      <c r="T146" s="391"/>
      <c r="U146" s="391"/>
      <c r="V146" s="391"/>
      <c r="W146" s="392"/>
      <c r="X146" s="67"/>
      <c r="Y146" s="8"/>
    </row>
    <row r="147" spans="1:25" x14ac:dyDescent="0.35">
      <c r="A147" s="66"/>
      <c r="B147" s="390"/>
      <c r="C147" s="391"/>
      <c r="D147" s="391"/>
      <c r="E147" s="391"/>
      <c r="F147" s="391"/>
      <c r="G147" s="391"/>
      <c r="H147" s="391"/>
      <c r="I147" s="391"/>
      <c r="J147" s="391"/>
      <c r="K147" s="391"/>
      <c r="L147" s="391"/>
      <c r="M147" s="391"/>
      <c r="N147" s="391"/>
      <c r="O147" s="391"/>
      <c r="P147" s="391"/>
      <c r="Q147" s="391"/>
      <c r="R147" s="391"/>
      <c r="S147" s="391"/>
      <c r="T147" s="391"/>
      <c r="U147" s="391"/>
      <c r="V147" s="391"/>
      <c r="W147" s="392"/>
      <c r="X147" s="67"/>
      <c r="Y147" s="8"/>
    </row>
    <row r="148" spans="1:25" x14ac:dyDescent="0.35">
      <c r="A148" s="66"/>
      <c r="B148" s="390"/>
      <c r="C148" s="391"/>
      <c r="D148" s="391"/>
      <c r="E148" s="391"/>
      <c r="F148" s="391"/>
      <c r="G148" s="391"/>
      <c r="H148" s="391"/>
      <c r="I148" s="391"/>
      <c r="J148" s="391"/>
      <c r="K148" s="391"/>
      <c r="L148" s="391"/>
      <c r="M148" s="391"/>
      <c r="N148" s="391"/>
      <c r="O148" s="391"/>
      <c r="P148" s="391"/>
      <c r="Q148" s="391"/>
      <c r="R148" s="391"/>
      <c r="S148" s="391"/>
      <c r="T148" s="391"/>
      <c r="U148" s="391"/>
      <c r="V148" s="391"/>
      <c r="W148" s="392"/>
      <c r="X148" s="67"/>
      <c r="Y148" s="8"/>
    </row>
    <row r="149" spans="1:25" x14ac:dyDescent="0.35">
      <c r="A149" s="66"/>
      <c r="B149" s="390"/>
      <c r="C149" s="391"/>
      <c r="D149" s="391"/>
      <c r="E149" s="391"/>
      <c r="F149" s="391"/>
      <c r="G149" s="391"/>
      <c r="H149" s="391"/>
      <c r="I149" s="391"/>
      <c r="J149" s="391"/>
      <c r="K149" s="391"/>
      <c r="L149" s="391"/>
      <c r="M149" s="391"/>
      <c r="N149" s="391"/>
      <c r="O149" s="391"/>
      <c r="P149" s="391"/>
      <c r="Q149" s="391"/>
      <c r="R149" s="391"/>
      <c r="S149" s="391"/>
      <c r="T149" s="391"/>
      <c r="U149" s="391"/>
      <c r="V149" s="391"/>
      <c r="W149" s="392"/>
      <c r="X149" s="67"/>
      <c r="Y149" s="8"/>
    </row>
    <row r="150" spans="1:25" x14ac:dyDescent="0.35">
      <c r="A150" s="66"/>
      <c r="B150" s="390"/>
      <c r="C150" s="391"/>
      <c r="D150" s="391"/>
      <c r="E150" s="391"/>
      <c r="F150" s="391"/>
      <c r="G150" s="391"/>
      <c r="H150" s="391"/>
      <c r="I150" s="391"/>
      <c r="J150" s="391"/>
      <c r="K150" s="391"/>
      <c r="L150" s="391"/>
      <c r="M150" s="391"/>
      <c r="N150" s="391"/>
      <c r="O150" s="391"/>
      <c r="P150" s="391"/>
      <c r="Q150" s="391"/>
      <c r="R150" s="391"/>
      <c r="S150" s="391"/>
      <c r="T150" s="391"/>
      <c r="U150" s="391"/>
      <c r="V150" s="391"/>
      <c r="W150" s="392"/>
      <c r="X150" s="67"/>
      <c r="Y150" s="8"/>
    </row>
    <row r="151" spans="1:25" x14ac:dyDescent="0.35">
      <c r="A151" s="66"/>
      <c r="B151" s="390"/>
      <c r="C151" s="391"/>
      <c r="D151" s="391"/>
      <c r="E151" s="391"/>
      <c r="F151" s="391"/>
      <c r="G151" s="391"/>
      <c r="H151" s="391"/>
      <c r="I151" s="391"/>
      <c r="J151" s="391"/>
      <c r="K151" s="391"/>
      <c r="L151" s="391"/>
      <c r="M151" s="391"/>
      <c r="N151" s="391"/>
      <c r="O151" s="391"/>
      <c r="P151" s="391"/>
      <c r="Q151" s="391"/>
      <c r="R151" s="391"/>
      <c r="S151" s="391"/>
      <c r="T151" s="391"/>
      <c r="U151" s="391"/>
      <c r="V151" s="391"/>
      <c r="W151" s="392"/>
      <c r="X151" s="67"/>
      <c r="Y151" s="8"/>
    </row>
    <row r="152" spans="1:25" ht="16.2" thickBot="1" x14ac:dyDescent="0.4">
      <c r="A152" s="66"/>
      <c r="B152" s="393"/>
      <c r="C152" s="394"/>
      <c r="D152" s="394"/>
      <c r="E152" s="394"/>
      <c r="F152" s="394"/>
      <c r="G152" s="394"/>
      <c r="H152" s="394"/>
      <c r="I152" s="394"/>
      <c r="J152" s="394"/>
      <c r="K152" s="394"/>
      <c r="L152" s="394"/>
      <c r="M152" s="394"/>
      <c r="N152" s="394"/>
      <c r="O152" s="394"/>
      <c r="P152" s="394"/>
      <c r="Q152" s="394"/>
      <c r="R152" s="394"/>
      <c r="S152" s="394"/>
      <c r="T152" s="394"/>
      <c r="U152" s="394"/>
      <c r="V152" s="394"/>
      <c r="W152" s="395"/>
      <c r="X152" s="67"/>
      <c r="Y152" s="8"/>
    </row>
    <row r="153" spans="1:25" x14ac:dyDescent="0.35">
      <c r="B153" s="69"/>
      <c r="C153" s="69"/>
      <c r="D153" s="69"/>
      <c r="E153" s="69"/>
      <c r="F153" s="69"/>
      <c r="G153" s="69"/>
      <c r="H153" s="69"/>
      <c r="I153" s="69"/>
      <c r="J153" s="69"/>
      <c r="K153" s="69"/>
      <c r="L153" s="69"/>
      <c r="M153" s="69"/>
      <c r="N153" s="69"/>
      <c r="O153" s="69"/>
      <c r="P153" s="69"/>
      <c r="Q153" s="69"/>
      <c r="R153" s="69"/>
      <c r="S153" s="69"/>
      <c r="T153" s="69"/>
      <c r="U153" s="69"/>
      <c r="V153" s="69"/>
      <c r="W153" s="69"/>
      <c r="Y153" s="8"/>
    </row>
    <row r="154" spans="1:25" x14ac:dyDescent="0.35">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sheetData>
  <sheetProtection algorithmName="SHA-512" hashValue="/x6w6y1bD5s1fob72JCx12iLQc7EO/IdoxYu6CRAGgKX44+UfJ2+ptgnx+iDqqec73Ngui0EwcESTCqAdGi8Eg==" saltValue="N5krQaBb1b8k2xW0ko9i5A==" spinCount="100000" sheet="1" scenarios="1" selectLockedCells="1"/>
  <mergeCells count="21">
    <mergeCell ref="B2:C2"/>
    <mergeCell ref="B106:F106"/>
    <mergeCell ref="B58:F58"/>
    <mergeCell ref="H82:W82"/>
    <mergeCell ref="B59:F80"/>
    <mergeCell ref="H83:W104"/>
    <mergeCell ref="B12:W12"/>
    <mergeCell ref="B13:W33"/>
    <mergeCell ref="B35:F35"/>
    <mergeCell ref="H58:W58"/>
    <mergeCell ref="H59:W80"/>
    <mergeCell ref="B130:W130"/>
    <mergeCell ref="B131:W152"/>
    <mergeCell ref="H35:W35"/>
    <mergeCell ref="B36:F56"/>
    <mergeCell ref="H36:W56"/>
    <mergeCell ref="B107:F128"/>
    <mergeCell ref="B82:F82"/>
    <mergeCell ref="H106:W106"/>
    <mergeCell ref="B83:F104"/>
    <mergeCell ref="H107:W128"/>
  </mergeCells>
  <hyperlinks>
    <hyperlink ref="E2" location="Instructions!A1" display="Back to Instructions tab" xr:uid="{68AF644F-0F8D-4073-B2DF-EF272380803A}"/>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D64F3-F2D5-4B8B-B302-5485713AF3F1}">
  <sheetPr codeName="Sheet3"/>
  <dimension ref="A1:CK156"/>
  <sheetViews>
    <sheetView showOutlineSymbols="0" zoomScale="80" zoomScaleNormal="80" workbookViewId="0">
      <selection activeCell="G2" sqref="G2"/>
    </sheetView>
  </sheetViews>
  <sheetFormatPr defaultColWidth="8.6640625" defaultRowHeight="15.6" x14ac:dyDescent="0.35"/>
  <cols>
    <col min="1" max="1" width="4.44140625" style="1" customWidth="1"/>
    <col min="2" max="2" width="13.6640625" style="1" customWidth="1"/>
    <col min="3" max="3" width="27" style="1" customWidth="1"/>
    <col min="4" max="4" width="10.44140625" style="1" bestFit="1" customWidth="1"/>
    <col min="5" max="5" width="32" style="1" customWidth="1"/>
    <col min="6" max="6" width="26.44140625" style="1" customWidth="1"/>
    <col min="7" max="7" width="29.33203125" style="1" customWidth="1"/>
    <col min="8" max="8" width="28.5546875" style="1" customWidth="1"/>
    <col min="9" max="9" width="23.33203125" style="1" customWidth="1"/>
    <col min="10" max="10" width="23.109375" style="1" customWidth="1"/>
    <col min="11" max="11" width="25.109375" style="1" customWidth="1"/>
    <col min="12" max="12" width="25.77734375" style="1" customWidth="1"/>
    <col min="13" max="13" width="6.33203125" style="1" customWidth="1"/>
    <col min="14" max="14" width="33.109375" style="1" customWidth="1"/>
    <col min="15" max="15" width="12.88671875" style="1" customWidth="1"/>
    <col min="16" max="16" width="11.6640625" style="1" customWidth="1"/>
    <col min="17" max="17" width="31.5546875" style="1" bestFit="1" customWidth="1"/>
    <col min="18" max="18" width="4.6640625" style="1" customWidth="1"/>
    <col min="19" max="19" width="4.88671875" style="1" customWidth="1"/>
    <col min="20" max="20" width="8.6640625" style="1"/>
    <col min="21" max="21" width="31.44140625" style="1" customWidth="1"/>
    <col min="22" max="16384" width="8.6640625" style="1"/>
  </cols>
  <sheetData>
    <row r="1" spans="1:89" ht="16.2" thickBot="1" x14ac:dyDescent="0.4">
      <c r="A1" s="4"/>
      <c r="B1" s="9"/>
      <c r="C1" s="9"/>
      <c r="D1" s="9"/>
      <c r="E1" s="9"/>
      <c r="F1" s="176"/>
      <c r="G1" s="176"/>
      <c r="H1" s="176"/>
      <c r="I1" s="176"/>
      <c r="J1" s="176"/>
      <c r="K1" s="176"/>
      <c r="L1" s="176"/>
      <c r="M1" s="176"/>
      <c r="N1" s="176"/>
      <c r="O1" s="176"/>
      <c r="P1" s="176"/>
      <c r="Q1" s="176"/>
      <c r="R1" s="176"/>
      <c r="S1" s="8"/>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row>
    <row r="2" spans="1:89" ht="16.2" thickBot="1" x14ac:dyDescent="0.4">
      <c r="A2" s="4"/>
      <c r="B2" s="363" t="s">
        <v>0</v>
      </c>
      <c r="C2" s="383"/>
      <c r="D2" s="383"/>
      <c r="E2" s="364"/>
      <c r="G2" s="293" t="s">
        <v>73</v>
      </c>
      <c r="H2" s="176"/>
      <c r="I2" s="176"/>
      <c r="J2" s="176"/>
      <c r="K2" s="176"/>
      <c r="L2" s="176"/>
      <c r="M2" s="176"/>
      <c r="N2" s="176"/>
      <c r="O2" s="176"/>
      <c r="P2" s="176"/>
      <c r="Q2" s="176"/>
      <c r="R2" s="176"/>
      <c r="S2" s="8"/>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176"/>
      <c r="CA2" s="176"/>
      <c r="CB2" s="176"/>
      <c r="CC2" s="176"/>
      <c r="CD2" s="176"/>
      <c r="CE2" s="176"/>
      <c r="CF2" s="176"/>
      <c r="CG2" s="176"/>
      <c r="CH2" s="176"/>
      <c r="CI2" s="176"/>
      <c r="CJ2" s="176"/>
      <c r="CK2" s="176"/>
    </row>
    <row r="3" spans="1:89" x14ac:dyDescent="0.35">
      <c r="A3" s="4"/>
      <c r="B3" s="442" t="str">
        <f>'Version Control'!$B$3</f>
        <v>Test Report Template Name:</v>
      </c>
      <c r="C3" s="443"/>
      <c r="D3" s="450" t="str">
        <f>'Version Control'!$C$3</f>
        <v>Walk-In Refrigeration Systems</v>
      </c>
      <c r="E3" s="451"/>
      <c r="F3" s="176"/>
      <c r="G3" s="176"/>
      <c r="H3" s="176"/>
      <c r="I3" s="176"/>
      <c r="J3" s="176"/>
      <c r="K3" s="176"/>
      <c r="L3" s="176"/>
      <c r="M3" s="176"/>
      <c r="N3" s="176"/>
      <c r="O3" s="176"/>
      <c r="P3" s="176"/>
      <c r="Q3" s="176"/>
      <c r="R3" s="176"/>
      <c r="S3" s="8"/>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176"/>
      <c r="CE3" s="176"/>
      <c r="CF3" s="176"/>
      <c r="CG3" s="176"/>
      <c r="CH3" s="176"/>
      <c r="CI3" s="176"/>
      <c r="CJ3" s="176"/>
      <c r="CK3" s="176"/>
    </row>
    <row r="4" spans="1:89" x14ac:dyDescent="0.35">
      <c r="A4" s="4"/>
      <c r="B4" s="444" t="str">
        <f>'Version Control'!$B$4</f>
        <v>Version Number:</v>
      </c>
      <c r="C4" s="445"/>
      <c r="D4" s="476" t="str">
        <f>'Version Control'!$C$4</f>
        <v>v1.7</v>
      </c>
      <c r="E4" s="477"/>
      <c r="F4" s="176"/>
      <c r="G4" s="176"/>
      <c r="H4" s="176"/>
      <c r="I4" s="176"/>
      <c r="J4" s="176"/>
      <c r="K4" s="176"/>
      <c r="L4" s="176"/>
      <c r="M4" s="176"/>
      <c r="N4" s="176"/>
      <c r="O4" s="176"/>
      <c r="P4" s="176"/>
      <c r="Q4" s="176"/>
      <c r="R4" s="176"/>
      <c r="S4" s="8"/>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row>
    <row r="5" spans="1:89" x14ac:dyDescent="0.35">
      <c r="A5" s="4"/>
      <c r="B5" s="444" t="str">
        <f>'Version Control'!$B$5</f>
        <v xml:space="preserve">Latest Template Revision: </v>
      </c>
      <c r="C5" s="445"/>
      <c r="D5" s="478">
        <f>'Version Control'!$C$5</f>
        <v>46217</v>
      </c>
      <c r="E5" s="479"/>
      <c r="F5" s="176"/>
      <c r="G5" s="176"/>
      <c r="H5" s="176"/>
      <c r="I5" s="176"/>
      <c r="J5" s="176"/>
      <c r="K5" s="176"/>
      <c r="L5" s="176"/>
      <c r="M5" s="176"/>
      <c r="N5" s="176"/>
      <c r="O5" s="176"/>
      <c r="P5" s="176"/>
      <c r="Q5" s="176"/>
      <c r="R5" s="176"/>
      <c r="S5" s="8"/>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row>
    <row r="6" spans="1:89" x14ac:dyDescent="0.35">
      <c r="A6" s="4"/>
      <c r="B6" s="444" t="str">
        <f>'Version Control'!$B$6</f>
        <v>Tab Name:</v>
      </c>
      <c r="C6" s="445"/>
      <c r="D6" s="476" t="str">
        <f ca="1">MID(CELL("filename",A1), FIND("]", CELL("filename", A1))+ 1, 255)</f>
        <v>AWEF Calculation</v>
      </c>
      <c r="E6" s="477"/>
      <c r="F6" s="176"/>
      <c r="G6" s="176"/>
      <c r="H6" s="176"/>
      <c r="I6" s="176"/>
      <c r="K6" s="176"/>
      <c r="L6" s="176"/>
      <c r="M6" s="176"/>
      <c r="N6" s="176"/>
      <c r="O6" s="176"/>
      <c r="P6" s="176"/>
      <c r="Q6" s="176"/>
      <c r="R6" s="176"/>
      <c r="S6" s="8"/>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row>
    <row r="7" spans="1:89" x14ac:dyDescent="0.35">
      <c r="A7" s="4"/>
      <c r="B7" s="446" t="str">
        <f>'Version Control'!$B$7</f>
        <v>File Name:</v>
      </c>
      <c r="C7" s="447"/>
      <c r="D7" s="480" t="str">
        <f ca="1">'Version Control'!$C$7</f>
        <v>Walk-In Refrigeration Systems - v1.7.xlsx</v>
      </c>
      <c r="E7" s="481"/>
      <c r="F7" s="176"/>
      <c r="G7" s="176"/>
      <c r="H7" s="176"/>
      <c r="I7" s="176"/>
      <c r="J7" s="176"/>
      <c r="K7" s="176"/>
      <c r="L7" s="176"/>
      <c r="M7" s="176"/>
      <c r="N7" s="176"/>
      <c r="O7" s="176"/>
      <c r="P7" s="176"/>
      <c r="Q7" s="176"/>
      <c r="R7" s="176"/>
      <c r="S7" s="8"/>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row>
    <row r="8" spans="1:89" s="176" customFormat="1" x14ac:dyDescent="0.35">
      <c r="B8" s="446" t="str">
        <f>'Version Control'!$B$8</f>
        <v>Test Start Date:</v>
      </c>
      <c r="C8" s="447"/>
      <c r="D8" s="563" t="str">
        <f>'Version Control'!$C$8</f>
        <v>[MM/DD/YYYY]</v>
      </c>
      <c r="E8" s="564"/>
      <c r="S8" s="8"/>
    </row>
    <row r="9" spans="1:89" s="176" customFormat="1" ht="16.2" thickBot="1" x14ac:dyDescent="0.4">
      <c r="B9" s="448" t="str">
        <f>'Version Control'!$B$9</f>
        <v xml:space="preserve">Test Completion Date: </v>
      </c>
      <c r="C9" s="449"/>
      <c r="D9" s="474" t="str">
        <f>'Version Control'!$C$9</f>
        <v>[MM/DD/YYYY]</v>
      </c>
      <c r="E9" s="475"/>
      <c r="S9" s="8"/>
    </row>
    <row r="10" spans="1:89" s="176" customFormat="1" x14ac:dyDescent="0.35">
      <c r="S10" s="8"/>
    </row>
    <row r="11" spans="1:89" s="176" customFormat="1" ht="16.2" thickBot="1" x14ac:dyDescent="0.4">
      <c r="S11" s="8"/>
    </row>
    <row r="12" spans="1:89" s="176" customFormat="1" ht="16.2" thickBot="1" x14ac:dyDescent="0.4">
      <c r="B12" s="468" t="s">
        <v>18</v>
      </c>
      <c r="C12" s="469"/>
      <c r="D12" s="469"/>
      <c r="E12" s="470"/>
      <c r="G12" s="455" t="s">
        <v>147</v>
      </c>
      <c r="H12" s="456"/>
      <c r="I12" s="456"/>
      <c r="J12" s="456"/>
      <c r="K12" s="456"/>
      <c r="L12" s="457"/>
      <c r="N12" s="455" t="s">
        <v>318</v>
      </c>
      <c r="O12" s="456"/>
      <c r="P12" s="456"/>
      <c r="Q12" s="457"/>
      <c r="S12" s="8"/>
    </row>
    <row r="13" spans="1:89" s="176" customFormat="1" x14ac:dyDescent="0.35">
      <c r="B13" s="440"/>
      <c r="C13" s="441"/>
      <c r="D13" s="208" t="s">
        <v>145</v>
      </c>
      <c r="E13" s="209" t="s">
        <v>149</v>
      </c>
      <c r="G13" s="276"/>
      <c r="H13" s="277"/>
      <c r="I13" s="214" t="s">
        <v>145</v>
      </c>
      <c r="J13" s="459" t="s">
        <v>146</v>
      </c>
      <c r="K13" s="460"/>
      <c r="L13" s="461"/>
      <c r="N13" s="274"/>
      <c r="O13" s="275"/>
      <c r="P13" s="208" t="s">
        <v>145</v>
      </c>
      <c r="Q13" s="209" t="s">
        <v>149</v>
      </c>
      <c r="S13" s="8"/>
    </row>
    <row r="14" spans="1:89" s="176" customFormat="1" ht="16.8" x14ac:dyDescent="0.4">
      <c r="B14" s="192" t="s">
        <v>297</v>
      </c>
      <c r="C14" s="216">
        <f>IF('General Info and Results'!$C$24 = "Matched Pair",'A Test'!D66, IF('General Info and Results'!$C$24 = "Unit Cooler",'A Test'!D77,'A Test'!D97))</f>
        <v>0</v>
      </c>
      <c r="D14" s="195" t="s">
        <v>81</v>
      </c>
      <c r="E14" s="196" t="s">
        <v>319</v>
      </c>
      <c r="G14" s="192" t="s">
        <v>281</v>
      </c>
      <c r="H14" s="220" t="str">
        <f xml:space="preserve"> IF('General Info and Results'!$C$24 = "Unit Cooler", 'A Test'!$D$18, IF('General Info and Results'!C24="Condensing Unit",IF('General Info and Results'!$C$25 = "Low Temperature", 0.016*C14, 0.013*C14), "-"))</f>
        <v>-</v>
      </c>
      <c r="I14" s="193" t="s">
        <v>148</v>
      </c>
      <c r="J14" s="431" t="s">
        <v>301</v>
      </c>
      <c r="K14" s="432"/>
      <c r="L14" s="433"/>
      <c r="N14" s="222" t="s">
        <v>284</v>
      </c>
      <c r="O14" s="216" t="e">
        <f>$C$15</f>
        <v>#VALUE!</v>
      </c>
      <c r="P14" s="195" t="s">
        <v>81</v>
      </c>
      <c r="Q14" s="196"/>
      <c r="S14" s="8"/>
    </row>
    <row r="15" spans="1:89" s="176" customFormat="1" ht="16.8" x14ac:dyDescent="0.4">
      <c r="B15" s="192" t="s">
        <v>298</v>
      </c>
      <c r="C15" s="216" t="e">
        <f>IF('General Info and Results'!C24="Matched Pair", C14-3.412*'A Test'!D18,C14-3.412*$H$14)</f>
        <v>#VALUE!</v>
      </c>
      <c r="D15" s="195" t="s">
        <v>81</v>
      </c>
      <c r="E15" s="196" t="s">
        <v>320</v>
      </c>
      <c r="G15" s="192" t="s">
        <v>282</v>
      </c>
      <c r="H15" s="220" t="e">
        <f xml:space="preserve"> IF(OR('General Info and Results'!$C$24 = "Unit Cooler",'General Info and Results'!$C$24 = "Matched Pair"), 'Off Cycle Test'!$D$15, 0.2*H14)</f>
        <v>#VALUE!</v>
      </c>
      <c r="I15" s="193" t="s">
        <v>148</v>
      </c>
      <c r="J15" s="431" t="s">
        <v>302</v>
      </c>
      <c r="K15" s="432"/>
      <c r="L15" s="433"/>
      <c r="N15" s="222" t="s">
        <v>345</v>
      </c>
      <c r="O15" s="281">
        <f>IF('General Info and Results'!$C$25="Low Temperature", 6.7, 13.27)</f>
        <v>13.27</v>
      </c>
      <c r="P15" s="195"/>
      <c r="Q15" s="196"/>
      <c r="S15" s="8"/>
    </row>
    <row r="16" spans="1:89" s="176" customFormat="1" ht="17.399999999999999" thickBot="1" x14ac:dyDescent="0.45">
      <c r="B16" s="210" t="s">
        <v>359</v>
      </c>
      <c r="C16" s="255">
        <f>'A Test'!D31</f>
        <v>0</v>
      </c>
      <c r="D16" s="211" t="s">
        <v>151</v>
      </c>
      <c r="E16" s="212"/>
      <c r="G16" s="192" t="s">
        <v>270</v>
      </c>
      <c r="H16" s="278">
        <v>4</v>
      </c>
      <c r="I16" s="193"/>
      <c r="J16" s="431" t="s">
        <v>303</v>
      </c>
      <c r="K16" s="432"/>
      <c r="L16" s="433"/>
      <c r="N16" s="222" t="s">
        <v>286</v>
      </c>
      <c r="O16" s="220" t="e">
        <f>($O$14+3.412*$H$14)/O15+$H$14</f>
        <v>#VALUE!</v>
      </c>
      <c r="P16" s="195" t="s">
        <v>148</v>
      </c>
      <c r="Q16" s="267" t="s">
        <v>339</v>
      </c>
      <c r="S16" s="8"/>
    </row>
    <row r="17" spans="2:19" s="176" customFormat="1" ht="17.399999999999999" thickBot="1" x14ac:dyDescent="0.45">
      <c r="B17" s="437" t="s">
        <v>20</v>
      </c>
      <c r="C17" s="438"/>
      <c r="D17" s="438"/>
      <c r="E17" s="439"/>
      <c r="G17" s="192" t="s">
        <v>271</v>
      </c>
      <c r="H17" s="216" t="str">
        <f>IF('General Info and Results'!C25="Medium Temperature", 0,
IF('General Info and Results'!C24="Condensing Unit",0.95*H19*3.412,
IF('General Info and Results'!C28="Electric",0.95*3.412*(2.05*'Defrost Test'!D15)/2*H16,
IF(AND('General Info and Results'!C28="Hot Gas",'General Info and Results'!C24="Matched Pair"),0.95*H19*3.412,
IF(AND('General Info and Results'!C28="Hot Gas",'General Info and Results'!C24="Unit Cooler"),"N/A","Error")))))</f>
        <v>Error</v>
      </c>
      <c r="I17" s="193" t="s">
        <v>150</v>
      </c>
      <c r="J17" s="431" t="s">
        <v>304</v>
      </c>
      <c r="K17" s="432"/>
      <c r="L17" s="433"/>
      <c r="N17" s="222" t="s">
        <v>239</v>
      </c>
      <c r="O17" s="216" t="e">
        <f>IF('General Info and Results'!$C$25 = "Low Temperature", 0.8*$O$14, 0.7*$O$14)</f>
        <v>#VALUE!</v>
      </c>
      <c r="P17" s="195" t="s">
        <v>81</v>
      </c>
      <c r="Q17" s="267" t="s">
        <v>340</v>
      </c>
      <c r="S17" s="8"/>
    </row>
    <row r="18" spans="2:19" s="176" customFormat="1" ht="18.600000000000001" x14ac:dyDescent="0.45">
      <c r="B18" s="192" t="s">
        <v>297</v>
      </c>
      <c r="C18" s="217">
        <f>IF('General Info and Results'!$C$24 = "Matched Pair",'B Test'!D68, IF('General Info and Results'!$C$24 = "Condensing Unit",'B Test'!D79,0))</f>
        <v>0</v>
      </c>
      <c r="D18" s="183" t="s">
        <v>81</v>
      </c>
      <c r="E18" s="196" t="s">
        <v>319</v>
      </c>
      <c r="G18" s="257" t="s">
        <v>306</v>
      </c>
      <c r="H18" s="216" t="e">
        <f>IF('General Info and Results'!$C$25 = "Medium Temperature", 0,
IF('General Info and Results'!C28 = "Electric", H17/24,
IF(AND('General Info and Results'!C28="Hot Gas",'General Info and Results'!C24="Unit Cooler"),
IF($C$14&lt;=25000,0.195*$C$14*$H$16/24,
IF(AND($C$14&lt;=70000,$C$14&gt;25000),$C$14*(0.195-(0.049*($C$14-25000)/45000))*$H$16/24,
0.146*$C$14*$H$16/24)),
H17/24)))</f>
        <v>#VALUE!</v>
      </c>
      <c r="I18" s="193" t="s">
        <v>81</v>
      </c>
      <c r="J18" s="434" t="s">
        <v>299</v>
      </c>
      <c r="K18" s="435"/>
      <c r="L18" s="436"/>
      <c r="M18" s="190"/>
      <c r="N18" s="222" t="s">
        <v>240</v>
      </c>
      <c r="O18" s="216" t="e">
        <f>IF('General Info and Results'!$C$25 = "Low Temperature", 0.4*$O$14, 0.1*$O$14)</f>
        <v>#VALUE!</v>
      </c>
      <c r="P18" s="195" t="s">
        <v>81</v>
      </c>
      <c r="Q18" s="267" t="s">
        <v>341</v>
      </c>
      <c r="S18" s="8"/>
    </row>
    <row r="19" spans="2:19" s="176" customFormat="1" ht="16.8" x14ac:dyDescent="0.4">
      <c r="B19" s="192" t="s">
        <v>298</v>
      </c>
      <c r="C19" s="216" t="e">
        <f>IF('General Info and Results'!C24="Matched Pair", C18-3.412*'B Test'!D18,C18-3.412*$H$14)</f>
        <v>#VALUE!</v>
      </c>
      <c r="D19" s="195" t="s">
        <v>81</v>
      </c>
      <c r="E19" s="196" t="s">
        <v>320</v>
      </c>
      <c r="G19" s="192" t="s">
        <v>152</v>
      </c>
      <c r="H19" s="216" t="str">
        <f>IF('General Info and Results'!C25="Medium Temperature", 0,
IF('General Info and Results'!C24="Condensing Unit",0.0085*$C$14^1.27*H16,
IF('General Info and Results'!C28="Electric",('Defrost Test'!D15 + 1.05*'Defrost Test'!D15)/2*H16,
IF(AND('General Info and Results'!C28="Hot Gas",'General Info and Results'!C24="Matched Pair"),0.0085*$C$14^1.27*H16,
IF(AND('General Info and Results'!C28="Hot Gas",'General Info and Results'!C24="Unit Cooler"),"N/A","Error")))))</f>
        <v>Error</v>
      </c>
      <c r="I19" s="193" t="s">
        <v>307</v>
      </c>
      <c r="J19" s="462" t="s">
        <v>305</v>
      </c>
      <c r="K19" s="463"/>
      <c r="L19" s="464"/>
      <c r="N19" s="222" t="s">
        <v>158</v>
      </c>
      <c r="O19" s="218" t="e">
        <f>(O17+3.412*$H$15+$H$18)/(O14+3.412*$H$15)</f>
        <v>#VALUE!</v>
      </c>
      <c r="P19" s="208" t="s">
        <v>324</v>
      </c>
      <c r="Q19" s="267" t="s">
        <v>342</v>
      </c>
      <c r="S19" s="8"/>
    </row>
    <row r="20" spans="2:19" s="176" customFormat="1" ht="18" thickBot="1" x14ac:dyDescent="0.45">
      <c r="B20" s="210" t="s">
        <v>360</v>
      </c>
      <c r="C20" s="255">
        <f>'B Test'!$D$31</f>
        <v>0</v>
      </c>
      <c r="D20" s="211" t="s">
        <v>151</v>
      </c>
      <c r="E20" s="212"/>
      <c r="G20" s="256" t="s">
        <v>242</v>
      </c>
      <c r="H20" s="271" t="e">
        <f>IF('General Info and Results'!$C$25="Medium Temperature",0,
IF('General Info and Results'!C28="Electric",H19/24,
IF(AND('General Info and Results'!C28="Hot Gas",'General Info and Results'!C24="Unit Cooler"),H18/(0.95*3.412),
H19/24)))</f>
        <v>#VALUE!</v>
      </c>
      <c r="I20" s="198" t="s">
        <v>148</v>
      </c>
      <c r="J20" s="465" t="s">
        <v>300</v>
      </c>
      <c r="K20" s="466"/>
      <c r="L20" s="467"/>
      <c r="N20" s="222" t="s">
        <v>159</v>
      </c>
      <c r="O20" s="218" t="e">
        <f>(O18+3.412*$H$15+$H$18)/(O14+3.412*$H$15)</f>
        <v>#VALUE!</v>
      </c>
      <c r="P20" s="208" t="s">
        <v>324</v>
      </c>
      <c r="Q20" s="267" t="s">
        <v>343</v>
      </c>
      <c r="S20" s="8"/>
    </row>
    <row r="21" spans="2:19" s="176" customFormat="1" ht="16.2" thickBot="1" x14ac:dyDescent="0.4">
      <c r="B21" s="437" t="s">
        <v>22</v>
      </c>
      <c r="C21" s="438"/>
      <c r="D21" s="438"/>
      <c r="E21" s="439"/>
      <c r="N21" s="223" t="s">
        <v>84</v>
      </c>
      <c r="O21" s="219" t="e">
        <f>(0.67*O18+0.33*O17)/(0.33*(O16*O19+$H$15*(1-O19))+0.67*(O16*O20+$H$15*(1-O20))+$H$20)</f>
        <v>#VALUE!</v>
      </c>
      <c r="P21" s="205" t="s">
        <v>85</v>
      </c>
      <c r="Q21" s="206" t="s">
        <v>344</v>
      </c>
      <c r="S21" s="8"/>
    </row>
    <row r="22" spans="2:19" s="176" customFormat="1" ht="16.8" x14ac:dyDescent="0.4">
      <c r="B22" s="192" t="s">
        <v>297</v>
      </c>
      <c r="C22" s="217">
        <f>IF('General Info and Results'!$C$24 = "Matched Pair",'C Test'!D68, IF('General Info and Results'!$C$24 = "Condensing Unit",'C Test'!D79,0))</f>
        <v>0</v>
      </c>
      <c r="D22" s="183" t="s">
        <v>81</v>
      </c>
      <c r="E22" s="196" t="s">
        <v>319</v>
      </c>
      <c r="J22" s="199"/>
      <c r="K22" s="199"/>
      <c r="L22" s="199"/>
      <c r="S22" s="8"/>
    </row>
    <row r="23" spans="2:19" s="176" customFormat="1" ht="17.399999999999999" thickBot="1" x14ac:dyDescent="0.45">
      <c r="B23" s="192" t="s">
        <v>298</v>
      </c>
      <c r="C23" s="216" t="e">
        <f>IF('General Info and Results'!C24="Matched Pair", C22-3.412*'C Test'!D18,C22-3.412*$H$14)</f>
        <v>#VALUE!</v>
      </c>
      <c r="D23" s="195" t="s">
        <v>81</v>
      </c>
      <c r="E23" s="196" t="s">
        <v>320</v>
      </c>
      <c r="J23" s="199"/>
      <c r="K23" s="199"/>
      <c r="L23" s="199"/>
      <c r="S23" s="8"/>
    </row>
    <row r="24" spans="2:19" s="176" customFormat="1" ht="17.399999999999999" thickBot="1" x14ac:dyDescent="0.45">
      <c r="B24" s="202" t="s">
        <v>361</v>
      </c>
      <c r="C24" s="221">
        <f>'C Test'!$D$31</f>
        <v>0</v>
      </c>
      <c r="D24" s="198" t="s">
        <v>151</v>
      </c>
      <c r="E24" s="203"/>
      <c r="F24" s="201"/>
      <c r="N24" s="437" t="s">
        <v>157</v>
      </c>
      <c r="O24" s="438"/>
      <c r="P24" s="438"/>
      <c r="Q24" s="439"/>
      <c r="S24" s="8"/>
    </row>
    <row r="25" spans="2:19" s="176" customFormat="1" ht="18" thickBot="1" x14ac:dyDescent="0.45">
      <c r="B25" s="201"/>
      <c r="C25" s="201"/>
      <c r="D25" s="201"/>
      <c r="E25" s="201"/>
      <c r="F25" s="201"/>
      <c r="G25" s="280"/>
      <c r="H25" s="270"/>
      <c r="I25" s="279"/>
      <c r="N25" s="274"/>
      <c r="O25" s="275"/>
      <c r="P25" s="208" t="s">
        <v>145</v>
      </c>
      <c r="Q25" s="209" t="s">
        <v>149</v>
      </c>
      <c r="S25" s="8"/>
    </row>
    <row r="26" spans="2:19" s="176" customFormat="1" ht="17.399999999999999" thickBot="1" x14ac:dyDescent="0.45">
      <c r="B26" s="455" t="s">
        <v>144</v>
      </c>
      <c r="C26" s="456"/>
      <c r="D26" s="456"/>
      <c r="E26" s="456"/>
      <c r="F26" s="456"/>
      <c r="G26" s="456"/>
      <c r="H26" s="456"/>
      <c r="I26" s="456"/>
      <c r="J26" s="456"/>
      <c r="K26" s="456"/>
      <c r="L26" s="457"/>
      <c r="N26" s="222" t="s">
        <v>283</v>
      </c>
      <c r="O26" s="216" t="e">
        <f>$C$15</f>
        <v>#VALUE!</v>
      </c>
      <c r="P26" s="195" t="s">
        <v>81</v>
      </c>
      <c r="Q26" s="196"/>
      <c r="S26" s="8"/>
    </row>
    <row r="27" spans="2:19" s="176" customFormat="1" ht="16.8" x14ac:dyDescent="0.4">
      <c r="B27" s="224" t="s">
        <v>293</v>
      </c>
      <c r="C27" s="225" t="s">
        <v>292</v>
      </c>
      <c r="D27" s="226" t="s">
        <v>274</v>
      </c>
      <c r="E27" s="225" t="s">
        <v>322</v>
      </c>
      <c r="F27" s="225" t="s">
        <v>323</v>
      </c>
      <c r="G27" s="225" t="s">
        <v>290</v>
      </c>
      <c r="H27" s="225" t="s">
        <v>291</v>
      </c>
      <c r="I27" s="225" t="s">
        <v>287</v>
      </c>
      <c r="J27" s="225" t="s">
        <v>288</v>
      </c>
      <c r="K27" s="225" t="s">
        <v>289</v>
      </c>
      <c r="L27" s="226" t="s">
        <v>325</v>
      </c>
      <c r="N27" s="222" t="s">
        <v>285</v>
      </c>
      <c r="O27" s="220" t="e">
        <f>IF('General Info and Results'!C24="Matched Pair",'A Test'!$D$17+'A Test'!$D$18,'A Test'!$D$17+$H$14)</f>
        <v>#VALUE!</v>
      </c>
      <c r="P27" s="195" t="s">
        <v>148</v>
      </c>
      <c r="Q27" s="204"/>
      <c r="S27" s="8"/>
    </row>
    <row r="28" spans="2:19" s="176" customFormat="1" x14ac:dyDescent="0.35">
      <c r="B28" s="245">
        <v>1</v>
      </c>
      <c r="C28" s="238">
        <v>100.4</v>
      </c>
      <c r="D28" s="239">
        <v>9</v>
      </c>
      <c r="E28" s="240" t="e">
        <f>IF('General Info and Results'!$C$25 = "Low Temperature", 0.55*$O$37+0.25*(($O$37*(C28+10))/105), 0.65*$O$37+0.05*(($O$37*(C28-35))/60))</f>
        <v>#VALUE!</v>
      </c>
      <c r="F28" s="240" t="e">
        <f>IF('General Info and Results'!$C$25 = "Low Temperature", 0.15*$O$37+0.25*(($O$37*(C28+10))/105),  0.03*$O$37+0.07*(($O$37*(C28-35))/60))</f>
        <v>#VALUE!</v>
      </c>
      <c r="G28" s="240" t="e">
        <f t="shared" ref="G28:G47" si="0">IF(C28&gt;59,$O$39+(($O$37-$O$39)/(95-59))*(C28-59),$O$41+(($O$39-$O$41)/(59-35))*(C28-35))</f>
        <v>#VALUE!</v>
      </c>
      <c r="H28" s="261" t="e">
        <f t="shared" ref="H28:H47" si="1">IF(C28&gt;59,$O$40+(($O$38-$O$40)/(95-59))*(C28-59),$O$42+(($O$40-$O$42)/(59-35))*(C28-35))</f>
        <v>#VALUE!</v>
      </c>
      <c r="I28" s="241" t="e">
        <f t="shared" ref="I28:I47" si="2">(E28+3.412*$H$15+$H$18)/(G28+3.412*$H$15)</f>
        <v>#VALUE!</v>
      </c>
      <c r="J28" s="241" t="e">
        <f t="shared" ref="J28:J47" si="3">(F28+3.412*$H$15+$H$18)/(G28+3.412*$H$15)</f>
        <v>#VALUE!</v>
      </c>
      <c r="K28" s="261" t="e">
        <f>(0.67*F28+0.33*E28)*D28</f>
        <v>#VALUE!</v>
      </c>
      <c r="L28" s="263" t="e">
        <f t="shared" ref="L28:L47" si="4">(0.33*(H28*I28+$H$15*(1-I28))+0.67*(H28*J28+$H$15*(1-J28))+$H$20)*D28</f>
        <v>#VALUE!</v>
      </c>
      <c r="N28" s="222" t="s">
        <v>239</v>
      </c>
      <c r="O28" s="216" t="e">
        <f>IF('General Info and Results'!$C$25 = "Low Temperature", 0.8*$O$26, 0.7*$O$26)</f>
        <v>#VALUE!</v>
      </c>
      <c r="P28" s="195" t="s">
        <v>81</v>
      </c>
      <c r="Q28" s="267" t="s">
        <v>333</v>
      </c>
      <c r="S28" s="8"/>
    </row>
    <row r="29" spans="2:19" s="176" customFormat="1" x14ac:dyDescent="0.35">
      <c r="B29" s="245">
        <v>2</v>
      </c>
      <c r="C29" s="238">
        <v>95</v>
      </c>
      <c r="D29" s="239">
        <v>74</v>
      </c>
      <c r="E29" s="240" t="e">
        <f>IF('General Info and Results'!$C$25 = "Low Temperature", 0.55*$O$37+0.25*(($O$37*(C29+10))/105), 0.65*$O$37+0.05*(($O$37*(C29-35))/60))</f>
        <v>#VALUE!</v>
      </c>
      <c r="F29" s="240" t="e">
        <f>IF('General Info and Results'!$C$25 = "Low Temperature", 0.15*$O$37+0.25*(($O$37*(C29+10))/105),  0.03*$O$37+0.07*(($O$37*(C29-35))/60))</f>
        <v>#VALUE!</v>
      </c>
      <c r="G29" s="240" t="e">
        <f t="shared" si="0"/>
        <v>#VALUE!</v>
      </c>
      <c r="H29" s="261" t="e">
        <f t="shared" si="1"/>
        <v>#VALUE!</v>
      </c>
      <c r="I29" s="241" t="e">
        <f t="shared" si="2"/>
        <v>#VALUE!</v>
      </c>
      <c r="J29" s="241" t="e">
        <f t="shared" si="3"/>
        <v>#VALUE!</v>
      </c>
      <c r="K29" s="261" t="e">
        <f t="shared" ref="K29:K47" si="5">(0.67*F29+0.33*E29)*D29</f>
        <v>#VALUE!</v>
      </c>
      <c r="L29" s="263" t="e">
        <f t="shared" si="4"/>
        <v>#VALUE!</v>
      </c>
      <c r="N29" s="222" t="s">
        <v>240</v>
      </c>
      <c r="O29" s="216" t="e">
        <f>IF('General Info and Results'!$C$25 = "Low Temperature", 0.4*$O$26, 0.1*$O$26)</f>
        <v>#VALUE!</v>
      </c>
      <c r="P29" s="195" t="s">
        <v>81</v>
      </c>
      <c r="Q29" s="267" t="s">
        <v>334</v>
      </c>
      <c r="S29" s="8"/>
    </row>
    <row r="30" spans="2:19" s="176" customFormat="1" x14ac:dyDescent="0.35">
      <c r="B30" s="245">
        <v>3</v>
      </c>
      <c r="C30" s="238">
        <v>89.6</v>
      </c>
      <c r="D30" s="239">
        <v>257</v>
      </c>
      <c r="E30" s="240" t="e">
        <f>IF('General Info and Results'!$C$25 = "Low Temperature", 0.55*$O$37+0.25*(($O$37*(C30+10))/105), 0.65*$O$37+0.05*(($O$37*(C30-35))/60))</f>
        <v>#VALUE!</v>
      </c>
      <c r="F30" s="240" t="e">
        <f>IF('General Info and Results'!$C$25 = "Low Temperature", 0.15*$O$37+0.25*(($O$37*(C30+10))/105),  0.03*$O$37+0.07*(($O$37*(C30-35))/60))</f>
        <v>#VALUE!</v>
      </c>
      <c r="G30" s="240" t="e">
        <f t="shared" si="0"/>
        <v>#VALUE!</v>
      </c>
      <c r="H30" s="261" t="e">
        <f t="shared" si="1"/>
        <v>#VALUE!</v>
      </c>
      <c r="I30" s="241" t="e">
        <f t="shared" si="2"/>
        <v>#VALUE!</v>
      </c>
      <c r="J30" s="241" t="e">
        <f t="shared" si="3"/>
        <v>#VALUE!</v>
      </c>
      <c r="K30" s="261" t="e">
        <f t="shared" si="5"/>
        <v>#VALUE!</v>
      </c>
      <c r="L30" s="263" t="e">
        <f t="shared" si="4"/>
        <v>#VALUE!</v>
      </c>
      <c r="N30" s="222" t="s">
        <v>158</v>
      </c>
      <c r="O30" s="218" t="e">
        <f>($O$28+3.412*$H$15+$H$18)/($O$26+3.412*$H$15)</f>
        <v>#VALUE!</v>
      </c>
      <c r="P30" s="208" t="s">
        <v>324</v>
      </c>
      <c r="Q30" s="267" t="s">
        <v>335</v>
      </c>
      <c r="S30" s="8"/>
    </row>
    <row r="31" spans="2:19" s="176" customFormat="1" x14ac:dyDescent="0.35">
      <c r="B31" s="245">
        <v>4</v>
      </c>
      <c r="C31" s="238">
        <v>84.2</v>
      </c>
      <c r="D31" s="239">
        <v>416</v>
      </c>
      <c r="E31" s="240" t="e">
        <f>IF('General Info and Results'!$C$25 = "Low Temperature", 0.55*$O$37+0.25*(($O$37*(C31+10))/105), 0.65*$O$37+0.05*(($O$37*(C31-35))/60))</f>
        <v>#VALUE!</v>
      </c>
      <c r="F31" s="240" t="e">
        <f>IF('General Info and Results'!$C$25 = "Low Temperature", 0.15*$O$37+0.25*(($O$37*(C31+10))/105),  0.03*$O$37+0.07*(($O$37*(C31-35))/60))</f>
        <v>#VALUE!</v>
      </c>
      <c r="G31" s="240" t="e">
        <f t="shared" si="0"/>
        <v>#VALUE!</v>
      </c>
      <c r="H31" s="261" t="e">
        <f t="shared" si="1"/>
        <v>#VALUE!</v>
      </c>
      <c r="I31" s="241" t="e">
        <f t="shared" si="2"/>
        <v>#VALUE!</v>
      </c>
      <c r="J31" s="241" t="e">
        <f t="shared" si="3"/>
        <v>#VALUE!</v>
      </c>
      <c r="K31" s="261" t="e">
        <f t="shared" si="5"/>
        <v>#VALUE!</v>
      </c>
      <c r="L31" s="263" t="e">
        <f t="shared" si="4"/>
        <v>#VALUE!</v>
      </c>
      <c r="N31" s="222" t="s">
        <v>159</v>
      </c>
      <c r="O31" s="218" t="e">
        <f>($O$29+3.412*$H$15+$H$18)/($O$26+3.412*$H$15)</f>
        <v>#VALUE!</v>
      </c>
      <c r="P31" s="208" t="s">
        <v>324</v>
      </c>
      <c r="Q31" s="267" t="s">
        <v>336</v>
      </c>
      <c r="S31" s="8"/>
    </row>
    <row r="32" spans="2:19" s="176" customFormat="1" ht="16.2" thickBot="1" x14ac:dyDescent="0.4">
      <c r="B32" s="245">
        <v>5</v>
      </c>
      <c r="C32" s="238">
        <v>78.8</v>
      </c>
      <c r="D32" s="239">
        <v>630</v>
      </c>
      <c r="E32" s="240" t="e">
        <f>IF('General Info and Results'!$C$25 = "Low Temperature", 0.55*$O$37+0.25*(($O$37*(C32+10))/105), 0.65*$O$37+0.05*(($O$37*(C32-35))/60))</f>
        <v>#VALUE!</v>
      </c>
      <c r="F32" s="240" t="e">
        <f>IF('General Info and Results'!$C$25 = "Low Temperature", 0.15*$O$37+0.25*(($O$37*(C32+10))/105),  0.03*$O$37+0.07*(($O$37*(C32-35))/60))</f>
        <v>#VALUE!</v>
      </c>
      <c r="G32" s="240" t="e">
        <f t="shared" si="0"/>
        <v>#VALUE!</v>
      </c>
      <c r="H32" s="261" t="e">
        <f t="shared" si="1"/>
        <v>#VALUE!</v>
      </c>
      <c r="I32" s="241" t="e">
        <f t="shared" si="2"/>
        <v>#VALUE!</v>
      </c>
      <c r="J32" s="241" t="e">
        <f t="shared" si="3"/>
        <v>#VALUE!</v>
      </c>
      <c r="K32" s="261" t="e">
        <f t="shared" si="5"/>
        <v>#VALUE!</v>
      </c>
      <c r="L32" s="263" t="e">
        <f t="shared" si="4"/>
        <v>#VALUE!</v>
      </c>
      <c r="N32" s="223" t="s">
        <v>84</v>
      </c>
      <c r="O32" s="219" t="e">
        <f>(0.67*O29+0.33*O28)/(0.33*(O27*O30+$H$15*(1-O30))+0.67*(O27*O31+$H$15*(1-O31))+$H$20)</f>
        <v>#VALUE!</v>
      </c>
      <c r="P32" s="205" t="s">
        <v>85</v>
      </c>
      <c r="Q32" s="157" t="s">
        <v>337</v>
      </c>
      <c r="S32" s="8"/>
    </row>
    <row r="33" spans="2:19" s="176" customFormat="1" x14ac:dyDescent="0.35">
      <c r="B33" s="245">
        <v>6</v>
      </c>
      <c r="C33" s="238">
        <v>73.400000000000006</v>
      </c>
      <c r="D33" s="239">
        <v>898</v>
      </c>
      <c r="E33" s="240" t="e">
        <f>IF('General Info and Results'!$C$25 = "Low Temperature", 0.55*$O$37+0.25*(($O$37*(C33+10))/105), 0.65*$O$37+0.05*(($O$37*(C33-35))/60))</f>
        <v>#VALUE!</v>
      </c>
      <c r="F33" s="240" t="e">
        <f>IF('General Info and Results'!$C$25 = "Low Temperature", 0.15*$O$37+0.25*(($O$37*(C33+10))/105),  0.03*$O$37+0.07*(($O$37*(C33-35))/60))</f>
        <v>#VALUE!</v>
      </c>
      <c r="G33" s="240" t="e">
        <f t="shared" si="0"/>
        <v>#VALUE!</v>
      </c>
      <c r="H33" s="261" t="e">
        <f t="shared" si="1"/>
        <v>#VALUE!</v>
      </c>
      <c r="I33" s="241" t="e">
        <f t="shared" si="2"/>
        <v>#VALUE!</v>
      </c>
      <c r="J33" s="241" t="e">
        <f t="shared" si="3"/>
        <v>#VALUE!</v>
      </c>
      <c r="K33" s="261" t="e">
        <f t="shared" si="5"/>
        <v>#VALUE!</v>
      </c>
      <c r="L33" s="263" t="e">
        <f t="shared" si="4"/>
        <v>#VALUE!</v>
      </c>
      <c r="S33" s="8"/>
    </row>
    <row r="34" spans="2:19" s="176" customFormat="1" ht="16.2" thickBot="1" x14ac:dyDescent="0.4">
      <c r="B34" s="245">
        <v>7</v>
      </c>
      <c r="C34" s="238">
        <v>68</v>
      </c>
      <c r="D34" s="239">
        <v>737</v>
      </c>
      <c r="E34" s="240" t="e">
        <f>IF('General Info and Results'!$C$25 = "Low Temperature", 0.55*$O$37+0.25*(($O$37*(C34+10))/105), 0.65*$O$37+0.05*(($O$37*(C34-35))/60))</f>
        <v>#VALUE!</v>
      </c>
      <c r="F34" s="240" t="e">
        <f>IF('General Info and Results'!$C$25 = "Low Temperature", 0.15*$O$37+0.25*(($O$37*(C34+10))/105),  0.03*$O$37+0.07*(($O$37*(C34-35))/60))</f>
        <v>#VALUE!</v>
      </c>
      <c r="G34" s="240" t="e">
        <f t="shared" si="0"/>
        <v>#VALUE!</v>
      </c>
      <c r="H34" s="261" t="e">
        <f t="shared" si="1"/>
        <v>#VALUE!</v>
      </c>
      <c r="I34" s="241" t="e">
        <f t="shared" si="2"/>
        <v>#VALUE!</v>
      </c>
      <c r="J34" s="241" t="e">
        <f t="shared" si="3"/>
        <v>#VALUE!</v>
      </c>
      <c r="K34" s="261" t="e">
        <f t="shared" si="5"/>
        <v>#VALUE!</v>
      </c>
      <c r="L34" s="263" t="e">
        <f t="shared" si="4"/>
        <v>#VALUE!</v>
      </c>
      <c r="S34" s="8"/>
    </row>
    <row r="35" spans="2:19" s="176" customFormat="1" ht="16.2" thickBot="1" x14ac:dyDescent="0.4">
      <c r="B35" s="245">
        <v>8</v>
      </c>
      <c r="C35" s="238">
        <v>62.6</v>
      </c>
      <c r="D35" s="239">
        <v>943</v>
      </c>
      <c r="E35" s="240" t="e">
        <f>IF('General Info and Results'!$C$25 = "Low Temperature", 0.55*$O$37+0.25*(($O$37*(C35+10))/105), 0.65*$O$37+0.05*(($O$37*(C35-35))/60))</f>
        <v>#VALUE!</v>
      </c>
      <c r="F35" s="240" t="e">
        <f>IF('General Info and Results'!$C$25 = "Low Temperature", 0.15*$O$37+0.25*(($O$37*(C35+10))/105),  0.03*$O$37+0.07*(($O$37*(C35-35))/60))</f>
        <v>#VALUE!</v>
      </c>
      <c r="G35" s="240" t="e">
        <f t="shared" si="0"/>
        <v>#VALUE!</v>
      </c>
      <c r="H35" s="261" t="e">
        <f t="shared" si="1"/>
        <v>#VALUE!</v>
      </c>
      <c r="I35" s="241" t="e">
        <f t="shared" si="2"/>
        <v>#VALUE!</v>
      </c>
      <c r="J35" s="241" t="e">
        <f t="shared" si="3"/>
        <v>#VALUE!</v>
      </c>
      <c r="K35" s="261" t="e">
        <f t="shared" si="5"/>
        <v>#VALUE!</v>
      </c>
      <c r="L35" s="263" t="e">
        <f t="shared" si="4"/>
        <v>#VALUE!</v>
      </c>
      <c r="N35" s="455" t="s">
        <v>144</v>
      </c>
      <c r="O35" s="456"/>
      <c r="P35" s="456"/>
      <c r="Q35" s="457"/>
      <c r="S35" s="8"/>
    </row>
    <row r="36" spans="2:19" s="176" customFormat="1" x14ac:dyDescent="0.35">
      <c r="B36" s="245">
        <v>9</v>
      </c>
      <c r="C36" s="238">
        <v>57.2</v>
      </c>
      <c r="D36" s="239">
        <v>628</v>
      </c>
      <c r="E36" s="240" t="e">
        <f>IF('General Info and Results'!$C$25 = "Low Temperature", 0.55*$O$37+0.25*(($O$37*(C36+10))/105), 0.65*$O$37+0.05*(($O$37*(C36-35))/60))</f>
        <v>#VALUE!</v>
      </c>
      <c r="F36" s="240" t="e">
        <f>IF('General Info and Results'!$C$25 = "Low Temperature", 0.15*$O$37+0.25*(($O$37*(C36+10))/105),  0.03*$O$37+0.07*(($O$37*(C36-35))/60))</f>
        <v>#VALUE!</v>
      </c>
      <c r="G36" s="240" t="e">
        <f t="shared" si="0"/>
        <v>#VALUE!</v>
      </c>
      <c r="H36" s="261" t="e">
        <f t="shared" si="1"/>
        <v>#VALUE!</v>
      </c>
      <c r="I36" s="241" t="e">
        <f t="shared" si="2"/>
        <v>#VALUE!</v>
      </c>
      <c r="J36" s="241" t="e">
        <f t="shared" si="3"/>
        <v>#VALUE!</v>
      </c>
      <c r="K36" s="261" t="e">
        <f t="shared" si="5"/>
        <v>#VALUE!</v>
      </c>
      <c r="L36" s="263" t="e">
        <f t="shared" si="4"/>
        <v>#VALUE!</v>
      </c>
      <c r="N36" s="272"/>
      <c r="O36" s="273"/>
      <c r="P36" s="215" t="s">
        <v>145</v>
      </c>
      <c r="Q36" s="213" t="s">
        <v>146</v>
      </c>
      <c r="S36" s="8"/>
    </row>
    <row r="37" spans="2:19" s="176" customFormat="1" ht="16.8" x14ac:dyDescent="0.4">
      <c r="B37" s="245">
        <v>10</v>
      </c>
      <c r="C37" s="238">
        <v>51.8</v>
      </c>
      <c r="D37" s="239">
        <v>590</v>
      </c>
      <c r="E37" s="240" t="e">
        <f>IF('General Info and Results'!$C$25 = "Low Temperature", 0.55*$O$37+0.25*(($O$37*(C37+10))/105), 0.65*$O$37+0.05*(($O$37*(C37-35))/60))</f>
        <v>#VALUE!</v>
      </c>
      <c r="F37" s="240" t="e">
        <f>IF('General Info and Results'!$C$25 = "Low Temperature", 0.15*$O$37+0.25*(($O$37*(C37+10))/105),  0.03*$O$37+0.07*(($O$37*(C37-35))/60))</f>
        <v>#VALUE!</v>
      </c>
      <c r="G37" s="240" t="e">
        <f t="shared" si="0"/>
        <v>#VALUE!</v>
      </c>
      <c r="H37" s="261" t="e">
        <f t="shared" si="1"/>
        <v>#VALUE!</v>
      </c>
      <c r="I37" s="241" t="e">
        <f t="shared" si="2"/>
        <v>#VALUE!</v>
      </c>
      <c r="J37" s="241" t="e">
        <f t="shared" si="3"/>
        <v>#VALUE!</v>
      </c>
      <c r="K37" s="261" t="e">
        <f t="shared" si="5"/>
        <v>#VALUE!</v>
      </c>
      <c r="L37" s="263" t="e">
        <f t="shared" si="4"/>
        <v>#VALUE!</v>
      </c>
      <c r="N37" s="192" t="s">
        <v>278</v>
      </c>
      <c r="O37" s="216" t="e">
        <f>$C$15</f>
        <v>#VALUE!</v>
      </c>
      <c r="P37" s="193" t="s">
        <v>81</v>
      </c>
      <c r="Q37" s="191" t="s">
        <v>324</v>
      </c>
      <c r="S37" s="8"/>
    </row>
    <row r="38" spans="2:19" s="176" customFormat="1" ht="16.8" x14ac:dyDescent="0.4">
      <c r="B38" s="245">
        <v>11</v>
      </c>
      <c r="C38" s="238">
        <v>46.4</v>
      </c>
      <c r="D38" s="239">
        <v>677</v>
      </c>
      <c r="E38" s="240" t="e">
        <f>IF('General Info and Results'!$C$25 = "Low Temperature", 0.55*$O$37+0.25*(($O$37*(C38+10))/105), 0.65*$O$37+0.05*(($O$37*(C38-35))/60))</f>
        <v>#VALUE!</v>
      </c>
      <c r="F38" s="240" t="e">
        <f>IF('General Info and Results'!$C$25 = "Low Temperature", 0.15*$O$37+0.25*(($O$37*(C38+10))/105),  0.03*$O$37+0.07*(($O$37*(C38-35))/60))</f>
        <v>#VALUE!</v>
      </c>
      <c r="G38" s="240" t="e">
        <f t="shared" si="0"/>
        <v>#VALUE!</v>
      </c>
      <c r="H38" s="261" t="e">
        <f t="shared" si="1"/>
        <v>#VALUE!</v>
      </c>
      <c r="I38" s="241" t="e">
        <f t="shared" si="2"/>
        <v>#VALUE!</v>
      </c>
      <c r="J38" s="241" t="e">
        <f t="shared" si="3"/>
        <v>#VALUE!</v>
      </c>
      <c r="K38" s="261" t="e">
        <f t="shared" si="5"/>
        <v>#VALUE!</v>
      </c>
      <c r="L38" s="263" t="e">
        <f t="shared" si="4"/>
        <v>#VALUE!</v>
      </c>
      <c r="N38" s="192" t="s">
        <v>275</v>
      </c>
      <c r="O38" s="220" t="e">
        <f>IF('General Info and Results'!C24="Matched Pair",'A Test'!$D$17+'A Test'!$D$18,'A Test'!$D$17+$H$14)</f>
        <v>#VALUE!</v>
      </c>
      <c r="P38" s="193" t="s">
        <v>148</v>
      </c>
      <c r="Q38" s="194" t="s">
        <v>324</v>
      </c>
      <c r="S38" s="8"/>
    </row>
    <row r="39" spans="2:19" s="176" customFormat="1" ht="16.8" x14ac:dyDescent="0.4">
      <c r="B39" s="245">
        <v>12</v>
      </c>
      <c r="C39" s="238">
        <v>41</v>
      </c>
      <c r="D39" s="239">
        <v>576</v>
      </c>
      <c r="E39" s="240" t="e">
        <f>IF('General Info and Results'!$C$25 = "Low Temperature", 0.55*$O$37+0.25*(($O$37*(C39+10))/105), 0.65*$O$37+0.05*(($O$37*(C39-35))/60))</f>
        <v>#VALUE!</v>
      </c>
      <c r="F39" s="240" t="e">
        <f>IF('General Info and Results'!$C$25 = "Low Temperature", 0.15*$O$37+0.25*(($O$37*(C39+10))/105),  0.03*$O$37+0.07*(($O$37*(C39-35))/60))</f>
        <v>#VALUE!</v>
      </c>
      <c r="G39" s="240" t="e">
        <f t="shared" si="0"/>
        <v>#VALUE!</v>
      </c>
      <c r="H39" s="261" t="e">
        <f t="shared" si="1"/>
        <v>#VALUE!</v>
      </c>
      <c r="I39" s="241" t="e">
        <f t="shared" si="2"/>
        <v>#VALUE!</v>
      </c>
      <c r="J39" s="241" t="e">
        <f t="shared" si="3"/>
        <v>#VALUE!</v>
      </c>
      <c r="K39" s="261" t="e">
        <f t="shared" si="5"/>
        <v>#VALUE!</v>
      </c>
      <c r="L39" s="263" t="e">
        <f t="shared" si="4"/>
        <v>#VALUE!</v>
      </c>
      <c r="N39" s="197" t="s">
        <v>279</v>
      </c>
      <c r="O39" s="216" t="e">
        <f>$C$19</f>
        <v>#VALUE!</v>
      </c>
      <c r="P39" s="193" t="s">
        <v>81</v>
      </c>
      <c r="Q39" s="191" t="s">
        <v>324</v>
      </c>
      <c r="S39" s="8"/>
    </row>
    <row r="40" spans="2:19" s="176" customFormat="1" ht="16.8" x14ac:dyDescent="0.4">
      <c r="B40" s="245">
        <v>13</v>
      </c>
      <c r="C40" s="238">
        <v>35.6</v>
      </c>
      <c r="D40" s="239">
        <v>646</v>
      </c>
      <c r="E40" s="240" t="e">
        <f>IF('General Info and Results'!$C$25 = "Low Temperature", 0.55*$O$37+0.25*(($O$37*(C40+10))/105), 0.65*$O$37+0.05*(($O$37*(C40-35))/60))</f>
        <v>#VALUE!</v>
      </c>
      <c r="F40" s="240" t="e">
        <f>IF('General Info and Results'!$C$25 = "Low Temperature", 0.15*$O$37+0.25*(($O$37*(C40+10))/105),  0.03*$O$37+0.07*(($O$37*(C40-35))/60))</f>
        <v>#VALUE!</v>
      </c>
      <c r="G40" s="240" t="e">
        <f t="shared" si="0"/>
        <v>#VALUE!</v>
      </c>
      <c r="H40" s="261" t="e">
        <f t="shared" si="1"/>
        <v>#VALUE!</v>
      </c>
      <c r="I40" s="241" t="e">
        <f t="shared" si="2"/>
        <v>#VALUE!</v>
      </c>
      <c r="J40" s="241" t="e">
        <f t="shared" si="3"/>
        <v>#VALUE!</v>
      </c>
      <c r="K40" s="261" t="e">
        <f t="shared" si="5"/>
        <v>#VALUE!</v>
      </c>
      <c r="L40" s="263" t="e">
        <f t="shared" si="4"/>
        <v>#VALUE!</v>
      </c>
      <c r="N40" s="197" t="s">
        <v>276</v>
      </c>
      <c r="O40" s="220" t="e">
        <f>IF('General Info and Results'!C24="Matched Pair",'B Test'!$D$17+'B Test'!$D$18,'B Test'!$D$17+$H$14)</f>
        <v>#VALUE!</v>
      </c>
      <c r="P40" s="193" t="s">
        <v>148</v>
      </c>
      <c r="Q40" s="194" t="s">
        <v>324</v>
      </c>
      <c r="S40" s="8"/>
    </row>
    <row r="41" spans="2:19" s="176" customFormat="1" ht="16.8" x14ac:dyDescent="0.4">
      <c r="B41" s="245">
        <v>14</v>
      </c>
      <c r="C41" s="238">
        <v>30.2</v>
      </c>
      <c r="D41" s="239">
        <v>534</v>
      </c>
      <c r="E41" s="240" t="e">
        <f>IF('General Info and Results'!$C$25 = "Low Temperature", 0.55*$O$37+0.25*(($O$37*(C41+10))/105), 0.65*$O$37+0.05*(($O$37*(C41-35))/60))</f>
        <v>#VALUE!</v>
      </c>
      <c r="F41" s="240" t="e">
        <f>IF('General Info and Results'!$C$25 = "Low Temperature", 0.15*$O$37+0.25*(($O$37*(C41+10))/105),  0.03*$O$37+0.07*(($O$37*(C41-35))/60))</f>
        <v>#VALUE!</v>
      </c>
      <c r="G41" s="240" t="e">
        <f t="shared" si="0"/>
        <v>#VALUE!</v>
      </c>
      <c r="H41" s="261" t="e">
        <f t="shared" si="1"/>
        <v>#VALUE!</v>
      </c>
      <c r="I41" s="241" t="e">
        <f t="shared" si="2"/>
        <v>#VALUE!</v>
      </c>
      <c r="J41" s="241" t="e">
        <f t="shared" si="3"/>
        <v>#VALUE!</v>
      </c>
      <c r="K41" s="261" t="e">
        <f t="shared" si="5"/>
        <v>#VALUE!</v>
      </c>
      <c r="L41" s="263" t="e">
        <f t="shared" si="4"/>
        <v>#VALUE!</v>
      </c>
      <c r="N41" s="197" t="s">
        <v>280</v>
      </c>
      <c r="O41" s="216" t="e">
        <f>$C$23</f>
        <v>#VALUE!</v>
      </c>
      <c r="P41" s="193" t="s">
        <v>81</v>
      </c>
      <c r="Q41" s="191" t="s">
        <v>324</v>
      </c>
      <c r="S41" s="8"/>
    </row>
    <row r="42" spans="2:19" s="176" customFormat="1" ht="16.8" x14ac:dyDescent="0.4">
      <c r="B42" s="245">
        <v>15</v>
      </c>
      <c r="C42" s="238">
        <v>24.8</v>
      </c>
      <c r="D42" s="239">
        <v>322</v>
      </c>
      <c r="E42" s="240" t="e">
        <f>IF('General Info and Results'!$C$25 = "Low Temperature", 0.55*$O$37+0.25*(($O$37*(C42+10))/105), 0.65*$O$37+0.05*(($O$37*(C42-35))/60))</f>
        <v>#VALUE!</v>
      </c>
      <c r="F42" s="240" t="e">
        <f>IF('General Info and Results'!$C$25 = "Low Temperature", 0.15*$O$37+0.25*(($O$37*(C42+10))/105),  0.03*$O$37+0.07*(($O$37*(C42-35))/60))</f>
        <v>#VALUE!</v>
      </c>
      <c r="G42" s="240" t="e">
        <f t="shared" si="0"/>
        <v>#VALUE!</v>
      </c>
      <c r="H42" s="261" t="e">
        <f t="shared" si="1"/>
        <v>#VALUE!</v>
      </c>
      <c r="I42" s="241" t="e">
        <f t="shared" si="2"/>
        <v>#VALUE!</v>
      </c>
      <c r="J42" s="241" t="e">
        <f t="shared" si="3"/>
        <v>#VALUE!</v>
      </c>
      <c r="K42" s="261" t="e">
        <f t="shared" si="5"/>
        <v>#VALUE!</v>
      </c>
      <c r="L42" s="263" t="e">
        <f t="shared" si="4"/>
        <v>#VALUE!</v>
      </c>
      <c r="N42" s="197" t="s">
        <v>277</v>
      </c>
      <c r="O42" s="220" t="e">
        <f>IF('General Info and Results'!C24="Matched Pair",'C Test'!$D$17+'C Test'!$D$18,'C Test'!$D$17+$H$14)</f>
        <v>#VALUE!</v>
      </c>
      <c r="P42" s="193" t="s">
        <v>148</v>
      </c>
      <c r="Q42" s="194" t="s">
        <v>324</v>
      </c>
      <c r="S42" s="8"/>
    </row>
    <row r="43" spans="2:19" s="176" customFormat="1" x14ac:dyDescent="0.35">
      <c r="B43" s="245">
        <v>16</v>
      </c>
      <c r="C43" s="238">
        <v>19.399999999999999</v>
      </c>
      <c r="D43" s="239">
        <v>305</v>
      </c>
      <c r="E43" s="240" t="e">
        <f>IF('General Info and Results'!$C$25 = "Low Temperature", 0.55*$O$37+0.25*(($O$37*(C43+10))/105), 0.65*$O$37+0.05*(($O$37*(C43-35))/60))</f>
        <v>#VALUE!</v>
      </c>
      <c r="F43" s="240" t="e">
        <f>IF('General Info and Results'!$C$25 = "Low Temperature", 0.15*$O$37+0.25*(($O$37*(C43+10))/105),  0.03*$O$37+0.07*(($O$37*(C43-35))/60))</f>
        <v>#VALUE!</v>
      </c>
      <c r="G43" s="240" t="e">
        <f t="shared" si="0"/>
        <v>#VALUE!</v>
      </c>
      <c r="H43" s="261" t="e">
        <f t="shared" si="1"/>
        <v>#VALUE!</v>
      </c>
      <c r="I43" s="241" t="e">
        <f t="shared" si="2"/>
        <v>#VALUE!</v>
      </c>
      <c r="J43" s="241" t="e">
        <f t="shared" si="3"/>
        <v>#VALUE!</v>
      </c>
      <c r="K43" s="261" t="e">
        <f t="shared" si="5"/>
        <v>#VALUE!</v>
      </c>
      <c r="L43" s="263" t="e">
        <f t="shared" si="4"/>
        <v>#VALUE!</v>
      </c>
      <c r="N43" s="192" t="s">
        <v>153</v>
      </c>
      <c r="O43" s="216" t="e">
        <f>SUM(L28:L47)</f>
        <v>#VALUE!</v>
      </c>
      <c r="P43" s="193" t="s">
        <v>154</v>
      </c>
      <c r="Q43" s="194" t="s">
        <v>321</v>
      </c>
      <c r="S43" s="8"/>
    </row>
    <row r="44" spans="2:19" s="176" customFormat="1" x14ac:dyDescent="0.35">
      <c r="B44" s="245">
        <v>17</v>
      </c>
      <c r="C44" s="238">
        <v>14</v>
      </c>
      <c r="D44" s="239">
        <v>246</v>
      </c>
      <c r="E44" s="240" t="e">
        <f>IF('General Info and Results'!$C$25 = "Low Temperature", 0.55*$O$37+0.25*(($O$37*(C44+10))/105), 0.65*$O$37+0.05*(($O$37*(C44-35))/60))</f>
        <v>#VALUE!</v>
      </c>
      <c r="F44" s="240" t="e">
        <f>IF('General Info and Results'!$C$25 = "Low Temperature", 0.15*$O$37+0.25*(($O$37*(C44+10))/105),  0.03*$O$37+0.07*(($O$37*(C44-35))/60))</f>
        <v>#VALUE!</v>
      </c>
      <c r="G44" s="240" t="e">
        <f t="shared" si="0"/>
        <v>#VALUE!</v>
      </c>
      <c r="H44" s="261" t="e">
        <f t="shared" si="1"/>
        <v>#VALUE!</v>
      </c>
      <c r="I44" s="241" t="e">
        <f t="shared" si="2"/>
        <v>#VALUE!</v>
      </c>
      <c r="J44" s="241" t="e">
        <f t="shared" si="3"/>
        <v>#VALUE!</v>
      </c>
      <c r="K44" s="261" t="e">
        <f t="shared" si="5"/>
        <v>#VALUE!</v>
      </c>
      <c r="L44" s="263" t="e">
        <f t="shared" si="4"/>
        <v>#VALUE!</v>
      </c>
      <c r="N44" s="192" t="s">
        <v>155</v>
      </c>
      <c r="O44" s="216" t="e">
        <f>SUM(K28:K47)</f>
        <v>#VALUE!</v>
      </c>
      <c r="P44" s="193" t="s">
        <v>156</v>
      </c>
      <c r="Q44" s="194" t="s">
        <v>321</v>
      </c>
      <c r="S44" s="8"/>
    </row>
    <row r="45" spans="2:19" s="176" customFormat="1" ht="16.2" thickBot="1" x14ac:dyDescent="0.4">
      <c r="B45" s="245">
        <v>18</v>
      </c>
      <c r="C45" s="238">
        <v>8.6</v>
      </c>
      <c r="D45" s="239">
        <v>189</v>
      </c>
      <c r="E45" s="240" t="e">
        <f>IF('General Info and Results'!$C$25 = "Low Temperature", 0.55*$O$37+0.25*(($O$37*(C45+10))/105), 0.65*$O$37+0.05*(($O$37*(C45-35))/60))</f>
        <v>#VALUE!</v>
      </c>
      <c r="F45" s="240" t="e">
        <f>IF('General Info and Results'!$C$25 = "Low Temperature", 0.15*$O$37+0.25*(($O$37*(C45+10))/105),  0.03*$O$37+0.07*(($O$37*(C45-35))/60))</f>
        <v>#VALUE!</v>
      </c>
      <c r="G45" s="240" t="e">
        <f t="shared" si="0"/>
        <v>#VALUE!</v>
      </c>
      <c r="H45" s="261" t="e">
        <f t="shared" si="1"/>
        <v>#VALUE!</v>
      </c>
      <c r="I45" s="241" t="e">
        <f t="shared" si="2"/>
        <v>#VALUE!</v>
      </c>
      <c r="J45" s="241" t="e">
        <f t="shared" si="3"/>
        <v>#VALUE!</v>
      </c>
      <c r="K45" s="261" t="e">
        <f t="shared" si="5"/>
        <v>#VALUE!</v>
      </c>
      <c r="L45" s="263" t="e">
        <f t="shared" si="4"/>
        <v>#VALUE!</v>
      </c>
      <c r="N45" s="202" t="s">
        <v>84</v>
      </c>
      <c r="O45" s="219" t="e">
        <f>O44/O43</f>
        <v>#VALUE!</v>
      </c>
      <c r="P45" s="198" t="s">
        <v>85</v>
      </c>
      <c r="Q45" s="200" t="s">
        <v>321</v>
      </c>
      <c r="S45" s="8"/>
    </row>
    <row r="46" spans="2:19" s="176" customFormat="1" x14ac:dyDescent="0.35">
      <c r="B46" s="245">
        <v>19</v>
      </c>
      <c r="C46" s="238">
        <v>3.2</v>
      </c>
      <c r="D46" s="239">
        <v>78</v>
      </c>
      <c r="E46" s="240" t="e">
        <f>IF('General Info and Results'!$C$25 = "Low Temperature", 0.55*$O$37+0.25*(($O$37*(C46+10))/105), 0.65*$O$37+0.05*(($O$37*(C46-35))/60))</f>
        <v>#VALUE!</v>
      </c>
      <c r="F46" s="240" t="e">
        <f>IF('General Info and Results'!$C$25 = "Low Temperature", 0.15*$O$37+0.25*(($O$37*(C46+10))/105),  0.03*$O$37+0.07*(($O$37*(C46-35))/60))</f>
        <v>#VALUE!</v>
      </c>
      <c r="G46" s="240" t="e">
        <f t="shared" si="0"/>
        <v>#VALUE!</v>
      </c>
      <c r="H46" s="261" t="e">
        <f t="shared" si="1"/>
        <v>#VALUE!</v>
      </c>
      <c r="I46" s="241" t="e">
        <f t="shared" si="2"/>
        <v>#VALUE!</v>
      </c>
      <c r="J46" s="241" t="e">
        <f t="shared" si="3"/>
        <v>#VALUE!</v>
      </c>
      <c r="K46" s="261" t="e">
        <f t="shared" si="5"/>
        <v>#VALUE!</v>
      </c>
      <c r="L46" s="263" t="e">
        <f t="shared" si="4"/>
        <v>#VALUE!</v>
      </c>
      <c r="S46" s="8"/>
    </row>
    <row r="47" spans="2:19" s="176" customFormat="1" x14ac:dyDescent="0.35">
      <c r="B47" s="246">
        <v>20</v>
      </c>
      <c r="C47" s="242">
        <v>-2.2000000000000002</v>
      </c>
      <c r="D47" s="243">
        <v>5</v>
      </c>
      <c r="E47" s="217" t="e">
        <f>IF('General Info and Results'!$C$25 = "Low Temperature", 0.55*$O$37+0.25*(($O$37*(C47+10))/105), 0.65*$O$37+0.05*(($O$37*(C47-35))/60))</f>
        <v>#VALUE!</v>
      </c>
      <c r="F47" s="217" t="e">
        <f>IF('General Info and Results'!$C$25 = "Low Temperature", 0.15*$O$37+0.25*(($O$37*(C47+10))/105),  0.03*$O$37+0.07*(($O$37*(C47-35))/60))</f>
        <v>#VALUE!</v>
      </c>
      <c r="G47" s="217" t="e">
        <f t="shared" si="0"/>
        <v>#VALUE!</v>
      </c>
      <c r="H47" s="262" t="e">
        <f t="shared" si="1"/>
        <v>#VALUE!</v>
      </c>
      <c r="I47" s="244" t="e">
        <f t="shared" si="2"/>
        <v>#VALUE!</v>
      </c>
      <c r="J47" s="244" t="e">
        <f t="shared" si="3"/>
        <v>#VALUE!</v>
      </c>
      <c r="K47" s="262" t="e">
        <f t="shared" si="5"/>
        <v>#VALUE!</v>
      </c>
      <c r="L47" s="264" t="e">
        <f t="shared" si="4"/>
        <v>#VALUE!</v>
      </c>
      <c r="S47" s="8"/>
    </row>
    <row r="48" spans="2:19" s="176" customFormat="1" x14ac:dyDescent="0.35">
      <c r="B48" s="471" t="s">
        <v>338</v>
      </c>
      <c r="C48" s="472"/>
      <c r="D48" s="473"/>
      <c r="E48" s="208" t="s">
        <v>81</v>
      </c>
      <c r="F48" s="208" t="s">
        <v>81</v>
      </c>
      <c r="G48" s="208" t="s">
        <v>81</v>
      </c>
      <c r="H48" s="208" t="s">
        <v>148</v>
      </c>
      <c r="I48" s="208" t="s">
        <v>324</v>
      </c>
      <c r="J48" s="208" t="s">
        <v>324</v>
      </c>
      <c r="K48" s="208" t="s">
        <v>150</v>
      </c>
      <c r="L48" s="235" t="s">
        <v>273</v>
      </c>
      <c r="N48" s="458"/>
      <c r="O48" s="458"/>
      <c r="P48" s="458"/>
      <c r="S48" s="8"/>
    </row>
    <row r="49" spans="1:19" s="176" customFormat="1" ht="16.2" thickBot="1" x14ac:dyDescent="0.4">
      <c r="B49" s="452" t="s">
        <v>149</v>
      </c>
      <c r="C49" s="453"/>
      <c r="D49" s="454"/>
      <c r="E49" s="265" t="s">
        <v>326</v>
      </c>
      <c r="F49" s="265" t="s">
        <v>327</v>
      </c>
      <c r="G49" s="265" t="s">
        <v>328</v>
      </c>
      <c r="H49" s="265" t="s">
        <v>329</v>
      </c>
      <c r="I49" s="265" t="s">
        <v>330</v>
      </c>
      <c r="J49" s="265" t="s">
        <v>331</v>
      </c>
      <c r="K49" s="265" t="s">
        <v>331</v>
      </c>
      <c r="L49" s="266" t="s">
        <v>332</v>
      </c>
      <c r="O49" s="285"/>
      <c r="S49" s="8"/>
    </row>
    <row r="50" spans="1:19" s="176" customFormat="1" x14ac:dyDescent="0.35">
      <c r="O50" s="286"/>
      <c r="S50" s="8"/>
    </row>
    <row r="51" spans="1:19" s="176" customFormat="1" ht="12.6" customHeight="1" x14ac:dyDescent="0.35">
      <c r="A51" s="8"/>
      <c r="B51" s="8"/>
      <c r="C51" s="8"/>
      <c r="D51" s="8"/>
      <c r="E51" s="8"/>
      <c r="F51" s="8"/>
      <c r="G51" s="8"/>
      <c r="H51" s="8"/>
      <c r="I51" s="8"/>
      <c r="J51" s="8"/>
      <c r="K51" s="8"/>
      <c r="L51" s="8"/>
      <c r="M51" s="8"/>
      <c r="N51" s="8"/>
      <c r="O51" s="8"/>
      <c r="P51" s="8"/>
      <c r="Q51" s="8"/>
      <c r="R51" s="8"/>
      <c r="S51" s="8"/>
    </row>
    <row r="52" spans="1:19" s="176" customFormat="1" x14ac:dyDescent="0.35">
      <c r="C52" s="207"/>
    </row>
    <row r="53" spans="1:19" s="176" customFormat="1" ht="14.4" customHeight="1" x14ac:dyDescent="0.35"/>
    <row r="54" spans="1:19" s="176" customFormat="1" x14ac:dyDescent="0.35"/>
    <row r="55" spans="1:19" s="176" customFormat="1" x14ac:dyDescent="0.35"/>
    <row r="56" spans="1:19" s="176" customFormat="1" x14ac:dyDescent="0.35"/>
    <row r="57" spans="1:19" s="176" customFormat="1" x14ac:dyDescent="0.35"/>
    <row r="58" spans="1:19" s="176" customFormat="1" x14ac:dyDescent="0.35"/>
    <row r="59" spans="1:19" s="176" customFormat="1" x14ac:dyDescent="0.35"/>
    <row r="60" spans="1:19" s="176" customFormat="1" x14ac:dyDescent="0.35"/>
    <row r="61" spans="1:19" s="176" customFormat="1" x14ac:dyDescent="0.35"/>
    <row r="62" spans="1:19" s="176" customFormat="1" x14ac:dyDescent="0.35"/>
    <row r="63" spans="1:19" s="176" customFormat="1" x14ac:dyDescent="0.35"/>
    <row r="64" spans="1:19" s="176" customFormat="1" x14ac:dyDescent="0.35"/>
    <row r="65" s="176" customFormat="1" x14ac:dyDescent="0.35"/>
    <row r="66" s="176" customFormat="1" x14ac:dyDescent="0.35"/>
    <row r="67" s="176" customFormat="1" x14ac:dyDescent="0.35"/>
    <row r="68" s="176" customFormat="1" x14ac:dyDescent="0.35"/>
    <row r="69" s="176" customFormat="1" x14ac:dyDescent="0.35"/>
    <row r="70" s="176" customFormat="1" x14ac:dyDescent="0.35"/>
    <row r="71" s="176" customFormat="1" x14ac:dyDescent="0.35"/>
    <row r="72" s="176" customFormat="1" x14ac:dyDescent="0.35"/>
    <row r="73" s="176" customFormat="1" x14ac:dyDescent="0.35"/>
    <row r="74" s="176" customFormat="1" x14ac:dyDescent="0.35"/>
    <row r="75" s="176" customFormat="1" x14ac:dyDescent="0.35"/>
    <row r="76" s="176" customFormat="1" x14ac:dyDescent="0.35"/>
    <row r="77" s="176" customFormat="1" x14ac:dyDescent="0.35"/>
    <row r="78" s="176" customFormat="1" x14ac:dyDescent="0.35"/>
    <row r="79" s="176" customFormat="1" x14ac:dyDescent="0.35"/>
    <row r="80" s="176" customFormat="1" x14ac:dyDescent="0.35"/>
    <row r="81" s="176" customFormat="1" x14ac:dyDescent="0.35"/>
    <row r="82" s="176" customFormat="1" x14ac:dyDescent="0.35"/>
    <row r="83" s="176" customFormat="1" x14ac:dyDescent="0.35"/>
    <row r="84" s="176" customFormat="1" x14ac:dyDescent="0.35"/>
    <row r="85" s="176" customFormat="1" x14ac:dyDescent="0.35"/>
    <row r="86" s="176" customFormat="1" x14ac:dyDescent="0.35"/>
    <row r="87" s="176" customFormat="1" x14ac:dyDescent="0.35"/>
    <row r="88" s="176" customFormat="1" x14ac:dyDescent="0.35"/>
    <row r="89" s="176" customFormat="1" x14ac:dyDescent="0.35"/>
    <row r="90" s="176" customFormat="1" x14ac:dyDescent="0.35"/>
    <row r="91" s="176" customFormat="1" x14ac:dyDescent="0.35"/>
    <row r="92" s="176" customFormat="1" x14ac:dyDescent="0.35"/>
    <row r="93" s="176" customFormat="1" x14ac:dyDescent="0.35"/>
    <row r="94" s="176" customFormat="1" x14ac:dyDescent="0.35"/>
    <row r="95" s="176" customFormat="1" x14ac:dyDescent="0.35"/>
    <row r="96" s="176" customFormat="1" x14ac:dyDescent="0.35"/>
    <row r="97" s="176" customFormat="1" x14ac:dyDescent="0.35"/>
    <row r="98" s="176" customFormat="1" x14ac:dyDescent="0.35"/>
    <row r="99" s="176" customFormat="1" x14ac:dyDescent="0.35"/>
    <row r="100" s="176" customFormat="1" x14ac:dyDescent="0.35"/>
    <row r="101" s="176" customFormat="1" x14ac:dyDescent="0.35"/>
    <row r="102" s="176" customFormat="1" x14ac:dyDescent="0.35"/>
    <row r="103" s="176" customFormat="1" x14ac:dyDescent="0.35"/>
    <row r="104" s="176" customFormat="1" x14ac:dyDescent="0.35"/>
    <row r="105" s="176" customFormat="1" x14ac:dyDescent="0.35"/>
    <row r="106" s="176" customFormat="1" x14ac:dyDescent="0.35"/>
    <row r="107" s="176" customFormat="1" x14ac:dyDescent="0.35"/>
    <row r="108" s="176" customFormat="1" x14ac:dyDescent="0.35"/>
    <row r="109" s="176" customFormat="1" x14ac:dyDescent="0.35"/>
    <row r="110" s="176" customFormat="1" x14ac:dyDescent="0.35"/>
    <row r="111" s="176" customFormat="1" x14ac:dyDescent="0.35"/>
    <row r="112" s="176" customFormat="1" x14ac:dyDescent="0.35"/>
    <row r="113" s="176" customFormat="1" x14ac:dyDescent="0.35"/>
    <row r="114" s="176" customFormat="1" x14ac:dyDescent="0.35"/>
    <row r="115" s="176" customFormat="1" x14ac:dyDescent="0.35"/>
    <row r="116" s="176" customFormat="1" x14ac:dyDescent="0.35"/>
    <row r="117" s="176" customFormat="1" x14ac:dyDescent="0.35"/>
    <row r="118" s="176" customFormat="1" x14ac:dyDescent="0.35"/>
    <row r="119" s="176" customFormat="1" x14ac:dyDescent="0.35"/>
    <row r="120" s="176" customFormat="1" x14ac:dyDescent="0.35"/>
    <row r="121" s="176" customFormat="1" x14ac:dyDescent="0.35"/>
    <row r="122" s="176" customFormat="1" x14ac:dyDescent="0.35"/>
    <row r="123" s="176" customFormat="1" x14ac:dyDescent="0.35"/>
    <row r="124" s="176" customFormat="1" x14ac:dyDescent="0.35"/>
    <row r="125" s="176" customFormat="1" x14ac:dyDescent="0.35"/>
    <row r="126" s="176" customFormat="1" x14ac:dyDescent="0.35"/>
    <row r="127" s="176" customFormat="1" x14ac:dyDescent="0.35"/>
    <row r="128" s="176" customFormat="1" x14ac:dyDescent="0.35"/>
    <row r="129" s="176" customFormat="1" x14ac:dyDescent="0.35"/>
    <row r="130" s="176" customFormat="1" x14ac:dyDescent="0.35"/>
    <row r="131" s="176" customFormat="1" x14ac:dyDescent="0.35"/>
    <row r="132" s="176" customFormat="1" x14ac:dyDescent="0.35"/>
    <row r="133" s="176" customFormat="1" x14ac:dyDescent="0.35"/>
    <row r="134" s="176" customFormat="1" x14ac:dyDescent="0.35"/>
    <row r="135" s="176" customFormat="1" x14ac:dyDescent="0.35"/>
    <row r="136" s="176" customFormat="1" x14ac:dyDescent="0.35"/>
    <row r="137" s="176" customFormat="1" x14ac:dyDescent="0.35"/>
    <row r="138" s="176" customFormat="1" x14ac:dyDescent="0.35"/>
    <row r="139" s="176" customFormat="1" x14ac:dyDescent="0.35"/>
    <row r="140" s="176" customFormat="1" x14ac:dyDescent="0.35"/>
    <row r="141" s="176" customFormat="1" x14ac:dyDescent="0.35"/>
    <row r="142" s="176" customFormat="1" x14ac:dyDescent="0.35"/>
    <row r="143" s="176" customFormat="1" x14ac:dyDescent="0.35"/>
    <row r="144" s="176" customFormat="1" x14ac:dyDescent="0.35"/>
    <row r="145" spans="14:17" s="176" customFormat="1" x14ac:dyDescent="0.35"/>
    <row r="146" spans="14:17" s="176" customFormat="1" x14ac:dyDescent="0.35"/>
    <row r="147" spans="14:17" s="176" customFormat="1" x14ac:dyDescent="0.35"/>
    <row r="148" spans="14:17" s="176" customFormat="1" x14ac:dyDescent="0.35"/>
    <row r="149" spans="14:17" s="176" customFormat="1" x14ac:dyDescent="0.35"/>
    <row r="150" spans="14:17" s="176" customFormat="1" x14ac:dyDescent="0.35"/>
    <row r="151" spans="14:17" s="176" customFormat="1" x14ac:dyDescent="0.35"/>
    <row r="152" spans="14:17" x14ac:dyDescent="0.35">
      <c r="N152" s="176"/>
      <c r="O152" s="176"/>
      <c r="P152" s="176"/>
      <c r="Q152" s="176"/>
    </row>
    <row r="153" spans="14:17" x14ac:dyDescent="0.35">
      <c r="N153" s="176"/>
      <c r="O153" s="176"/>
      <c r="P153" s="176"/>
      <c r="Q153" s="176"/>
    </row>
    <row r="154" spans="14:17" x14ac:dyDescent="0.35">
      <c r="N154" s="176"/>
      <c r="O154" s="176"/>
      <c r="P154" s="176"/>
      <c r="Q154" s="176"/>
    </row>
    <row r="155" spans="14:17" x14ac:dyDescent="0.35">
      <c r="N155" s="176"/>
      <c r="O155" s="176"/>
      <c r="P155" s="176"/>
      <c r="Q155" s="176"/>
    </row>
    <row r="156" spans="14:17" x14ac:dyDescent="0.35">
      <c r="N156" s="176"/>
      <c r="O156" s="176"/>
      <c r="P156" s="176"/>
      <c r="Q156" s="176"/>
    </row>
  </sheetData>
  <sheetProtection algorithmName="SHA-512" hashValue="v3kfgUlMWLPEDVbJImHLoQ0512bBqQoLkH/yxm9IEYapS5KdctlUSq3pVjt4JnXK+V2ms/Y5zq4VY0cYi9m8lA==" saltValue="1Y8+t46NDKsh+00dOSQuRQ==" spinCount="100000" sheet="1" objects="1" scenarios="1" selectLockedCells="1"/>
  <mergeCells count="35">
    <mergeCell ref="B2:E2"/>
    <mergeCell ref="D4:E4"/>
    <mergeCell ref="D5:E5"/>
    <mergeCell ref="D6:E6"/>
    <mergeCell ref="D7:E7"/>
    <mergeCell ref="B49:D49"/>
    <mergeCell ref="B26:L26"/>
    <mergeCell ref="G12:L12"/>
    <mergeCell ref="N48:P48"/>
    <mergeCell ref="J13:L13"/>
    <mergeCell ref="N12:Q12"/>
    <mergeCell ref="J19:L19"/>
    <mergeCell ref="J20:L20"/>
    <mergeCell ref="B21:E21"/>
    <mergeCell ref="N35:Q35"/>
    <mergeCell ref="N24:Q24"/>
    <mergeCell ref="B12:E12"/>
    <mergeCell ref="J14:L14"/>
    <mergeCell ref="B48:D48"/>
    <mergeCell ref="J15:L15"/>
    <mergeCell ref="J16:L16"/>
    <mergeCell ref="J17:L17"/>
    <mergeCell ref="J18:L18"/>
    <mergeCell ref="B17:E17"/>
    <mergeCell ref="B13:C13"/>
    <mergeCell ref="B3:C3"/>
    <mergeCell ref="B4:C4"/>
    <mergeCell ref="B5:C5"/>
    <mergeCell ref="B6:C6"/>
    <mergeCell ref="B7:C7"/>
    <mergeCell ref="B8:C8"/>
    <mergeCell ref="B9:C9"/>
    <mergeCell ref="D3:E3"/>
    <mergeCell ref="D9:E9"/>
    <mergeCell ref="D8:E8"/>
  </mergeCells>
  <hyperlinks>
    <hyperlink ref="G2" location="Instructions!A1" display="Back to Instructions tab" xr:uid="{A2C76B30-9E2C-4F33-80D0-8AC4A059E3BD}"/>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0" id="{E9D75EEF-1D44-428E-ADAB-82262B8103B3}">
            <xm:f>'General Info and Results'!$C$24="Unit Cooler"</xm:f>
            <x14:dxf>
              <fill>
                <patternFill patternType="darkUp">
                  <fgColor theme="0" tint="-0.499984740745262"/>
                  <bgColor theme="0" tint="-0.14996795556505021"/>
                </patternFill>
              </fill>
            </x14:dxf>
          </x14:cfRule>
          <xm:sqref>C16</xm:sqref>
        </x14:conditionalFormatting>
        <x14:conditionalFormatting xmlns:xm="http://schemas.microsoft.com/office/excel/2006/main">
          <x14:cfRule type="expression" priority="6" id="{E0F76022-5C8C-4CB5-9E25-86C2FFDACC35}">
            <xm:f>'General Info and Results'!$C$26="Indoor"</xm:f>
            <x14:dxf>
              <fill>
                <patternFill patternType="darkUp">
                  <fgColor theme="0" tint="-0.499984740745262"/>
                  <bgColor theme="0" tint="-0.14996795556505021"/>
                </patternFill>
              </fill>
            </x14:dxf>
          </x14:cfRule>
          <x14:cfRule type="expression" priority="16" id="{F8656D74-B082-408C-9367-773026BDDC71}">
            <xm:f>'General Info and Results'!$C$24="Unit Cooler"</xm:f>
            <x14:dxf>
              <fill>
                <patternFill patternType="darkUp">
                  <fgColor theme="0" tint="-0.499984740745262"/>
                  <bgColor theme="0" tint="-0.14996795556505021"/>
                </patternFill>
              </fill>
            </x14:dxf>
          </x14:cfRule>
          <xm:sqref>C18:C20 C22:C24</xm:sqref>
        </x14:conditionalFormatting>
        <x14:conditionalFormatting xmlns:xm="http://schemas.microsoft.com/office/excel/2006/main">
          <x14:cfRule type="expression" priority="7" id="{2E130FB8-BF66-4B9A-86A8-A52464D48471}">
            <xm:f>'General Info and Results'!$C$26="Indoor"</xm:f>
            <x14:dxf>
              <fill>
                <patternFill patternType="darkUp">
                  <fgColor theme="0" tint="-0.499984740745262"/>
                  <bgColor theme="0" tint="-0.14996795556505021"/>
                </patternFill>
              </fill>
            </x14:dxf>
          </x14:cfRule>
          <x14:cfRule type="expression" priority="9" id="{F425160D-4C4C-4655-B67E-D674EA8EB24C}">
            <xm:f>'General Info and Results'!$C$24="Unit Cooler"</xm:f>
            <x14:dxf>
              <fill>
                <patternFill patternType="darkUp">
                  <fgColor theme="0" tint="-0.499984740745262"/>
                  <bgColor theme="0" tint="-0.14996795556505021"/>
                </patternFill>
              </fill>
            </x14:dxf>
          </x14:cfRule>
          <xm:sqref>E28:L47</xm:sqref>
        </x14:conditionalFormatting>
        <x14:conditionalFormatting xmlns:xm="http://schemas.microsoft.com/office/excel/2006/main">
          <x14:cfRule type="expression" priority="1" id="{251DDE5F-826A-4955-A613-5A5F208DD74A}">
            <xm:f>OR('General Info and Results'!$C$24="Matched Pair",'General Info and Results'!$C$24="Condensing Unit")</xm:f>
            <x14:dxf>
              <fill>
                <patternFill patternType="darkUp">
                  <fgColor theme="0" tint="-0.499984740745262"/>
                  <bgColor theme="0" tint="-0.14996795556505021"/>
                </patternFill>
              </fill>
            </x14:dxf>
          </x14:cfRule>
          <xm:sqref>O14:O21</xm:sqref>
        </x14:conditionalFormatting>
        <x14:conditionalFormatting xmlns:xm="http://schemas.microsoft.com/office/excel/2006/main">
          <x14:cfRule type="expression" priority="13" id="{D7B24F4B-B376-47DE-9ED4-CA8E066B944D}">
            <xm:f>OR('General Info and Results'!$C$24="Unit Cooler",'General Info and Results'!$C$26="Outdoor")</xm:f>
            <x14:dxf>
              <fill>
                <patternFill patternType="darkUp">
                  <fgColor theme="0" tint="-0.499984740745262"/>
                  <bgColor theme="0" tint="-0.14996795556505021"/>
                </patternFill>
              </fill>
            </x14:dxf>
          </x14:cfRule>
          <xm:sqref>O26:O32</xm:sqref>
        </x14:conditionalFormatting>
        <x14:conditionalFormatting xmlns:xm="http://schemas.microsoft.com/office/excel/2006/main">
          <x14:cfRule type="expression" priority="14" id="{738E3EE2-80D3-479A-8D84-83AEEFB59C77}">
            <xm:f>OR('General Info and Results'!$C$24="Unit Cooler", 'General Info and Results'!$C$26="Indoor")</xm:f>
            <x14:dxf>
              <fill>
                <patternFill patternType="darkUp">
                  <fgColor theme="0" tint="-0.499984740745262"/>
                  <bgColor theme="0" tint="-0.14996795556505021"/>
                </patternFill>
              </fill>
            </x14:dxf>
          </x14:cfRule>
          <xm:sqref>O37:O45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915E2-52C9-4181-BEE1-2F3C563A659A}">
  <sheetPr codeName="Sheet7">
    <tabColor rgb="FF0070C0"/>
  </sheetPr>
  <dimension ref="A1:I99"/>
  <sheetViews>
    <sheetView showOutlineSymbols="0" zoomScale="80" zoomScaleNormal="80" workbookViewId="0">
      <selection activeCell="D17" sqref="D17"/>
    </sheetView>
  </sheetViews>
  <sheetFormatPr defaultColWidth="8.88671875" defaultRowHeight="15.6" x14ac:dyDescent="0.35"/>
  <cols>
    <col min="1" max="1" width="4.5546875" style="4" customWidth="1"/>
    <col min="2" max="2" width="31" style="4" customWidth="1"/>
    <col min="3" max="3" width="46.5546875" style="4" customWidth="1"/>
    <col min="4" max="4" width="10.77734375" style="4" customWidth="1"/>
    <col min="5" max="5" width="10.6640625" style="4" customWidth="1"/>
    <col min="6" max="6" width="10.88671875" style="4" customWidth="1"/>
    <col min="7" max="7" width="8.88671875" style="4" customWidth="1"/>
    <col min="8" max="8" width="6.109375" style="4" customWidth="1"/>
    <col min="9" max="9" width="3.44140625" style="4" customWidth="1"/>
    <col min="10" max="16384" width="8.88671875" style="4"/>
  </cols>
  <sheetData>
    <row r="1" spans="1:9" ht="16.2" thickBot="1" x14ac:dyDescent="0.4">
      <c r="B1" s="9"/>
      <c r="C1" s="9"/>
      <c r="D1" s="9"/>
      <c r="E1" s="9"/>
      <c r="F1" s="9"/>
      <c r="H1" s="5"/>
      <c r="I1" s="8"/>
    </row>
    <row r="2" spans="1:9" ht="16.2" thickBot="1" x14ac:dyDescent="0.4">
      <c r="B2" s="363" t="s">
        <v>0</v>
      </c>
      <c r="C2" s="383"/>
      <c r="D2" s="292"/>
      <c r="E2" s="295"/>
      <c r="F2" s="113" t="s">
        <v>73</v>
      </c>
      <c r="H2" s="5"/>
      <c r="I2" s="8"/>
    </row>
    <row r="3" spans="1:9" x14ac:dyDescent="0.35">
      <c r="B3" s="314" t="str">
        <f>'Version Control'!$B$3</f>
        <v>Test Report Template Name:</v>
      </c>
      <c r="C3" s="450" t="str">
        <f>'Version Control'!$C$3</f>
        <v>Walk-In Refrigeration Systems</v>
      </c>
      <c r="D3" s="451"/>
      <c r="E3" s="295"/>
      <c r="G3" s="6"/>
      <c r="H3" s="5"/>
      <c r="I3" s="8"/>
    </row>
    <row r="4" spans="1:9" x14ac:dyDescent="0.35">
      <c r="B4" s="315" t="str">
        <f>'Version Control'!$B$4</f>
        <v>Version Number:</v>
      </c>
      <c r="C4" s="476" t="str">
        <f>'Version Control'!$C$4</f>
        <v>v1.7</v>
      </c>
      <c r="D4" s="477"/>
      <c r="E4" s="295"/>
      <c r="G4" s="6"/>
      <c r="H4" s="5"/>
      <c r="I4" s="8"/>
    </row>
    <row r="5" spans="1:9" x14ac:dyDescent="0.35">
      <c r="B5" s="315" t="str">
        <f>'Version Control'!$B$5</f>
        <v xml:space="preserve">Latest Template Revision: </v>
      </c>
      <c r="C5" s="478">
        <f>'Version Control'!$C$5</f>
        <v>46217</v>
      </c>
      <c r="D5" s="479"/>
      <c r="E5" s="295"/>
      <c r="G5" s="6"/>
      <c r="H5" s="5"/>
      <c r="I5" s="8"/>
    </row>
    <row r="6" spans="1:9" x14ac:dyDescent="0.35">
      <c r="B6" s="315" t="str">
        <f>'Version Control'!$B$6</f>
        <v>Tab Name:</v>
      </c>
      <c r="C6" s="476" t="str">
        <f ca="1">MID(CELL("filename",A1), FIND("]", CELL("filename", A1))+ 1, 255)</f>
        <v>A Test</v>
      </c>
      <c r="D6" s="477"/>
      <c r="E6" s="295"/>
      <c r="G6" s="6"/>
      <c r="H6" s="5"/>
      <c r="I6" s="8"/>
    </row>
    <row r="7" spans="1:9" x14ac:dyDescent="0.35">
      <c r="B7" s="316" t="str">
        <f>'Version Control'!$B$7</f>
        <v>File Name:</v>
      </c>
      <c r="C7" s="480" t="str">
        <f ca="1">'Version Control'!$C$7</f>
        <v>Walk-In Refrigeration Systems - v1.7.xlsx</v>
      </c>
      <c r="D7" s="481"/>
      <c r="E7" s="295"/>
      <c r="G7" s="6"/>
      <c r="H7" s="5"/>
      <c r="I7" s="8"/>
    </row>
    <row r="8" spans="1:9" x14ac:dyDescent="0.35">
      <c r="B8" s="316" t="str">
        <f>'Version Control'!$B$8</f>
        <v>Test Start Date:</v>
      </c>
      <c r="C8" s="563" t="str">
        <f>'Version Control'!$C$8</f>
        <v>[MM/DD/YYYY]</v>
      </c>
      <c r="D8" s="564"/>
      <c r="E8" s="295"/>
      <c r="G8" s="6"/>
      <c r="H8" s="5"/>
      <c r="I8" s="8"/>
    </row>
    <row r="9" spans="1:9" ht="16.2" thickBot="1" x14ac:dyDescent="0.4">
      <c r="B9" s="317" t="str">
        <f>'Version Control'!$B$9</f>
        <v xml:space="preserve">Test Completion Date: </v>
      </c>
      <c r="C9" s="474" t="str">
        <f>'Version Control'!$C$9</f>
        <v>[MM/DD/YYYY]</v>
      </c>
      <c r="D9" s="475"/>
      <c r="E9" s="296"/>
      <c r="G9" s="6"/>
      <c r="H9" s="5"/>
      <c r="I9" s="8"/>
    </row>
    <row r="10" spans="1:9" x14ac:dyDescent="0.35">
      <c r="B10" s="291"/>
      <c r="C10" s="291"/>
      <c r="D10" s="289"/>
      <c r="E10" s="232"/>
      <c r="F10" s="7"/>
      <c r="H10" s="5"/>
      <c r="I10" s="8"/>
    </row>
    <row r="11" spans="1:9" ht="16.2" thickBot="1" x14ac:dyDescent="0.4">
      <c r="B11" s="9"/>
      <c r="C11" s="9"/>
      <c r="D11" s="9"/>
      <c r="E11" s="9"/>
      <c r="F11" s="9"/>
      <c r="H11" s="5"/>
      <c r="I11" s="8"/>
    </row>
    <row r="12" spans="1:9" ht="16.2" thickBot="1" x14ac:dyDescent="0.4">
      <c r="A12" s="5"/>
      <c r="B12" s="153" t="s">
        <v>272</v>
      </c>
      <c r="C12" s="288" t="s">
        <v>246</v>
      </c>
      <c r="D12" s="294"/>
      <c r="E12" s="294"/>
      <c r="F12" s="294"/>
      <c r="G12" s="6"/>
      <c r="H12" s="5"/>
      <c r="I12" s="8"/>
    </row>
    <row r="13" spans="1:9" ht="16.2" thickBot="1" x14ac:dyDescent="0.4">
      <c r="B13" s="7"/>
      <c r="C13" s="33"/>
      <c r="D13" s="33"/>
      <c r="E13" s="33"/>
      <c r="F13" s="33"/>
      <c r="G13" s="9"/>
      <c r="H13" s="5"/>
      <c r="I13" s="8"/>
    </row>
    <row r="14" spans="1:9" ht="16.2" thickBot="1" x14ac:dyDescent="0.4">
      <c r="B14" s="34" t="s">
        <v>160</v>
      </c>
      <c r="C14" s="87"/>
      <c r="D14" s="38"/>
      <c r="E14" s="38"/>
      <c r="F14" s="38"/>
      <c r="G14" s="35"/>
      <c r="I14" s="8"/>
    </row>
    <row r="15" spans="1:9" x14ac:dyDescent="0.35">
      <c r="B15" s="297"/>
      <c r="C15" s="176"/>
      <c r="D15" s="81" t="s">
        <v>161</v>
      </c>
      <c r="E15" s="81"/>
      <c r="F15" s="81"/>
      <c r="G15" s="82"/>
      <c r="I15" s="8"/>
    </row>
    <row r="16" spans="1:9" x14ac:dyDescent="0.35">
      <c r="B16" s="298"/>
      <c r="C16" s="299"/>
      <c r="D16" s="2" t="s">
        <v>162</v>
      </c>
      <c r="E16" s="2" t="s">
        <v>163</v>
      </c>
      <c r="F16" s="2" t="s">
        <v>164</v>
      </c>
      <c r="G16" s="83" t="s">
        <v>145</v>
      </c>
      <c r="I16" s="8"/>
    </row>
    <row r="17" spans="2:9" x14ac:dyDescent="0.35">
      <c r="B17" s="300" t="s">
        <v>165</v>
      </c>
      <c r="C17" s="301"/>
      <c r="D17" s="119"/>
      <c r="E17" s="119"/>
      <c r="F17" s="119"/>
      <c r="G17" s="83" t="s">
        <v>148</v>
      </c>
      <c r="I17" s="8"/>
    </row>
    <row r="18" spans="2:9" x14ac:dyDescent="0.35">
      <c r="B18" s="300" t="s">
        <v>247</v>
      </c>
      <c r="C18" s="301"/>
      <c r="D18" s="119"/>
      <c r="E18" s="119"/>
      <c r="F18" s="119"/>
      <c r="G18" s="83" t="s">
        <v>148</v>
      </c>
      <c r="I18" s="8"/>
    </row>
    <row r="19" spans="2:9" x14ac:dyDescent="0.35">
      <c r="B19" s="300" t="s">
        <v>254</v>
      </c>
      <c r="C19" s="301"/>
      <c r="D19" s="114"/>
      <c r="E19" s="114"/>
      <c r="F19" s="114"/>
      <c r="G19" s="83" t="s">
        <v>166</v>
      </c>
      <c r="I19" s="8"/>
    </row>
    <row r="20" spans="2:9" x14ac:dyDescent="0.35">
      <c r="B20" s="300" t="s">
        <v>255</v>
      </c>
      <c r="C20" s="301"/>
      <c r="D20" s="114"/>
      <c r="E20" s="114"/>
      <c r="F20" s="114"/>
      <c r="G20" s="83" t="s">
        <v>166</v>
      </c>
      <c r="I20" s="8"/>
    </row>
    <row r="21" spans="2:9" x14ac:dyDescent="0.35">
      <c r="B21" s="300" t="s">
        <v>167</v>
      </c>
      <c r="C21" s="301"/>
      <c r="D21" s="114"/>
      <c r="E21" s="114"/>
      <c r="F21" s="114"/>
      <c r="G21" s="83" t="s">
        <v>168</v>
      </c>
      <c r="I21" s="8"/>
    </row>
    <row r="22" spans="2:9" ht="16.2" thickBot="1" x14ac:dyDescent="0.4">
      <c r="B22" s="302" t="s">
        <v>169</v>
      </c>
      <c r="C22" s="303"/>
      <c r="D22" s="115"/>
      <c r="E22" s="115"/>
      <c r="F22" s="115"/>
      <c r="G22" s="84" t="s">
        <v>170</v>
      </c>
      <c r="I22" s="8"/>
    </row>
    <row r="23" spans="2:9" ht="16.2" thickBot="1" x14ac:dyDescent="0.4">
      <c r="B23" s="230"/>
      <c r="C23" s="230"/>
      <c r="D23" s="33"/>
      <c r="E23" s="33"/>
      <c r="F23" s="33"/>
      <c r="G23" s="85"/>
      <c r="I23" s="8"/>
    </row>
    <row r="24" spans="2:9" ht="16.2" thickBot="1" x14ac:dyDescent="0.4">
      <c r="B24" s="34" t="s">
        <v>171</v>
      </c>
      <c r="C24" s="87"/>
      <c r="D24" s="38"/>
      <c r="E24" s="38"/>
      <c r="F24" s="38"/>
      <c r="G24" s="86"/>
      <c r="I24" s="8"/>
    </row>
    <row r="25" spans="2:9" x14ac:dyDescent="0.35">
      <c r="B25" s="297"/>
      <c r="C25" s="176"/>
      <c r="D25" s="81" t="s">
        <v>161</v>
      </c>
      <c r="E25" s="81"/>
      <c r="F25" s="81"/>
      <c r="G25" s="82"/>
      <c r="I25" s="8"/>
    </row>
    <row r="26" spans="2:9" x14ac:dyDescent="0.35">
      <c r="B26" s="298"/>
      <c r="C26" s="299"/>
      <c r="D26" s="2" t="s">
        <v>162</v>
      </c>
      <c r="E26" s="2" t="s">
        <v>163</v>
      </c>
      <c r="F26" s="2" t="s">
        <v>164</v>
      </c>
      <c r="G26" s="83" t="s">
        <v>145</v>
      </c>
      <c r="I26" s="8"/>
    </row>
    <row r="27" spans="2:9" x14ac:dyDescent="0.35">
      <c r="B27" s="300" t="s">
        <v>172</v>
      </c>
      <c r="C27" s="301"/>
      <c r="D27" s="227"/>
      <c r="E27" s="227"/>
      <c r="F27" s="227"/>
      <c r="G27" s="83" t="s">
        <v>173</v>
      </c>
      <c r="I27" s="8"/>
    </row>
    <row r="28" spans="2:9" x14ac:dyDescent="0.35">
      <c r="B28" s="300" t="s">
        <v>174</v>
      </c>
      <c r="C28" s="301"/>
      <c r="D28" s="569"/>
      <c r="E28" s="569"/>
      <c r="F28" s="569"/>
      <c r="G28" s="83" t="s">
        <v>175</v>
      </c>
      <c r="I28" s="8"/>
    </row>
    <row r="29" spans="2:9" x14ac:dyDescent="0.35">
      <c r="B29" s="300" t="s">
        <v>248</v>
      </c>
      <c r="C29" s="301"/>
      <c r="D29" s="236"/>
      <c r="E29" s="236"/>
      <c r="F29" s="236"/>
      <c r="G29" s="83" t="s">
        <v>176</v>
      </c>
      <c r="I29" s="8"/>
    </row>
    <row r="30" spans="2:9" x14ac:dyDescent="0.35">
      <c r="B30" s="300" t="s">
        <v>249</v>
      </c>
      <c r="C30" s="301"/>
      <c r="D30" s="236"/>
      <c r="E30" s="236"/>
      <c r="F30" s="236"/>
      <c r="G30" s="83" t="s">
        <v>176</v>
      </c>
      <c r="I30" s="8"/>
    </row>
    <row r="31" spans="2:9" x14ac:dyDescent="0.35">
      <c r="B31" s="300" t="s">
        <v>177</v>
      </c>
      <c r="C31" s="301"/>
      <c r="D31" s="236"/>
      <c r="E31" s="236"/>
      <c r="F31" s="236"/>
      <c r="G31" s="83" t="s">
        <v>176</v>
      </c>
      <c r="I31" s="8"/>
    </row>
    <row r="32" spans="2:9" x14ac:dyDescent="0.35">
      <c r="B32" s="300" t="s">
        <v>178</v>
      </c>
      <c r="C32" s="301"/>
      <c r="D32" s="236"/>
      <c r="E32" s="236"/>
      <c r="F32" s="236"/>
      <c r="G32" s="83" t="s">
        <v>176</v>
      </c>
      <c r="I32" s="8"/>
    </row>
    <row r="33" spans="2:9" x14ac:dyDescent="0.35">
      <c r="B33" s="300" t="s">
        <v>250</v>
      </c>
      <c r="C33" s="301"/>
      <c r="D33" s="236"/>
      <c r="E33" s="236"/>
      <c r="F33" s="236"/>
      <c r="G33" s="83" t="s">
        <v>176</v>
      </c>
      <c r="I33" s="8"/>
    </row>
    <row r="34" spans="2:9" x14ac:dyDescent="0.35">
      <c r="B34" s="300" t="s">
        <v>251</v>
      </c>
      <c r="C34" s="301"/>
      <c r="D34" s="236"/>
      <c r="E34" s="236"/>
      <c r="F34" s="236"/>
      <c r="G34" s="83" t="s">
        <v>176</v>
      </c>
      <c r="I34" s="8"/>
    </row>
    <row r="35" spans="2:9" x14ac:dyDescent="0.35">
      <c r="B35" s="300" t="s">
        <v>179</v>
      </c>
      <c r="C35" s="301"/>
      <c r="D35" s="236"/>
      <c r="E35" s="236"/>
      <c r="F35" s="236"/>
      <c r="G35" s="83" t="s">
        <v>176</v>
      </c>
      <c r="I35" s="8"/>
    </row>
    <row r="36" spans="2:9" ht="16.2" thickBot="1" x14ac:dyDescent="0.4">
      <c r="B36" s="302" t="s">
        <v>180</v>
      </c>
      <c r="C36" s="303"/>
      <c r="D36" s="237"/>
      <c r="E36" s="237"/>
      <c r="F36" s="237"/>
      <c r="G36" s="84" t="s">
        <v>176</v>
      </c>
      <c r="I36" s="8"/>
    </row>
    <row r="37" spans="2:9" ht="16.2" thickBot="1" x14ac:dyDescent="0.4">
      <c r="B37" s="33"/>
      <c r="C37" s="33"/>
      <c r="D37" s="33"/>
      <c r="E37" s="33"/>
      <c r="F37" s="33"/>
      <c r="G37" s="85"/>
      <c r="I37" s="8"/>
    </row>
    <row r="38" spans="2:9" ht="16.2" thickBot="1" x14ac:dyDescent="0.4">
      <c r="B38" s="34" t="s">
        <v>181</v>
      </c>
      <c r="C38" s="87"/>
      <c r="D38" s="87"/>
      <c r="E38" s="87"/>
      <c r="F38" s="87"/>
      <c r="G38" s="88"/>
      <c r="I38" s="8"/>
    </row>
    <row r="39" spans="2:9" x14ac:dyDescent="0.35">
      <c r="B39" s="297"/>
      <c r="C39" s="176"/>
      <c r="D39" s="81" t="s">
        <v>161</v>
      </c>
      <c r="E39" s="81"/>
      <c r="F39" s="81"/>
      <c r="G39" s="82"/>
      <c r="I39" s="8"/>
    </row>
    <row r="40" spans="2:9" x14ac:dyDescent="0.35">
      <c r="B40" s="298"/>
      <c r="C40" s="299"/>
      <c r="D40" s="2" t="s">
        <v>162</v>
      </c>
      <c r="E40" s="2" t="s">
        <v>163</v>
      </c>
      <c r="F40" s="2" t="s">
        <v>164</v>
      </c>
      <c r="G40" s="83" t="s">
        <v>145</v>
      </c>
      <c r="I40" s="8"/>
    </row>
    <row r="41" spans="2:9" ht="16.8" x14ac:dyDescent="0.4">
      <c r="B41" s="300" t="s">
        <v>256</v>
      </c>
      <c r="C41" s="301"/>
      <c r="D41" s="227"/>
      <c r="E41" s="227"/>
      <c r="F41" s="227"/>
      <c r="G41" s="83" t="s">
        <v>182</v>
      </c>
      <c r="I41" s="8"/>
    </row>
    <row r="42" spans="2:9" ht="16.8" x14ac:dyDescent="0.4">
      <c r="B42" s="300" t="s">
        <v>257</v>
      </c>
      <c r="C42" s="301"/>
      <c r="D42" s="227"/>
      <c r="E42" s="227"/>
      <c r="F42" s="227"/>
      <c r="G42" s="83" t="s">
        <v>182</v>
      </c>
      <c r="I42" s="8"/>
    </row>
    <row r="43" spans="2:9" ht="16.8" x14ac:dyDescent="0.4">
      <c r="B43" s="300" t="s">
        <v>258</v>
      </c>
      <c r="C43" s="301"/>
      <c r="D43" s="227"/>
      <c r="E43" s="227"/>
      <c r="F43" s="227"/>
      <c r="G43" s="83" t="s">
        <v>182</v>
      </c>
      <c r="I43" s="8"/>
    </row>
    <row r="44" spans="2:9" ht="16.8" x14ac:dyDescent="0.4">
      <c r="B44" s="300" t="s">
        <v>259</v>
      </c>
      <c r="C44" s="301"/>
      <c r="D44" s="227"/>
      <c r="E44" s="227"/>
      <c r="F44" s="227"/>
      <c r="G44" s="83" t="s">
        <v>182</v>
      </c>
      <c r="I44" s="8"/>
    </row>
    <row r="45" spans="2:9" x14ac:dyDescent="0.35">
      <c r="B45" s="300" t="s">
        <v>183</v>
      </c>
      <c r="C45" s="301"/>
      <c r="D45" s="227"/>
      <c r="E45" s="227"/>
      <c r="F45" s="227"/>
      <c r="G45" s="83" t="s">
        <v>182</v>
      </c>
      <c r="I45" s="8"/>
    </row>
    <row r="46" spans="2:9" x14ac:dyDescent="0.35">
      <c r="B46" s="300" t="s">
        <v>184</v>
      </c>
      <c r="C46" s="301"/>
      <c r="D46" s="227"/>
      <c r="E46" s="227"/>
      <c r="F46" s="227"/>
      <c r="G46" s="83" t="s">
        <v>182</v>
      </c>
      <c r="I46" s="8"/>
    </row>
    <row r="47" spans="2:9" x14ac:dyDescent="0.35">
      <c r="B47" s="300" t="s">
        <v>185</v>
      </c>
      <c r="C47" s="301"/>
      <c r="D47" s="488"/>
      <c r="E47" s="489"/>
      <c r="F47" s="490"/>
      <c r="G47" s="83"/>
      <c r="I47" s="8"/>
    </row>
    <row r="48" spans="2:9" ht="16.8" x14ac:dyDescent="0.4">
      <c r="B48" s="300" t="s">
        <v>260</v>
      </c>
      <c r="C48" s="301"/>
      <c r="D48" s="236"/>
      <c r="E48" s="236"/>
      <c r="F48" s="236"/>
      <c r="G48" s="83" t="s">
        <v>176</v>
      </c>
      <c r="I48" s="8"/>
    </row>
    <row r="49" spans="1:9" ht="16.8" x14ac:dyDescent="0.4">
      <c r="B49" s="300" t="s">
        <v>261</v>
      </c>
      <c r="C49" s="301"/>
      <c r="D49" s="236"/>
      <c r="E49" s="236"/>
      <c r="F49" s="236"/>
      <c r="G49" s="83" t="s">
        <v>176</v>
      </c>
      <c r="I49" s="8"/>
    </row>
    <row r="50" spans="1:9" ht="16.8" x14ac:dyDescent="0.4">
      <c r="B50" s="300" t="s">
        <v>262</v>
      </c>
      <c r="C50" s="301"/>
      <c r="D50" s="236"/>
      <c r="E50" s="236"/>
      <c r="F50" s="236"/>
      <c r="G50" s="83" t="s">
        <v>176</v>
      </c>
      <c r="I50" s="8"/>
    </row>
    <row r="51" spans="1:9" ht="16.8" x14ac:dyDescent="0.4">
      <c r="B51" s="300" t="s">
        <v>263</v>
      </c>
      <c r="C51" s="301"/>
      <c r="D51" s="236"/>
      <c r="E51" s="236"/>
      <c r="F51" s="236"/>
      <c r="G51" s="83" t="s">
        <v>176</v>
      </c>
      <c r="I51" s="8"/>
    </row>
    <row r="52" spans="1:9" ht="16.8" x14ac:dyDescent="0.4">
      <c r="B52" s="300" t="s">
        <v>264</v>
      </c>
      <c r="C52" s="301"/>
      <c r="D52" s="227"/>
      <c r="E52" s="227"/>
      <c r="F52" s="227"/>
      <c r="G52" s="83" t="s">
        <v>186</v>
      </c>
      <c r="I52" s="8"/>
    </row>
    <row r="53" spans="1:9" ht="16.8" x14ac:dyDescent="0.4">
      <c r="B53" s="300" t="s">
        <v>265</v>
      </c>
      <c r="C53" s="301"/>
      <c r="D53" s="227"/>
      <c r="E53" s="227"/>
      <c r="F53" s="227"/>
      <c r="G53" s="83" t="s">
        <v>186</v>
      </c>
      <c r="I53" s="8"/>
    </row>
    <row r="54" spans="1:9" x14ac:dyDescent="0.35">
      <c r="B54" s="300" t="s">
        <v>187</v>
      </c>
      <c r="C54" s="301"/>
      <c r="D54" s="227"/>
      <c r="E54" s="227"/>
      <c r="F54" s="227"/>
      <c r="G54" s="83" t="s">
        <v>186</v>
      </c>
      <c r="I54" s="8"/>
    </row>
    <row r="55" spans="1:9" ht="16.2" thickBot="1" x14ac:dyDescent="0.4">
      <c r="B55" s="302" t="s">
        <v>188</v>
      </c>
      <c r="C55" s="303"/>
      <c r="D55" s="570"/>
      <c r="E55" s="570"/>
      <c r="F55" s="570"/>
      <c r="G55" s="84" t="s">
        <v>175</v>
      </c>
      <c r="I55" s="8"/>
    </row>
    <row r="56" spans="1:9" ht="16.2" thickBot="1" x14ac:dyDescent="0.4">
      <c r="A56" s="180"/>
      <c r="B56" s="33"/>
      <c r="C56" s="33"/>
      <c r="D56" s="33"/>
      <c r="E56" s="33"/>
      <c r="F56" s="33"/>
      <c r="G56" s="85"/>
      <c r="I56" s="8"/>
    </row>
    <row r="57" spans="1:9" ht="16.2" thickBot="1" x14ac:dyDescent="0.4">
      <c r="B57" s="34" t="s">
        <v>189</v>
      </c>
      <c r="C57" s="87"/>
      <c r="D57" s="87"/>
      <c r="E57" s="87"/>
      <c r="F57" s="87"/>
      <c r="G57" s="88"/>
      <c r="I57" s="8"/>
    </row>
    <row r="58" spans="1:9" x14ac:dyDescent="0.35">
      <c r="B58" s="298"/>
      <c r="C58" s="299"/>
      <c r="D58" s="494"/>
      <c r="E58" s="495"/>
      <c r="F58" s="496"/>
      <c r="G58" s="83" t="s">
        <v>145</v>
      </c>
      <c r="I58" s="8"/>
    </row>
    <row r="59" spans="1:9" ht="16.8" x14ac:dyDescent="0.4">
      <c r="B59" s="300" t="s">
        <v>373</v>
      </c>
      <c r="C59" s="301"/>
      <c r="D59" s="488"/>
      <c r="E59" s="489"/>
      <c r="F59" s="490"/>
      <c r="G59" s="83" t="s">
        <v>241</v>
      </c>
      <c r="I59" s="8"/>
    </row>
    <row r="60" spans="1:9" ht="16.8" x14ac:dyDescent="0.4">
      <c r="B60" s="300" t="s">
        <v>374</v>
      </c>
      <c r="C60" s="301"/>
      <c r="D60" s="488"/>
      <c r="E60" s="489"/>
      <c r="F60" s="490"/>
      <c r="G60" s="83" t="s">
        <v>241</v>
      </c>
      <c r="I60" s="8"/>
    </row>
    <row r="61" spans="1:9" ht="15.6" customHeight="1" x14ac:dyDescent="0.4">
      <c r="B61" s="300" t="s">
        <v>375</v>
      </c>
      <c r="C61" s="301"/>
      <c r="D61" s="488"/>
      <c r="E61" s="489"/>
      <c r="F61" s="490"/>
      <c r="G61" s="83" t="s">
        <v>241</v>
      </c>
      <c r="I61" s="8"/>
    </row>
    <row r="62" spans="1:9" ht="16.8" x14ac:dyDescent="0.4">
      <c r="B62" s="300" t="s">
        <v>376</v>
      </c>
      <c r="C62" s="301"/>
      <c r="D62" s="488"/>
      <c r="E62" s="489"/>
      <c r="F62" s="490"/>
      <c r="G62" s="83" t="s">
        <v>241</v>
      </c>
      <c r="I62" s="8"/>
    </row>
    <row r="63" spans="1:9" ht="16.8" x14ac:dyDescent="0.4">
      <c r="B63" s="300" t="s">
        <v>294</v>
      </c>
      <c r="C63" s="301"/>
      <c r="D63" s="507">
        <f>(D61-D59)*D52</f>
        <v>0</v>
      </c>
      <c r="E63" s="508"/>
      <c r="F63" s="509"/>
      <c r="G63" s="83" t="s">
        <v>81</v>
      </c>
      <c r="I63" s="8"/>
    </row>
    <row r="64" spans="1:9" ht="16.8" x14ac:dyDescent="0.4">
      <c r="B64" s="300" t="s">
        <v>295</v>
      </c>
      <c r="C64" s="301"/>
      <c r="D64" s="507">
        <f>(D62-D60)*D53</f>
        <v>0</v>
      </c>
      <c r="E64" s="508"/>
      <c r="F64" s="509"/>
      <c r="G64" s="83" t="s">
        <v>81</v>
      </c>
      <c r="I64" s="8"/>
    </row>
    <row r="65" spans="1:9" x14ac:dyDescent="0.35">
      <c r="B65" s="300" t="s">
        <v>190</v>
      </c>
      <c r="C65" s="301"/>
      <c r="D65" s="482" t="e">
        <f>0.05&gt;ABS((D63-D64)/AVERAGE(D63,D64))</f>
        <v>#DIV/0!</v>
      </c>
      <c r="E65" s="483"/>
      <c r="F65" s="484"/>
      <c r="G65" s="83"/>
      <c r="I65" s="8"/>
    </row>
    <row r="66" spans="1:9" ht="17.399999999999999" thickBot="1" x14ac:dyDescent="0.45">
      <c r="B66" s="302" t="s">
        <v>296</v>
      </c>
      <c r="C66" s="303"/>
      <c r="D66" s="502">
        <f>AVERAGE(D63:D64)</f>
        <v>0</v>
      </c>
      <c r="E66" s="503"/>
      <c r="F66" s="504"/>
      <c r="G66" s="84" t="s">
        <v>81</v>
      </c>
      <c r="I66" s="8"/>
    </row>
    <row r="67" spans="1:9" ht="16.2" thickBot="1" x14ac:dyDescent="0.4">
      <c r="A67" s="9"/>
      <c r="B67" s="176"/>
      <c r="C67" s="176"/>
      <c r="D67" s="178"/>
      <c r="E67" s="178"/>
      <c r="F67" s="178"/>
      <c r="G67" s="179"/>
      <c r="I67" s="8"/>
    </row>
    <row r="68" spans="1:9" ht="16.2" thickBot="1" x14ac:dyDescent="0.4">
      <c r="A68" s="9"/>
      <c r="B68" s="34" t="s">
        <v>191</v>
      </c>
      <c r="C68" s="87"/>
      <c r="D68" s="87"/>
      <c r="E68" s="87"/>
      <c r="F68" s="87"/>
      <c r="G68" s="88"/>
      <c r="I68" s="8"/>
    </row>
    <row r="69" spans="1:9" x14ac:dyDescent="0.35">
      <c r="A69" s="9"/>
      <c r="B69" s="298"/>
      <c r="C69" s="299"/>
      <c r="D69" s="494"/>
      <c r="E69" s="495"/>
      <c r="F69" s="496"/>
      <c r="G69" s="83" t="s">
        <v>145</v>
      </c>
      <c r="I69" s="8"/>
    </row>
    <row r="70" spans="1:9" ht="16.8" x14ac:dyDescent="0.4">
      <c r="A70" s="9"/>
      <c r="B70" s="300" t="s">
        <v>373</v>
      </c>
      <c r="C70" s="301"/>
      <c r="D70" s="488"/>
      <c r="E70" s="489"/>
      <c r="F70" s="490"/>
      <c r="G70" s="83" t="s">
        <v>241</v>
      </c>
      <c r="I70" s="8"/>
    </row>
    <row r="71" spans="1:9" ht="16.8" x14ac:dyDescent="0.4">
      <c r="A71" s="9"/>
      <c r="B71" s="300" t="s">
        <v>374</v>
      </c>
      <c r="C71" s="301"/>
      <c r="D71" s="488"/>
      <c r="E71" s="489"/>
      <c r="F71" s="490"/>
      <c r="G71" s="83" t="s">
        <v>241</v>
      </c>
      <c r="I71" s="8"/>
    </row>
    <row r="72" spans="1:9" ht="16.8" x14ac:dyDescent="0.4">
      <c r="A72" s="9"/>
      <c r="B72" s="300" t="s">
        <v>375</v>
      </c>
      <c r="C72" s="301"/>
      <c r="D72" s="488"/>
      <c r="E72" s="489"/>
      <c r="F72" s="490"/>
      <c r="G72" s="83" t="s">
        <v>241</v>
      </c>
      <c r="I72" s="8"/>
    </row>
    <row r="73" spans="1:9" ht="16.8" x14ac:dyDescent="0.4">
      <c r="A73" s="9"/>
      <c r="B73" s="300" t="s">
        <v>376</v>
      </c>
      <c r="C73" s="301"/>
      <c r="D73" s="488"/>
      <c r="E73" s="489"/>
      <c r="F73" s="490"/>
      <c r="G73" s="83" t="s">
        <v>241</v>
      </c>
      <c r="I73" s="8"/>
    </row>
    <row r="74" spans="1:9" ht="16.8" x14ac:dyDescent="0.4">
      <c r="A74" s="9"/>
      <c r="B74" s="300" t="s">
        <v>294</v>
      </c>
      <c r="C74" s="301"/>
      <c r="D74" s="482" t="e">
        <f>(D72-D70)*D52*D83</f>
        <v>#DIV/0!</v>
      </c>
      <c r="E74" s="483"/>
      <c r="F74" s="484"/>
      <c r="G74" s="83" t="s">
        <v>81</v>
      </c>
      <c r="I74" s="8"/>
    </row>
    <row r="75" spans="1:9" ht="16.8" x14ac:dyDescent="0.4">
      <c r="A75" s="9"/>
      <c r="B75" s="300" t="s">
        <v>295</v>
      </c>
      <c r="C75" s="301"/>
      <c r="D75" s="482" t="e">
        <f>(D73-D71)*D53*D83</f>
        <v>#DIV/0!</v>
      </c>
      <c r="E75" s="483"/>
      <c r="F75" s="484"/>
      <c r="G75" s="83" t="s">
        <v>81</v>
      </c>
      <c r="I75" s="8"/>
    </row>
    <row r="76" spans="1:9" x14ac:dyDescent="0.35">
      <c r="A76" s="9"/>
      <c r="B76" s="300" t="s">
        <v>190</v>
      </c>
      <c r="C76" s="301"/>
      <c r="D76" s="482" t="e">
        <f>0.05&gt;ABS((D74-D75)/AVERAGE(D74,D75))</f>
        <v>#DIV/0!</v>
      </c>
      <c r="E76" s="483"/>
      <c r="F76" s="484"/>
      <c r="G76" s="83"/>
      <c r="I76" s="8"/>
    </row>
    <row r="77" spans="1:9" ht="17.399999999999999" thickBot="1" x14ac:dyDescent="0.45">
      <c r="A77" s="9"/>
      <c r="B77" s="302" t="s">
        <v>296</v>
      </c>
      <c r="C77" s="303"/>
      <c r="D77" s="485" t="e">
        <f>AVERAGE(D74:D75)</f>
        <v>#DIV/0!</v>
      </c>
      <c r="E77" s="486"/>
      <c r="F77" s="487"/>
      <c r="G77" s="84" t="s">
        <v>81</v>
      </c>
      <c r="I77" s="8"/>
    </row>
    <row r="78" spans="1:9" ht="16.2" thickBot="1" x14ac:dyDescent="0.4">
      <c r="A78" s="9"/>
      <c r="B78" s="33"/>
      <c r="C78" s="33"/>
      <c r="D78" s="33"/>
      <c r="E78" s="33"/>
      <c r="F78" s="33"/>
      <c r="G78" s="33"/>
      <c r="I78" s="8"/>
    </row>
    <row r="79" spans="1:9" ht="16.2" thickBot="1" x14ac:dyDescent="0.4">
      <c r="A79" s="176"/>
      <c r="B79" s="34" t="s">
        <v>192</v>
      </c>
      <c r="C79" s="87"/>
      <c r="D79" s="38"/>
      <c r="E79" s="38"/>
      <c r="F79" s="38"/>
      <c r="G79" s="88"/>
      <c r="I79" s="8"/>
    </row>
    <row r="80" spans="1:9" x14ac:dyDescent="0.35">
      <c r="A80" s="177"/>
      <c r="B80" s="298"/>
      <c r="C80" s="299"/>
      <c r="D80" s="498"/>
      <c r="E80" s="498"/>
      <c r="F80" s="498"/>
      <c r="G80" s="189" t="s">
        <v>145</v>
      </c>
      <c r="I80" s="8"/>
    </row>
    <row r="81" spans="1:9" ht="16.8" x14ac:dyDescent="0.4">
      <c r="B81" s="300" t="s">
        <v>193</v>
      </c>
      <c r="C81" s="301"/>
      <c r="D81" s="499"/>
      <c r="E81" s="499"/>
      <c r="F81" s="499"/>
      <c r="G81" s="187" t="s">
        <v>176</v>
      </c>
      <c r="I81" s="8"/>
    </row>
    <row r="82" spans="1:9" ht="16.8" x14ac:dyDescent="0.4">
      <c r="B82" s="300" t="s">
        <v>194</v>
      </c>
      <c r="C82" s="301"/>
      <c r="D82" s="499"/>
      <c r="E82" s="499"/>
      <c r="F82" s="499"/>
      <c r="G82" s="187" t="s">
        <v>176</v>
      </c>
      <c r="I82" s="8"/>
    </row>
    <row r="83" spans="1:9" ht="16.8" x14ac:dyDescent="0.4">
      <c r="B83" s="300" t="s">
        <v>195</v>
      </c>
      <c r="C83" s="301"/>
      <c r="D83" s="500" t="e">
        <f>D84/D85</f>
        <v>#DIV/0!</v>
      </c>
      <c r="E83" s="500"/>
      <c r="F83" s="500"/>
      <c r="G83" s="187" t="s">
        <v>176</v>
      </c>
      <c r="I83" s="8"/>
    </row>
    <row r="84" spans="1:9" ht="16.8" x14ac:dyDescent="0.4">
      <c r="B84" s="300" t="s">
        <v>196</v>
      </c>
      <c r="C84" s="301"/>
      <c r="D84" s="500">
        <f>10</f>
        <v>10</v>
      </c>
      <c r="E84" s="500"/>
      <c r="F84" s="500"/>
      <c r="G84" s="187" t="s">
        <v>176</v>
      </c>
      <c r="I84" s="8"/>
    </row>
    <row r="85" spans="1:9" ht="16.8" x14ac:dyDescent="0.4">
      <c r="B85" s="300" t="s">
        <v>197</v>
      </c>
      <c r="C85" s="301"/>
      <c r="D85" s="501">
        <f>D29-D86</f>
        <v>0</v>
      </c>
      <c r="E85" s="501"/>
      <c r="F85" s="501"/>
      <c r="G85" s="187" t="s">
        <v>176</v>
      </c>
      <c r="I85" s="8"/>
    </row>
    <row r="86" spans="1:9" ht="17.399999999999999" thickBot="1" x14ac:dyDescent="0.45">
      <c r="B86" s="302" t="s">
        <v>198</v>
      </c>
      <c r="C86" s="303"/>
      <c r="D86" s="497">
        <f>(D81+D82)/2</f>
        <v>0</v>
      </c>
      <c r="E86" s="497"/>
      <c r="F86" s="497"/>
      <c r="G86" s="188" t="s">
        <v>176</v>
      </c>
      <c r="I86" s="8"/>
    </row>
    <row r="87" spans="1:9" ht="16.2" thickBot="1" x14ac:dyDescent="0.4">
      <c r="A87" s="9"/>
      <c r="B87" s="7"/>
      <c r="C87" s="7"/>
      <c r="D87" s="7"/>
      <c r="E87" s="7"/>
      <c r="F87" s="7"/>
      <c r="G87" s="7"/>
      <c r="I87" s="8"/>
    </row>
    <row r="88" spans="1:9" ht="16.2" thickBot="1" x14ac:dyDescent="0.4">
      <c r="A88" s="9"/>
      <c r="B88" s="34" t="s">
        <v>199</v>
      </c>
      <c r="C88" s="87"/>
      <c r="D88" s="87"/>
      <c r="E88" s="87"/>
      <c r="F88" s="87"/>
      <c r="G88" s="88"/>
      <c r="I88" s="8"/>
    </row>
    <row r="89" spans="1:9" x14ac:dyDescent="0.35">
      <c r="A89" s="9"/>
      <c r="B89" s="298"/>
      <c r="C89" s="299"/>
      <c r="D89" s="494"/>
      <c r="E89" s="495"/>
      <c r="F89" s="496"/>
      <c r="G89" s="83" t="s">
        <v>145</v>
      </c>
      <c r="I89" s="8"/>
    </row>
    <row r="90" spans="1:9" ht="16.8" x14ac:dyDescent="0.4">
      <c r="A90" s="9"/>
      <c r="B90" s="300" t="s">
        <v>371</v>
      </c>
      <c r="C90" s="301"/>
      <c r="D90" s="488"/>
      <c r="E90" s="489"/>
      <c r="F90" s="490"/>
      <c r="G90" s="83" t="s">
        <v>241</v>
      </c>
      <c r="I90" s="8"/>
    </row>
    <row r="91" spans="1:9" ht="16.8" x14ac:dyDescent="0.4">
      <c r="A91" s="9"/>
      <c r="B91" s="300" t="s">
        <v>372</v>
      </c>
      <c r="C91" s="301"/>
      <c r="D91" s="488"/>
      <c r="E91" s="489"/>
      <c r="F91" s="490"/>
      <c r="G91" s="83" t="s">
        <v>241</v>
      </c>
      <c r="I91" s="8"/>
    </row>
    <row r="92" spans="1:9" ht="34.200000000000003" customHeight="1" x14ac:dyDescent="0.35">
      <c r="A92" s="9"/>
      <c r="B92" s="505" t="s">
        <v>268</v>
      </c>
      <c r="C92" s="506"/>
      <c r="D92" s="491"/>
      <c r="E92" s="492"/>
      <c r="F92" s="493"/>
      <c r="G92" s="83" t="s">
        <v>241</v>
      </c>
      <c r="I92" s="8"/>
    </row>
    <row r="93" spans="1:9" ht="35.4" customHeight="1" x14ac:dyDescent="0.35">
      <c r="A93" s="9"/>
      <c r="B93" s="505" t="s">
        <v>269</v>
      </c>
      <c r="C93" s="506"/>
      <c r="D93" s="491"/>
      <c r="E93" s="492"/>
      <c r="F93" s="493"/>
      <c r="G93" s="83" t="s">
        <v>241</v>
      </c>
      <c r="I93" s="8"/>
    </row>
    <row r="94" spans="1:9" ht="16.8" x14ac:dyDescent="0.4">
      <c r="A94" s="9"/>
      <c r="B94" s="300" t="s">
        <v>294</v>
      </c>
      <c r="C94" s="301"/>
      <c r="D94" s="482">
        <f>(IF('General Info and Results'!C25="Medium Temperature",'A Test'!D92,'A Test'!D93)-D90)*D52</f>
        <v>0</v>
      </c>
      <c r="E94" s="483"/>
      <c r="F94" s="484"/>
      <c r="G94" s="83" t="s">
        <v>81</v>
      </c>
      <c r="I94" s="8"/>
    </row>
    <row r="95" spans="1:9" ht="16.8" x14ac:dyDescent="0.4">
      <c r="A95" s="9"/>
      <c r="B95" s="300" t="s">
        <v>295</v>
      </c>
      <c r="C95" s="301"/>
      <c r="D95" s="482">
        <f>(IF('General Info and Results'!C25="Medium Temperature",'A Test'!D92,'A Test'!D93)-D91)*D53</f>
        <v>0</v>
      </c>
      <c r="E95" s="483"/>
      <c r="F95" s="484"/>
      <c r="G95" s="83" t="s">
        <v>81</v>
      </c>
      <c r="I95" s="8"/>
    </row>
    <row r="96" spans="1:9" x14ac:dyDescent="0.35">
      <c r="A96" s="9"/>
      <c r="B96" s="300" t="s">
        <v>190</v>
      </c>
      <c r="C96" s="301"/>
      <c r="D96" s="482" t="e">
        <f>0.05&gt;ABS((D94-D95)/AVERAGE(D94,D95))</f>
        <v>#DIV/0!</v>
      </c>
      <c r="E96" s="483"/>
      <c r="F96" s="484"/>
      <c r="G96" s="83"/>
      <c r="I96" s="8"/>
    </row>
    <row r="97" spans="1:9" ht="17.399999999999999" thickBot="1" x14ac:dyDescent="0.45">
      <c r="B97" s="302" t="s">
        <v>296</v>
      </c>
      <c r="C97" s="303"/>
      <c r="D97" s="485">
        <f>AVERAGE(D94:D95)</f>
        <v>0</v>
      </c>
      <c r="E97" s="486"/>
      <c r="F97" s="487"/>
      <c r="G97" s="84" t="s">
        <v>81</v>
      </c>
      <c r="I97" s="8"/>
    </row>
    <row r="98" spans="1:9" x14ac:dyDescent="0.35">
      <c r="A98" s="9"/>
      <c r="B98" s="9"/>
      <c r="C98" s="9"/>
      <c r="D98" s="9"/>
      <c r="E98" s="9"/>
      <c r="F98" s="9"/>
      <c r="G98" s="9"/>
      <c r="H98" s="10"/>
      <c r="I98" s="8"/>
    </row>
    <row r="99" spans="1:9" x14ac:dyDescent="0.35">
      <c r="A99" s="8"/>
      <c r="B99" s="8"/>
      <c r="C99" s="8"/>
      <c r="D99" s="8"/>
      <c r="E99" s="8"/>
      <c r="F99" s="8"/>
      <c r="G99" s="8"/>
      <c r="H99" s="8"/>
      <c r="I99" s="8"/>
    </row>
  </sheetData>
  <sheetProtection algorithmName="SHA-512" hashValue="DY3y2kvzE8fDxKrpQTFkZRiShAGbGPQLyo/TUQQie7kOoE1Xo+52xodZPftlBQWf66hvB9w/xeHiJUVNrO/fkw==" saltValue="DiSM4IFSc0jmnOP3mXlhNQ==" spinCount="100000" sheet="1" objects="1" scenarios="1" selectLockedCells="1"/>
  <mergeCells count="45">
    <mergeCell ref="B92:C92"/>
    <mergeCell ref="B93:C93"/>
    <mergeCell ref="C3:D3"/>
    <mergeCell ref="C4:D4"/>
    <mergeCell ref="C5:D5"/>
    <mergeCell ref="C6:D6"/>
    <mergeCell ref="C7:D7"/>
    <mergeCell ref="C8:D8"/>
    <mergeCell ref="C9:D9"/>
    <mergeCell ref="D63:F63"/>
    <mergeCell ref="D64:F64"/>
    <mergeCell ref="D74:F74"/>
    <mergeCell ref="D75:F75"/>
    <mergeCell ref="D76:F76"/>
    <mergeCell ref="D77:F77"/>
    <mergeCell ref="D69:F69"/>
    <mergeCell ref="B2:C2"/>
    <mergeCell ref="D86:F86"/>
    <mergeCell ref="D80:F80"/>
    <mergeCell ref="D81:F81"/>
    <mergeCell ref="D82:F82"/>
    <mergeCell ref="D83:F83"/>
    <mergeCell ref="D84:F84"/>
    <mergeCell ref="D85:F85"/>
    <mergeCell ref="D66:F66"/>
    <mergeCell ref="D58:F58"/>
    <mergeCell ref="D61:F61"/>
    <mergeCell ref="D47:F47"/>
    <mergeCell ref="D65:F65"/>
    <mergeCell ref="D59:F59"/>
    <mergeCell ref="D60:F60"/>
    <mergeCell ref="D62:F62"/>
    <mergeCell ref="D70:F70"/>
    <mergeCell ref="D71:F71"/>
    <mergeCell ref="D72:F72"/>
    <mergeCell ref="D73:F73"/>
    <mergeCell ref="D89:F89"/>
    <mergeCell ref="D95:F95"/>
    <mergeCell ref="D96:F96"/>
    <mergeCell ref="D97:F97"/>
    <mergeCell ref="D90:F90"/>
    <mergeCell ref="D91:F91"/>
    <mergeCell ref="D92:F92"/>
    <mergeCell ref="D93:F93"/>
    <mergeCell ref="D94:F94"/>
  </mergeCells>
  <phoneticPr fontId="20" type="noConversion"/>
  <conditionalFormatting sqref="D33:F36">
    <cfRule type="expression" dxfId="29" priority="11">
      <formula>$D$12="Calibrated Box (AHRI 1250-2009 Section C9)"</formula>
    </cfRule>
  </conditionalFormatting>
  <dataValidations count="1">
    <dataValidation type="list" allowBlank="1" showInputMessage="1" showErrorMessage="1" sqref="D47:F47" xr:uid="{2835F3CA-38F4-4D23-B849-D485AC070425}">
      <formula1>DD_Pressure</formula1>
    </dataValidation>
  </dataValidations>
  <hyperlinks>
    <hyperlink ref="F2" location="Instructions!A1" display="Back to Instructions tab" xr:uid="{A4E26554-037E-4E62-BFC8-0E33106E6C23}"/>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5" id="{41E80C0D-3D57-43FE-ABFA-8269855383DD}">
            <xm:f>'General Info and Results'!$C$25="Medium Temperature"</xm:f>
            <x14:dxf>
              <fill>
                <patternFill patternType="darkUp">
                  <fgColor theme="0" tint="-0.499984740745262"/>
                  <bgColor theme="0" tint="-0.14996795556505021"/>
                </patternFill>
              </fill>
            </x14:dxf>
          </x14:cfRule>
          <xm:sqref>D93</xm:sqref>
        </x14:conditionalFormatting>
        <x14:conditionalFormatting xmlns:xm="http://schemas.microsoft.com/office/excel/2006/main">
          <x14:cfRule type="expression" priority="3" id="{C2C50CF7-B315-46ED-9B9F-05D1FE9768BF}">
            <xm:f>'General Info and Results'!$C$24="Unit Cooler"</xm:f>
            <x14:dxf>
              <fill>
                <patternFill patternType="darkUp">
                  <fgColor theme="0" tint="-0.499984740745262"/>
                  <bgColor theme="0" tint="-0.14996795556505021"/>
                </patternFill>
              </fill>
            </x14:dxf>
          </x14:cfRule>
          <xm:sqref>D17:F17 D19:F19 D31:F32 D35:F36</xm:sqref>
        </x14:conditionalFormatting>
        <x14:conditionalFormatting xmlns:xm="http://schemas.microsoft.com/office/excel/2006/main">
          <x14:cfRule type="expression" priority="4" id="{58EE2627-0EF3-46EC-BCD1-47BBB6BE3DDD}">
            <xm:f>'General Info and Results'!$C$24="Condensing Unit"</xm:f>
            <x14:dxf>
              <fill>
                <patternFill patternType="darkUp">
                  <fgColor theme="0" tint="-0.499984740745262"/>
                  <bgColor theme="0" tint="-0.14996795556505021"/>
                </patternFill>
              </fill>
            </x14:dxf>
          </x14:cfRule>
          <xm:sqref>D18:F18 D20:F20 D22:F22 D28:F30 D33:F36</xm:sqref>
        </x14:conditionalFormatting>
        <x14:conditionalFormatting xmlns:xm="http://schemas.microsoft.com/office/excel/2006/main">
          <x14:cfRule type="expression" priority="9" id="{9184783D-E23F-4D92-9796-F76077F5BCB5}">
            <xm:f>OR('General Info and Results'!$C$24="Unit Cooler",'General Info and Results'!$C$24="Condensing Unit")</xm:f>
            <x14:dxf>
              <fill>
                <patternFill patternType="darkUp">
                  <fgColor theme="0" tint="-0.499984740745262"/>
                  <bgColor theme="0" tint="-0.14990691854609822"/>
                </patternFill>
              </fill>
            </x14:dxf>
          </x14:cfRule>
          <xm:sqref>D59:F66</xm:sqref>
        </x14:conditionalFormatting>
        <x14:conditionalFormatting xmlns:xm="http://schemas.microsoft.com/office/excel/2006/main">
          <x14:cfRule type="expression" priority="8" id="{31D12B09-776D-40BF-9EE2-1E3D78C2C210}">
            <xm:f>OR('General Info and Results'!$C$24="Condensing Unit",'General Info and Results'!$C$24="Matched Pair")</xm:f>
            <x14:dxf>
              <fill>
                <patternFill patternType="darkUp">
                  <fgColor theme="0" tint="-0.499984740745262"/>
                  <bgColor theme="0" tint="-0.14993743705557422"/>
                </patternFill>
              </fill>
            </x14:dxf>
          </x14:cfRule>
          <xm:sqref>D70:F77 D81:F86</xm:sqref>
        </x14:conditionalFormatting>
        <x14:conditionalFormatting xmlns:xm="http://schemas.microsoft.com/office/excel/2006/main">
          <x14:cfRule type="expression" priority="7" id="{B0B784E7-2FA6-4B75-9DB4-FBB206E28040}">
            <xm:f>OR('General Info and Results'!$C$24="Unit Cooler",'General Info and Results'!$C$24="Matched Pair")</xm:f>
            <x14:dxf>
              <fill>
                <patternFill patternType="darkUp">
                  <fgColor theme="0" tint="-0.499984740745262"/>
                  <bgColor theme="0" tint="-0.14993743705557422"/>
                </patternFill>
              </fill>
            </x14:dxf>
          </x14:cfRule>
          <xm:sqref>D90:F97</xm:sqref>
        </x14:conditionalFormatting>
        <x14:conditionalFormatting xmlns:xm="http://schemas.microsoft.com/office/excel/2006/main">
          <x14:cfRule type="expression" priority="6" id="{EEF80B1B-E190-41C9-9B46-97723572B1BD}">
            <xm:f>'General Info and Results'!$C$25="Low Temperature"</xm:f>
            <x14:dxf>
              <fill>
                <patternFill patternType="darkUp">
                  <fgColor theme="0" tint="-0.499984740745262"/>
                  <bgColor theme="0" tint="-0.14996795556505021"/>
                </patternFill>
              </fill>
            </x14:dxf>
          </x14:cfRule>
          <xm:sqref>D92:F92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DFD12-C14A-41A2-BEC8-3D71757614E0}">
  <sheetPr codeName="Sheet8">
    <tabColor rgb="FF0070C0"/>
  </sheetPr>
  <dimension ref="A1:J81"/>
  <sheetViews>
    <sheetView showOutlineSymbols="0" zoomScale="80" zoomScaleNormal="80" workbookViewId="0">
      <selection activeCell="D17" sqref="D17"/>
    </sheetView>
  </sheetViews>
  <sheetFormatPr defaultColWidth="8.88671875" defaultRowHeight="15.6" x14ac:dyDescent="0.35"/>
  <cols>
    <col min="1" max="1" width="4.5546875" style="4" customWidth="1"/>
    <col min="2" max="2" width="31" style="4" customWidth="1"/>
    <col min="3" max="3" width="46.5546875" style="4" customWidth="1"/>
    <col min="4" max="4" width="10.77734375" style="4" customWidth="1"/>
    <col min="5" max="5" width="10.6640625" style="4" customWidth="1"/>
    <col min="6" max="6" width="10.88671875" style="4" customWidth="1"/>
    <col min="7" max="7" width="8.88671875" style="4"/>
    <col min="8" max="8" width="6.109375" style="4" customWidth="1"/>
    <col min="9" max="9" width="3.6640625" style="4" customWidth="1"/>
    <col min="10" max="16384" width="8.88671875" style="4"/>
  </cols>
  <sheetData>
    <row r="1" spans="1:10" ht="16.2" thickBot="1" x14ac:dyDescent="0.4">
      <c r="B1" s="9"/>
      <c r="C1" s="9"/>
      <c r="D1" s="9"/>
      <c r="H1" s="5"/>
      <c r="I1" s="8"/>
      <c r="J1" s="6"/>
    </row>
    <row r="2" spans="1:10" ht="16.2" thickBot="1" x14ac:dyDescent="0.4">
      <c r="A2" s="5"/>
      <c r="B2" s="363" t="s">
        <v>0</v>
      </c>
      <c r="C2" s="383"/>
      <c r="D2" s="364"/>
      <c r="F2" s="293" t="s">
        <v>73</v>
      </c>
      <c r="H2" s="5"/>
      <c r="I2" s="8"/>
      <c r="J2" s="6"/>
    </row>
    <row r="3" spans="1:10" x14ac:dyDescent="0.35">
      <c r="A3" s="5"/>
      <c r="B3" s="314" t="str">
        <f>'Version Control'!$B$3</f>
        <v>Test Report Template Name:</v>
      </c>
      <c r="C3" s="450" t="str">
        <f>'Version Control'!$C$3</f>
        <v>Walk-In Refrigeration Systems</v>
      </c>
      <c r="D3" s="451"/>
      <c r="E3" s="6"/>
      <c r="H3" s="5"/>
      <c r="I3" s="8"/>
      <c r="J3" s="6"/>
    </row>
    <row r="4" spans="1:10" x14ac:dyDescent="0.35">
      <c r="A4" s="5"/>
      <c r="B4" s="315" t="str">
        <f>'Version Control'!$B$4</f>
        <v>Version Number:</v>
      </c>
      <c r="C4" s="476" t="str">
        <f>'Version Control'!$C$4</f>
        <v>v1.7</v>
      </c>
      <c r="D4" s="477"/>
      <c r="E4" s="6"/>
      <c r="H4" s="5"/>
      <c r="I4" s="8"/>
      <c r="J4" s="6"/>
    </row>
    <row r="5" spans="1:10" x14ac:dyDescent="0.35">
      <c r="A5" s="5"/>
      <c r="B5" s="315" t="str">
        <f>'Version Control'!$B$5</f>
        <v xml:space="preserve">Latest Template Revision: </v>
      </c>
      <c r="C5" s="478">
        <f>'Version Control'!$C$5</f>
        <v>46217</v>
      </c>
      <c r="D5" s="479"/>
      <c r="E5" s="6"/>
      <c r="H5" s="5"/>
      <c r="I5" s="8"/>
      <c r="J5" s="6"/>
    </row>
    <row r="6" spans="1:10" x14ac:dyDescent="0.35">
      <c r="A6" s="5"/>
      <c r="B6" s="315" t="str">
        <f>'Version Control'!$B$6</f>
        <v>Tab Name:</v>
      </c>
      <c r="C6" s="476" t="str">
        <f ca="1">MID(CELL("filename",A1), FIND("]", CELL("filename", A1))+ 1, 255)</f>
        <v>B Test</v>
      </c>
      <c r="D6" s="477"/>
      <c r="E6" s="6"/>
      <c r="H6" s="5"/>
      <c r="I6" s="8"/>
      <c r="J6" s="6"/>
    </row>
    <row r="7" spans="1:10" x14ac:dyDescent="0.35">
      <c r="A7" s="5"/>
      <c r="B7" s="316" t="str">
        <f>'Version Control'!$B$7</f>
        <v>File Name:</v>
      </c>
      <c r="C7" s="480" t="str">
        <f ca="1">'Version Control'!$C$7</f>
        <v>Walk-In Refrigeration Systems - v1.7.xlsx</v>
      </c>
      <c r="D7" s="481"/>
      <c r="E7" s="6"/>
      <c r="H7" s="5"/>
      <c r="I7" s="8"/>
      <c r="J7" s="6"/>
    </row>
    <row r="8" spans="1:10" x14ac:dyDescent="0.35">
      <c r="A8" s="5"/>
      <c r="B8" s="316" t="str">
        <f>'Version Control'!$B$8</f>
        <v>Test Start Date:</v>
      </c>
      <c r="C8" s="563" t="str">
        <f>'Version Control'!$C$8</f>
        <v>[MM/DD/YYYY]</v>
      </c>
      <c r="D8" s="564"/>
      <c r="E8" s="6"/>
      <c r="H8" s="5"/>
      <c r="I8" s="8"/>
      <c r="J8" s="6"/>
    </row>
    <row r="9" spans="1:10" ht="16.2" thickBot="1" x14ac:dyDescent="0.4">
      <c r="B9" s="317" t="str">
        <f>'Version Control'!$B$9</f>
        <v xml:space="preserve">Test Completion Date: </v>
      </c>
      <c r="C9" s="474" t="str">
        <f>'Version Control'!$C$9</f>
        <v>[MM/DD/YYYY]</v>
      </c>
      <c r="D9" s="475"/>
      <c r="E9" s="6"/>
      <c r="H9" s="5"/>
      <c r="I9" s="8"/>
      <c r="J9" s="6"/>
    </row>
    <row r="10" spans="1:10" x14ac:dyDescent="0.35">
      <c r="B10" s="291"/>
      <c r="C10" s="289"/>
      <c r="D10" s="7"/>
      <c r="H10" s="5"/>
      <c r="I10" s="8"/>
      <c r="J10" s="6"/>
    </row>
    <row r="11" spans="1:10" ht="16.2" thickBot="1" x14ac:dyDescent="0.4">
      <c r="B11" s="9"/>
      <c r="C11" s="9"/>
      <c r="H11" s="5"/>
      <c r="I11" s="8"/>
      <c r="J11" s="6"/>
    </row>
    <row r="12" spans="1:10" ht="16.2" thickBot="1" x14ac:dyDescent="0.4">
      <c r="A12" s="5"/>
      <c r="B12" s="153" t="s">
        <v>272</v>
      </c>
      <c r="C12" s="288" t="s">
        <v>246</v>
      </c>
      <c r="D12" s="6"/>
      <c r="H12" s="5"/>
      <c r="I12" s="8"/>
      <c r="J12" s="6"/>
    </row>
    <row r="13" spans="1:10" ht="16.2" thickBot="1" x14ac:dyDescent="0.4">
      <c r="B13" s="7"/>
      <c r="C13" s="33"/>
      <c r="D13" s="9"/>
      <c r="E13" s="9"/>
      <c r="F13" s="9"/>
      <c r="G13" s="9"/>
      <c r="H13" s="5"/>
      <c r="I13" s="8"/>
      <c r="J13" s="6"/>
    </row>
    <row r="14" spans="1:10" ht="16.2" thickBot="1" x14ac:dyDescent="0.4">
      <c r="B14" s="34" t="s">
        <v>160</v>
      </c>
      <c r="C14" s="87"/>
      <c r="D14" s="38"/>
      <c r="E14" s="38"/>
      <c r="F14" s="38"/>
      <c r="G14" s="35"/>
      <c r="H14" s="57"/>
      <c r="I14" s="8"/>
      <c r="J14" s="6"/>
    </row>
    <row r="15" spans="1:10" x14ac:dyDescent="0.35">
      <c r="B15" s="297"/>
      <c r="C15" s="176"/>
      <c r="D15" s="81" t="s">
        <v>161</v>
      </c>
      <c r="E15" s="81"/>
      <c r="F15" s="81"/>
      <c r="G15" s="82"/>
      <c r="H15" s="57"/>
      <c r="I15" s="8"/>
      <c r="J15" s="6"/>
    </row>
    <row r="16" spans="1:10" x14ac:dyDescent="0.35">
      <c r="B16" s="298"/>
      <c r="C16" s="299"/>
      <c r="D16" s="2" t="s">
        <v>162</v>
      </c>
      <c r="E16" s="2" t="s">
        <v>163</v>
      </c>
      <c r="F16" s="2" t="s">
        <v>164</v>
      </c>
      <c r="G16" s="83" t="s">
        <v>145</v>
      </c>
      <c r="H16" s="57"/>
      <c r="I16" s="8"/>
      <c r="J16" s="6"/>
    </row>
    <row r="17" spans="2:10" x14ac:dyDescent="0.35">
      <c r="B17" s="300" t="s">
        <v>165</v>
      </c>
      <c r="C17" s="301"/>
      <c r="D17" s="119"/>
      <c r="E17" s="119"/>
      <c r="F17" s="119"/>
      <c r="G17" s="83" t="s">
        <v>148</v>
      </c>
      <c r="H17" s="57"/>
      <c r="I17" s="8"/>
      <c r="J17" s="6"/>
    </row>
    <row r="18" spans="2:10" x14ac:dyDescent="0.35">
      <c r="B18" s="300" t="s">
        <v>247</v>
      </c>
      <c r="C18" s="301"/>
      <c r="D18" s="119"/>
      <c r="E18" s="119"/>
      <c r="F18" s="119"/>
      <c r="G18" s="83" t="s">
        <v>148</v>
      </c>
      <c r="H18" s="57"/>
      <c r="I18" s="8"/>
      <c r="J18" s="6"/>
    </row>
    <row r="19" spans="2:10" x14ac:dyDescent="0.35">
      <c r="B19" s="300" t="s">
        <v>254</v>
      </c>
      <c r="C19" s="301"/>
      <c r="D19" s="114"/>
      <c r="E19" s="114"/>
      <c r="F19" s="114"/>
      <c r="G19" s="83" t="s">
        <v>166</v>
      </c>
      <c r="H19" s="57"/>
      <c r="I19" s="8"/>
      <c r="J19" s="6"/>
    </row>
    <row r="20" spans="2:10" x14ac:dyDescent="0.35">
      <c r="B20" s="300" t="s">
        <v>255</v>
      </c>
      <c r="C20" s="301"/>
      <c r="D20" s="114"/>
      <c r="E20" s="114"/>
      <c r="F20" s="114"/>
      <c r="G20" s="83" t="s">
        <v>166</v>
      </c>
      <c r="H20" s="57"/>
      <c r="I20" s="8"/>
      <c r="J20" s="6"/>
    </row>
    <row r="21" spans="2:10" x14ac:dyDescent="0.35">
      <c r="B21" s="300" t="s">
        <v>167</v>
      </c>
      <c r="C21" s="301"/>
      <c r="D21" s="114"/>
      <c r="E21" s="114"/>
      <c r="F21" s="114"/>
      <c r="G21" s="83" t="s">
        <v>168</v>
      </c>
      <c r="H21" s="57"/>
      <c r="I21" s="8"/>
      <c r="J21" s="6"/>
    </row>
    <row r="22" spans="2:10" ht="16.2" thickBot="1" x14ac:dyDescent="0.4">
      <c r="B22" s="302" t="s">
        <v>169</v>
      </c>
      <c r="C22" s="303"/>
      <c r="D22" s="115"/>
      <c r="E22" s="115"/>
      <c r="F22" s="115"/>
      <c r="G22" s="84" t="s">
        <v>170</v>
      </c>
      <c r="H22" s="57"/>
      <c r="I22" s="8"/>
      <c r="J22" s="6"/>
    </row>
    <row r="23" spans="2:10" ht="16.2" thickBot="1" x14ac:dyDescent="0.4">
      <c r="B23" s="230"/>
      <c r="C23" s="230"/>
      <c r="D23" s="33"/>
      <c r="E23" s="33"/>
      <c r="F23" s="33"/>
      <c r="G23" s="85"/>
      <c r="H23" s="5"/>
      <c r="I23" s="8"/>
      <c r="J23" s="6"/>
    </row>
    <row r="24" spans="2:10" ht="16.2" thickBot="1" x14ac:dyDescent="0.4">
      <c r="B24" s="34" t="s">
        <v>171</v>
      </c>
      <c r="C24" s="87"/>
      <c r="D24" s="38"/>
      <c r="E24" s="38"/>
      <c r="F24" s="38"/>
      <c r="G24" s="86"/>
      <c r="H24" s="57"/>
      <c r="I24" s="8"/>
      <c r="J24" s="6"/>
    </row>
    <row r="25" spans="2:10" x14ac:dyDescent="0.35">
      <c r="B25" s="297"/>
      <c r="C25" s="176"/>
      <c r="D25" s="81" t="s">
        <v>161</v>
      </c>
      <c r="E25" s="81"/>
      <c r="F25" s="81"/>
      <c r="G25" s="82"/>
      <c r="H25" s="57"/>
      <c r="I25" s="8"/>
      <c r="J25" s="6"/>
    </row>
    <row r="26" spans="2:10" x14ac:dyDescent="0.35">
      <c r="B26" s="298"/>
      <c r="C26" s="299"/>
      <c r="D26" s="2" t="s">
        <v>162</v>
      </c>
      <c r="E26" s="2" t="s">
        <v>163</v>
      </c>
      <c r="F26" s="2" t="s">
        <v>164</v>
      </c>
      <c r="G26" s="83" t="s">
        <v>145</v>
      </c>
      <c r="H26" s="57"/>
      <c r="I26" s="8"/>
      <c r="J26" s="6"/>
    </row>
    <row r="27" spans="2:10" x14ac:dyDescent="0.35">
      <c r="B27" s="300" t="s">
        <v>172</v>
      </c>
      <c r="C27" s="301"/>
      <c r="D27" s="227"/>
      <c r="E27" s="227"/>
      <c r="F27" s="227"/>
      <c r="G27" s="83" t="s">
        <v>173</v>
      </c>
      <c r="H27" s="57"/>
      <c r="I27" s="8"/>
      <c r="J27" s="6"/>
    </row>
    <row r="28" spans="2:10" x14ac:dyDescent="0.35">
      <c r="B28" s="300" t="s">
        <v>174</v>
      </c>
      <c r="C28" s="301"/>
      <c r="D28" s="569"/>
      <c r="E28" s="569"/>
      <c r="F28" s="569"/>
      <c r="G28" s="83" t="s">
        <v>175</v>
      </c>
      <c r="H28" s="57"/>
      <c r="I28" s="8"/>
      <c r="J28" s="6"/>
    </row>
    <row r="29" spans="2:10" x14ac:dyDescent="0.35">
      <c r="B29" s="300" t="s">
        <v>248</v>
      </c>
      <c r="C29" s="301"/>
      <c r="D29" s="236"/>
      <c r="E29" s="236"/>
      <c r="F29" s="236"/>
      <c r="G29" s="83" t="s">
        <v>176</v>
      </c>
      <c r="H29" s="57"/>
      <c r="I29" s="8"/>
      <c r="J29" s="6"/>
    </row>
    <row r="30" spans="2:10" x14ac:dyDescent="0.35">
      <c r="B30" s="300" t="s">
        <v>249</v>
      </c>
      <c r="C30" s="301"/>
      <c r="D30" s="236"/>
      <c r="E30" s="236"/>
      <c r="F30" s="236"/>
      <c r="G30" s="83" t="s">
        <v>176</v>
      </c>
      <c r="H30" s="57"/>
      <c r="I30" s="8"/>
      <c r="J30" s="6"/>
    </row>
    <row r="31" spans="2:10" x14ac:dyDescent="0.35">
      <c r="B31" s="300" t="s">
        <v>177</v>
      </c>
      <c r="C31" s="301"/>
      <c r="D31" s="236"/>
      <c r="E31" s="236"/>
      <c r="F31" s="236"/>
      <c r="G31" s="83" t="s">
        <v>176</v>
      </c>
      <c r="H31" s="57"/>
      <c r="I31" s="8"/>
      <c r="J31" s="6"/>
    </row>
    <row r="32" spans="2:10" x14ac:dyDescent="0.35">
      <c r="B32" s="300" t="s">
        <v>178</v>
      </c>
      <c r="C32" s="301"/>
      <c r="D32" s="236"/>
      <c r="E32" s="236"/>
      <c r="F32" s="236"/>
      <c r="G32" s="83" t="s">
        <v>176</v>
      </c>
      <c r="H32" s="57"/>
      <c r="I32" s="8"/>
      <c r="J32" s="6"/>
    </row>
    <row r="33" spans="2:10" x14ac:dyDescent="0.35">
      <c r="B33" s="300" t="s">
        <v>250</v>
      </c>
      <c r="C33" s="301"/>
      <c r="D33" s="236"/>
      <c r="E33" s="236"/>
      <c r="F33" s="236"/>
      <c r="G33" s="83" t="s">
        <v>176</v>
      </c>
      <c r="H33" s="57"/>
      <c r="I33" s="8"/>
      <c r="J33" s="6"/>
    </row>
    <row r="34" spans="2:10" x14ac:dyDescent="0.35">
      <c r="B34" s="300" t="s">
        <v>251</v>
      </c>
      <c r="C34" s="301"/>
      <c r="D34" s="236"/>
      <c r="E34" s="236"/>
      <c r="F34" s="236"/>
      <c r="G34" s="83" t="s">
        <v>176</v>
      </c>
      <c r="H34" s="57"/>
      <c r="I34" s="8"/>
      <c r="J34" s="6"/>
    </row>
    <row r="35" spans="2:10" x14ac:dyDescent="0.35">
      <c r="B35" s="300" t="s">
        <v>179</v>
      </c>
      <c r="C35" s="301"/>
      <c r="D35" s="236"/>
      <c r="E35" s="236"/>
      <c r="F35" s="236"/>
      <c r="G35" s="83" t="s">
        <v>176</v>
      </c>
      <c r="H35" s="57"/>
      <c r="I35" s="8"/>
      <c r="J35" s="6"/>
    </row>
    <row r="36" spans="2:10" ht="16.2" thickBot="1" x14ac:dyDescent="0.4">
      <c r="B36" s="302" t="s">
        <v>180</v>
      </c>
      <c r="C36" s="303"/>
      <c r="D36" s="237"/>
      <c r="E36" s="237"/>
      <c r="F36" s="237"/>
      <c r="G36" s="84" t="s">
        <v>176</v>
      </c>
      <c r="H36" s="57"/>
      <c r="I36" s="8"/>
      <c r="J36" s="6"/>
    </row>
    <row r="37" spans="2:10" ht="16.2" thickBot="1" x14ac:dyDescent="0.4">
      <c r="B37" s="33"/>
      <c r="C37" s="33"/>
      <c r="D37" s="33"/>
      <c r="E37" s="33"/>
      <c r="F37" s="33"/>
      <c r="G37" s="85"/>
      <c r="H37" s="5"/>
      <c r="I37" s="8"/>
      <c r="J37" s="6"/>
    </row>
    <row r="38" spans="2:10" ht="16.2" thickBot="1" x14ac:dyDescent="0.4">
      <c r="B38" s="34" t="s">
        <v>181</v>
      </c>
      <c r="C38" s="87"/>
      <c r="D38" s="87"/>
      <c r="E38" s="87"/>
      <c r="F38" s="87"/>
      <c r="G38" s="88"/>
      <c r="H38" s="57"/>
      <c r="I38" s="8"/>
      <c r="J38" s="6"/>
    </row>
    <row r="39" spans="2:10" x14ac:dyDescent="0.35">
      <c r="B39" s="297"/>
      <c r="C39" s="176"/>
      <c r="D39" s="81" t="s">
        <v>161</v>
      </c>
      <c r="E39" s="81"/>
      <c r="F39" s="81"/>
      <c r="G39" s="82"/>
      <c r="H39" s="57"/>
      <c r="I39" s="8"/>
      <c r="J39" s="6"/>
    </row>
    <row r="40" spans="2:10" x14ac:dyDescent="0.35">
      <c r="B40" s="298"/>
      <c r="C40" s="299"/>
      <c r="D40" s="2" t="s">
        <v>162</v>
      </c>
      <c r="E40" s="2" t="s">
        <v>163</v>
      </c>
      <c r="F40" s="2" t="s">
        <v>164</v>
      </c>
      <c r="G40" s="83" t="s">
        <v>145</v>
      </c>
      <c r="H40" s="57"/>
      <c r="I40" s="8"/>
      <c r="J40" s="6"/>
    </row>
    <row r="41" spans="2:10" x14ac:dyDescent="0.35">
      <c r="B41" s="300" t="s">
        <v>252</v>
      </c>
      <c r="C41" s="301"/>
      <c r="D41" s="227"/>
      <c r="E41" s="227"/>
      <c r="F41" s="227"/>
      <c r="G41" s="83" t="s">
        <v>182</v>
      </c>
      <c r="H41" s="57"/>
      <c r="I41" s="8"/>
      <c r="J41" s="6"/>
    </row>
    <row r="42" spans="2:10" x14ac:dyDescent="0.35">
      <c r="B42" s="300" t="s">
        <v>253</v>
      </c>
      <c r="C42" s="301"/>
      <c r="D42" s="227"/>
      <c r="E42" s="227"/>
      <c r="F42" s="227"/>
      <c r="G42" s="83" t="s">
        <v>182</v>
      </c>
      <c r="H42" s="57"/>
      <c r="I42" s="8"/>
      <c r="J42" s="6"/>
    </row>
    <row r="43" spans="2:10" ht="16.8" x14ac:dyDescent="0.4">
      <c r="B43" s="300" t="s">
        <v>256</v>
      </c>
      <c r="C43" s="301"/>
      <c r="D43" s="227"/>
      <c r="E43" s="227"/>
      <c r="F43" s="227"/>
      <c r="G43" s="83" t="s">
        <v>182</v>
      </c>
      <c r="H43" s="57"/>
      <c r="I43" s="8"/>
      <c r="J43" s="6"/>
    </row>
    <row r="44" spans="2:10" ht="16.8" x14ac:dyDescent="0.4">
      <c r="B44" s="300" t="s">
        <v>257</v>
      </c>
      <c r="C44" s="301"/>
      <c r="D44" s="227"/>
      <c r="E44" s="227"/>
      <c r="F44" s="227"/>
      <c r="G44" s="83" t="s">
        <v>182</v>
      </c>
      <c r="H44" s="57"/>
      <c r="I44" s="8"/>
      <c r="J44" s="6"/>
    </row>
    <row r="45" spans="2:10" ht="16.8" x14ac:dyDescent="0.4">
      <c r="B45" s="300" t="s">
        <v>258</v>
      </c>
      <c r="C45" s="301"/>
      <c r="D45" s="227"/>
      <c r="E45" s="227"/>
      <c r="F45" s="227"/>
      <c r="G45" s="83" t="s">
        <v>182</v>
      </c>
      <c r="H45" s="57"/>
      <c r="I45" s="8"/>
      <c r="J45" s="6"/>
    </row>
    <row r="46" spans="2:10" ht="16.8" x14ac:dyDescent="0.4">
      <c r="B46" s="300" t="s">
        <v>259</v>
      </c>
      <c r="C46" s="301"/>
      <c r="D46" s="227"/>
      <c r="E46" s="227"/>
      <c r="F46" s="227"/>
      <c r="G46" s="83" t="s">
        <v>182</v>
      </c>
      <c r="H46" s="57"/>
      <c r="I46" s="8"/>
      <c r="J46" s="6"/>
    </row>
    <row r="47" spans="2:10" x14ac:dyDescent="0.35">
      <c r="B47" s="300" t="s">
        <v>183</v>
      </c>
      <c r="C47" s="301"/>
      <c r="D47" s="227"/>
      <c r="E47" s="227"/>
      <c r="F47" s="227"/>
      <c r="G47" s="83" t="s">
        <v>182</v>
      </c>
      <c r="H47" s="57"/>
      <c r="I47" s="8"/>
      <c r="J47" s="6"/>
    </row>
    <row r="48" spans="2:10" x14ac:dyDescent="0.35">
      <c r="B48" s="300" t="s">
        <v>184</v>
      </c>
      <c r="C48" s="301"/>
      <c r="D48" s="227"/>
      <c r="E48" s="227"/>
      <c r="F48" s="227"/>
      <c r="G48" s="83" t="s">
        <v>182</v>
      </c>
      <c r="H48" s="57"/>
      <c r="I48" s="8"/>
      <c r="J48" s="6"/>
    </row>
    <row r="49" spans="1:10" x14ac:dyDescent="0.35">
      <c r="B49" s="300" t="s">
        <v>185</v>
      </c>
      <c r="C49" s="301"/>
      <c r="D49" s="488"/>
      <c r="E49" s="489"/>
      <c r="F49" s="490"/>
      <c r="G49" s="83"/>
      <c r="H49" s="57"/>
      <c r="I49" s="8"/>
      <c r="J49" s="6"/>
    </row>
    <row r="50" spans="1:10" ht="16.8" x14ac:dyDescent="0.4">
      <c r="B50" s="300" t="s">
        <v>260</v>
      </c>
      <c r="C50" s="301"/>
      <c r="D50" s="236"/>
      <c r="E50" s="236"/>
      <c r="F50" s="236"/>
      <c r="G50" s="83" t="s">
        <v>176</v>
      </c>
      <c r="H50" s="57"/>
      <c r="I50" s="8"/>
      <c r="J50" s="6"/>
    </row>
    <row r="51" spans="1:10" ht="16.8" x14ac:dyDescent="0.4">
      <c r="B51" s="300" t="s">
        <v>261</v>
      </c>
      <c r="C51" s="301"/>
      <c r="D51" s="236"/>
      <c r="E51" s="236"/>
      <c r="F51" s="236"/>
      <c r="G51" s="83" t="s">
        <v>176</v>
      </c>
      <c r="H51" s="57"/>
      <c r="I51" s="8"/>
      <c r="J51" s="6"/>
    </row>
    <row r="52" spans="1:10" ht="16.8" x14ac:dyDescent="0.4">
      <c r="B52" s="300" t="s">
        <v>262</v>
      </c>
      <c r="C52" s="301"/>
      <c r="D52" s="236"/>
      <c r="E52" s="236"/>
      <c r="F52" s="236"/>
      <c r="G52" s="83" t="s">
        <v>176</v>
      </c>
      <c r="H52" s="57"/>
      <c r="I52" s="8"/>
      <c r="J52" s="6"/>
    </row>
    <row r="53" spans="1:10" ht="16.8" x14ac:dyDescent="0.4">
      <c r="B53" s="300" t="s">
        <v>263</v>
      </c>
      <c r="C53" s="301"/>
      <c r="D53" s="236"/>
      <c r="E53" s="236"/>
      <c r="F53" s="236"/>
      <c r="G53" s="83" t="s">
        <v>176</v>
      </c>
      <c r="H53" s="57"/>
      <c r="I53" s="8"/>
      <c r="J53" s="6"/>
    </row>
    <row r="54" spans="1:10" ht="16.8" x14ac:dyDescent="0.4">
      <c r="B54" s="300" t="s">
        <v>264</v>
      </c>
      <c r="C54" s="301"/>
      <c r="D54" s="227"/>
      <c r="E54" s="227"/>
      <c r="F54" s="227"/>
      <c r="G54" s="83" t="s">
        <v>186</v>
      </c>
      <c r="H54" s="57"/>
      <c r="I54" s="8"/>
      <c r="J54" s="6"/>
    </row>
    <row r="55" spans="1:10" ht="16.8" x14ac:dyDescent="0.4">
      <c r="B55" s="300" t="s">
        <v>265</v>
      </c>
      <c r="C55" s="301"/>
      <c r="D55" s="227"/>
      <c r="E55" s="227"/>
      <c r="F55" s="227"/>
      <c r="G55" s="83" t="s">
        <v>186</v>
      </c>
      <c r="H55" s="57"/>
      <c r="I55" s="8"/>
      <c r="J55" s="6"/>
    </row>
    <row r="56" spans="1:10" x14ac:dyDescent="0.35">
      <c r="B56" s="300" t="s">
        <v>187</v>
      </c>
      <c r="C56" s="301"/>
      <c r="D56" s="227"/>
      <c r="E56" s="227"/>
      <c r="F56" s="227"/>
      <c r="G56" s="83" t="s">
        <v>186</v>
      </c>
      <c r="H56" s="57"/>
      <c r="I56" s="8"/>
      <c r="J56" s="6"/>
    </row>
    <row r="57" spans="1:10" ht="16.2" thickBot="1" x14ac:dyDescent="0.4">
      <c r="B57" s="302" t="s">
        <v>188</v>
      </c>
      <c r="C57" s="303"/>
      <c r="D57" s="570"/>
      <c r="E57" s="570"/>
      <c r="F57" s="570"/>
      <c r="G57" s="84" t="s">
        <v>175</v>
      </c>
      <c r="H57" s="57"/>
      <c r="I57" s="8"/>
      <c r="J57" s="6"/>
    </row>
    <row r="58" spans="1:10" ht="16.2" thickBot="1" x14ac:dyDescent="0.4">
      <c r="A58" s="180"/>
      <c r="C58" s="33"/>
      <c r="I58" s="8"/>
      <c r="J58" s="6"/>
    </row>
    <row r="59" spans="1:10" ht="16.2" thickBot="1" x14ac:dyDescent="0.4">
      <c r="B59" s="34" t="s">
        <v>189</v>
      </c>
      <c r="C59" s="87"/>
      <c r="D59" s="87"/>
      <c r="E59" s="87"/>
      <c r="F59" s="87"/>
      <c r="G59" s="88"/>
      <c r="H59" s="57"/>
      <c r="I59" s="8"/>
    </row>
    <row r="60" spans="1:10" x14ac:dyDescent="0.35">
      <c r="B60" s="298"/>
      <c r="C60" s="299"/>
      <c r="D60" s="494"/>
      <c r="E60" s="495"/>
      <c r="F60" s="496"/>
      <c r="G60" s="83" t="s">
        <v>145</v>
      </c>
      <c r="H60" s="57"/>
      <c r="I60" s="8"/>
    </row>
    <row r="61" spans="1:10" ht="15.6" customHeight="1" x14ac:dyDescent="0.4">
      <c r="B61" s="300" t="s">
        <v>373</v>
      </c>
      <c r="C61" s="301"/>
      <c r="D61" s="488"/>
      <c r="E61" s="489"/>
      <c r="F61" s="490"/>
      <c r="G61" s="83" t="s">
        <v>241</v>
      </c>
      <c r="H61" s="57"/>
      <c r="I61" s="8"/>
    </row>
    <row r="62" spans="1:10" ht="15.6" customHeight="1" x14ac:dyDescent="0.4">
      <c r="B62" s="298" t="s">
        <v>374</v>
      </c>
      <c r="C62" s="301"/>
      <c r="D62" s="488"/>
      <c r="E62" s="489"/>
      <c r="F62" s="490"/>
      <c r="G62" s="83" t="s">
        <v>241</v>
      </c>
      <c r="H62" s="57"/>
      <c r="I62" s="8"/>
    </row>
    <row r="63" spans="1:10" ht="15.6" customHeight="1" x14ac:dyDescent="0.4">
      <c r="B63" s="300" t="s">
        <v>375</v>
      </c>
      <c r="C63" s="301"/>
      <c r="D63" s="488"/>
      <c r="E63" s="489"/>
      <c r="F63" s="490"/>
      <c r="G63" s="83" t="s">
        <v>241</v>
      </c>
      <c r="H63" s="57"/>
      <c r="I63" s="8"/>
    </row>
    <row r="64" spans="1:10" ht="15.6" customHeight="1" x14ac:dyDescent="0.4">
      <c r="B64" s="300" t="s">
        <v>376</v>
      </c>
      <c r="C64" s="301"/>
      <c r="D64" s="488"/>
      <c r="E64" s="489"/>
      <c r="F64" s="490"/>
      <c r="G64" s="83" t="s">
        <v>241</v>
      </c>
      <c r="H64" s="57"/>
      <c r="I64" s="8"/>
    </row>
    <row r="65" spans="1:10" ht="16.8" x14ac:dyDescent="0.4">
      <c r="B65" s="300" t="s">
        <v>294</v>
      </c>
      <c r="C65" s="301"/>
      <c r="D65" s="482">
        <f>(D63-D61)*D54</f>
        <v>0</v>
      </c>
      <c r="E65" s="483"/>
      <c r="F65" s="484"/>
      <c r="G65" s="83" t="s">
        <v>81</v>
      </c>
      <c r="H65" s="57"/>
      <c r="I65" s="8"/>
    </row>
    <row r="66" spans="1:10" ht="16.8" x14ac:dyDescent="0.4">
      <c r="B66" s="300" t="s">
        <v>295</v>
      </c>
      <c r="C66" s="301"/>
      <c r="D66" s="482">
        <f>(D64-D62)*D55</f>
        <v>0</v>
      </c>
      <c r="E66" s="483"/>
      <c r="F66" s="484"/>
      <c r="G66" s="83" t="s">
        <v>81</v>
      </c>
      <c r="H66" s="57"/>
      <c r="I66" s="8"/>
    </row>
    <row r="67" spans="1:10" x14ac:dyDescent="0.35">
      <c r="B67" s="300" t="s">
        <v>190</v>
      </c>
      <c r="C67" s="301"/>
      <c r="D67" s="482" t="e">
        <f>0.05&gt;ABS((D65-D66)/AVERAGE(D65,D66))</f>
        <v>#DIV/0!</v>
      </c>
      <c r="E67" s="483"/>
      <c r="F67" s="484"/>
      <c r="G67" s="83"/>
      <c r="H67" s="57"/>
      <c r="I67" s="8"/>
    </row>
    <row r="68" spans="1:10" ht="17.399999999999999" thickBot="1" x14ac:dyDescent="0.45">
      <c r="B68" s="302" t="s">
        <v>296</v>
      </c>
      <c r="C68" s="303"/>
      <c r="D68" s="485">
        <f>AVERAGE(D65:D66)</f>
        <v>0</v>
      </c>
      <c r="E68" s="486"/>
      <c r="F68" s="487"/>
      <c r="G68" s="84" t="s">
        <v>81</v>
      </c>
      <c r="H68" s="57"/>
      <c r="I68" s="8"/>
    </row>
    <row r="69" spans="1:10" ht="16.2" thickBot="1" x14ac:dyDescent="0.4">
      <c r="A69" s="9"/>
      <c r="B69" s="33"/>
      <c r="C69" s="176"/>
      <c r="D69" s="33"/>
      <c r="E69" s="33"/>
      <c r="F69" s="33"/>
      <c r="G69" s="33"/>
      <c r="H69" s="10"/>
      <c r="I69" s="8"/>
      <c r="J69" s="6"/>
    </row>
    <row r="70" spans="1:10" ht="16.2" thickBot="1" x14ac:dyDescent="0.4">
      <c r="A70" s="9"/>
      <c r="B70" s="34" t="s">
        <v>199</v>
      </c>
      <c r="C70" s="87"/>
      <c r="D70" s="87"/>
      <c r="E70" s="87"/>
      <c r="F70" s="87"/>
      <c r="G70" s="88"/>
      <c r="H70" s="10"/>
      <c r="I70" s="8"/>
      <c r="J70" s="6"/>
    </row>
    <row r="71" spans="1:10" x14ac:dyDescent="0.35">
      <c r="A71" s="9"/>
      <c r="B71" s="304"/>
      <c r="C71" s="305"/>
      <c r="D71" s="494"/>
      <c r="E71" s="495"/>
      <c r="F71" s="496"/>
      <c r="G71" s="83" t="s">
        <v>145</v>
      </c>
      <c r="H71" s="10"/>
      <c r="I71" s="8"/>
    </row>
    <row r="72" spans="1:10" ht="16.8" x14ac:dyDescent="0.4">
      <c r="A72" s="9"/>
      <c r="B72" s="300" t="s">
        <v>371</v>
      </c>
      <c r="C72" s="301"/>
      <c r="D72" s="488"/>
      <c r="E72" s="489"/>
      <c r="F72" s="490"/>
      <c r="G72" s="83" t="s">
        <v>241</v>
      </c>
      <c r="H72" s="10"/>
      <c r="I72" s="8"/>
    </row>
    <row r="73" spans="1:10" ht="16.8" x14ac:dyDescent="0.4">
      <c r="A73" s="9"/>
      <c r="B73" s="300" t="s">
        <v>372</v>
      </c>
      <c r="C73" s="301"/>
      <c r="D73" s="488"/>
      <c r="E73" s="489"/>
      <c r="F73" s="490"/>
      <c r="G73" s="83" t="s">
        <v>241</v>
      </c>
      <c r="H73" s="10"/>
      <c r="I73" s="8"/>
    </row>
    <row r="74" spans="1:10" ht="33.6" customHeight="1" x14ac:dyDescent="0.35">
      <c r="A74" s="9"/>
      <c r="B74" s="505" t="s">
        <v>268</v>
      </c>
      <c r="C74" s="506"/>
      <c r="D74" s="491"/>
      <c r="E74" s="492"/>
      <c r="F74" s="493"/>
      <c r="G74" s="83" t="s">
        <v>241</v>
      </c>
      <c r="H74" s="10"/>
      <c r="I74" s="8"/>
    </row>
    <row r="75" spans="1:10" ht="33.6" customHeight="1" x14ac:dyDescent="0.35">
      <c r="A75" s="9"/>
      <c r="B75" s="505" t="s">
        <v>269</v>
      </c>
      <c r="C75" s="506"/>
      <c r="D75" s="491"/>
      <c r="E75" s="492"/>
      <c r="F75" s="493"/>
      <c r="G75" s="83" t="s">
        <v>241</v>
      </c>
      <c r="H75" s="10"/>
      <c r="I75" s="8"/>
    </row>
    <row r="76" spans="1:10" ht="16.8" x14ac:dyDescent="0.4">
      <c r="A76" s="9"/>
      <c r="B76" s="300" t="s">
        <v>294</v>
      </c>
      <c r="C76" s="301"/>
      <c r="D76" s="482">
        <f>(IF('General Info and Results'!C25="Medium Temperature",D74,D75)-D72)*D54</f>
        <v>0</v>
      </c>
      <c r="E76" s="483"/>
      <c r="F76" s="484"/>
      <c r="G76" s="83" t="s">
        <v>81</v>
      </c>
      <c r="H76" s="10"/>
      <c r="I76" s="8"/>
    </row>
    <row r="77" spans="1:10" ht="16.8" x14ac:dyDescent="0.4">
      <c r="A77" s="9"/>
      <c r="B77" s="300" t="s">
        <v>295</v>
      </c>
      <c r="C77" s="301"/>
      <c r="D77" s="482">
        <f>(IF('General Info and Results'!C25="Medium Temperature",D74,D75)-D73)*D55</f>
        <v>0</v>
      </c>
      <c r="E77" s="483"/>
      <c r="F77" s="484"/>
      <c r="G77" s="83" t="s">
        <v>81</v>
      </c>
      <c r="H77" s="10"/>
      <c r="I77" s="8"/>
    </row>
    <row r="78" spans="1:10" x14ac:dyDescent="0.35">
      <c r="A78" s="9"/>
      <c r="B78" s="300" t="s">
        <v>190</v>
      </c>
      <c r="C78" s="301"/>
      <c r="D78" s="482" t="e">
        <f>0.05&gt;ABS((D76-D77)/AVERAGE(D76,D77))</f>
        <v>#DIV/0!</v>
      </c>
      <c r="E78" s="483"/>
      <c r="F78" s="484"/>
      <c r="G78" s="83"/>
      <c r="H78" s="10"/>
      <c r="I78" s="8"/>
    </row>
    <row r="79" spans="1:10" ht="17.399999999999999" thickBot="1" x14ac:dyDescent="0.45">
      <c r="A79" s="9"/>
      <c r="B79" s="302" t="s">
        <v>296</v>
      </c>
      <c r="C79" s="303"/>
      <c r="D79" s="485">
        <f>AVERAGE(D76:D77)</f>
        <v>0</v>
      </c>
      <c r="E79" s="486"/>
      <c r="F79" s="487"/>
      <c r="G79" s="84" t="s">
        <v>81</v>
      </c>
      <c r="H79" s="10"/>
      <c r="I79" s="8"/>
    </row>
    <row r="80" spans="1:10" x14ac:dyDescent="0.35">
      <c r="A80" s="9"/>
      <c r="B80" s="9"/>
      <c r="C80" s="9"/>
      <c r="D80" s="9"/>
      <c r="E80" s="9"/>
      <c r="F80" s="9"/>
      <c r="G80" s="9"/>
      <c r="H80" s="10"/>
      <c r="I80" s="8"/>
    </row>
    <row r="81" spans="1:9" x14ac:dyDescent="0.35">
      <c r="A81" s="8"/>
      <c r="B81" s="8"/>
      <c r="C81" s="8"/>
      <c r="D81" s="8"/>
      <c r="E81" s="8"/>
      <c r="F81" s="8"/>
      <c r="G81" s="8"/>
      <c r="H81" s="8"/>
      <c r="I81" s="8"/>
    </row>
  </sheetData>
  <sheetProtection algorithmName="SHA-512" hashValue="oZ4t/Z2efhgvZ1iC2K4qdjEzI9DKXRSGpgy76simDXu2GQwR8NSp5FcG40BSg27pj/GKqArLOUB8iNW8ehg+Hg==" saltValue="cfOHMdXLMZPM+KQfxO1vjg==" spinCount="100000" sheet="1" objects="1" scenarios="1" selectLockedCells="1"/>
  <mergeCells count="29">
    <mergeCell ref="B2:D2"/>
    <mergeCell ref="B74:C74"/>
    <mergeCell ref="B75:C75"/>
    <mergeCell ref="C5:D5"/>
    <mergeCell ref="C6:D6"/>
    <mergeCell ref="C7:D7"/>
    <mergeCell ref="C8:D8"/>
    <mergeCell ref="C9:D9"/>
    <mergeCell ref="D74:F74"/>
    <mergeCell ref="D75:F75"/>
    <mergeCell ref="D49:F49"/>
    <mergeCell ref="D60:F60"/>
    <mergeCell ref="D61:F61"/>
    <mergeCell ref="D62:F62"/>
    <mergeCell ref="D68:F68"/>
    <mergeCell ref="D63:F63"/>
    <mergeCell ref="D64:F64"/>
    <mergeCell ref="D65:F65"/>
    <mergeCell ref="D66:F66"/>
    <mergeCell ref="D67:F67"/>
    <mergeCell ref="C3:D3"/>
    <mergeCell ref="C4:D4"/>
    <mergeCell ref="D76:F76"/>
    <mergeCell ref="D77:F77"/>
    <mergeCell ref="D78:F78"/>
    <mergeCell ref="D79:F79"/>
    <mergeCell ref="D71:F71"/>
    <mergeCell ref="D72:F72"/>
    <mergeCell ref="D73:F73"/>
  </mergeCells>
  <conditionalFormatting sqref="D33:F36">
    <cfRule type="expression" dxfId="21" priority="11">
      <formula>$C$12="Calibrated Box (AHRI 1250-2009 Section C9)"</formula>
    </cfRule>
  </conditionalFormatting>
  <dataValidations count="1">
    <dataValidation type="list" allowBlank="1" showInputMessage="1" showErrorMessage="1" sqref="D49:F49" xr:uid="{C88AD1E5-E9D5-469D-B212-E95DCAE36271}">
      <formula1>DD_Pressure</formula1>
    </dataValidation>
  </dataValidations>
  <hyperlinks>
    <hyperlink ref="F2" location="Instructions!A1" display="Back to Instructions tab" xr:uid="{B93023B7-7D77-4DE5-906A-4CCDE629955F}"/>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7" id="{221356BD-4740-4A4E-9A57-A87ABE067909}">
            <xm:f>'General Info and Results'!$C$25="Medium Temperature"</xm:f>
            <x14:dxf>
              <fill>
                <patternFill patternType="darkUp">
                  <fgColor theme="0" tint="-0.499984740745262"/>
                  <bgColor theme="0" tint="-0.14996795556505021"/>
                </patternFill>
              </fill>
            </x14:dxf>
          </x14:cfRule>
          <xm:sqref>D75</xm:sqref>
        </x14:conditionalFormatting>
        <x14:conditionalFormatting xmlns:xm="http://schemas.microsoft.com/office/excel/2006/main">
          <x14:cfRule type="expression" priority="5" id="{60FF7BAA-10C4-47DF-B148-5C4D6A7B7527}">
            <xm:f>OR('General Info and Results'!$C$24="Unit Cooler",'General Info and Results'!$C$26="Indoor")</xm:f>
            <x14:dxf>
              <fill>
                <patternFill patternType="darkUp">
                  <fgColor theme="0" tint="-0.499984740745262"/>
                  <bgColor theme="0" tint="-0.14996795556505021"/>
                </patternFill>
              </fill>
            </x14:dxf>
          </x14:cfRule>
          <xm:sqref>D17:F22 D27:F36 D41:F57 D61:F68 D72:F79</xm:sqref>
        </x14:conditionalFormatting>
        <x14:conditionalFormatting xmlns:xm="http://schemas.microsoft.com/office/excel/2006/main">
          <x14:cfRule type="expression" priority="4" id="{F04EA50C-957D-4711-9247-E3330993EA24}">
            <xm:f>'General Info and Results'!$C$24="Condensing Unit"</xm:f>
            <x14:dxf>
              <fill>
                <patternFill patternType="darkUp">
                  <fgColor theme="0" tint="-0.499984740745262"/>
                  <bgColor theme="0" tint="-0.14996795556505021"/>
                </patternFill>
              </fill>
            </x14:dxf>
          </x14:cfRule>
          <xm:sqref>D18:F18 D20:F20 D22:F22 D28:F30 D33:F36</xm:sqref>
        </x14:conditionalFormatting>
        <x14:conditionalFormatting xmlns:xm="http://schemas.microsoft.com/office/excel/2006/main">
          <x14:cfRule type="expression" priority="6" id="{243CBD7F-16EA-4B0F-9A92-3B102795900F}">
            <xm:f>'General Info and Results'!$C$24="Condensing Unit"</xm:f>
            <x14:dxf>
              <fill>
                <patternFill patternType="darkUp">
                  <fgColor theme="0" tint="-0.499984740745262"/>
                  <bgColor theme="0" tint="-0.14990691854609822"/>
                </patternFill>
              </fill>
            </x14:dxf>
          </x14:cfRule>
          <xm:sqref>D61:F68</xm:sqref>
        </x14:conditionalFormatting>
        <x14:conditionalFormatting xmlns:xm="http://schemas.microsoft.com/office/excel/2006/main">
          <x14:cfRule type="expression" priority="1" id="{C8B15C39-BA00-4294-8AF8-97D82C9C7EB6}">
            <xm:f>'General Info and Results'!$C$24="Matched Pair"</xm:f>
            <x14:dxf>
              <fill>
                <patternFill patternType="darkUp">
                  <fgColor theme="0" tint="-0.499984740745262"/>
                  <bgColor theme="0" tint="-0.14996795556505021"/>
                </patternFill>
              </fill>
            </x14:dxf>
          </x14:cfRule>
          <xm:sqref>D72:F79</xm:sqref>
        </x14:conditionalFormatting>
        <x14:conditionalFormatting xmlns:xm="http://schemas.microsoft.com/office/excel/2006/main">
          <x14:cfRule type="expression" priority="8" id="{9FD52337-DD9A-4979-B6CD-28AC7041CC83}">
            <xm:f>'General Info and Results'!$C$25="Low Temperature"</xm:f>
            <x14:dxf>
              <fill>
                <patternFill patternType="darkUp">
                  <fgColor theme="0" tint="-0.499984740745262"/>
                  <bgColor theme="0" tint="-0.14996795556505021"/>
                </patternFill>
              </fill>
            </x14:dxf>
          </x14:cfRule>
          <xm:sqref>D74:F74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47D71-7A59-40A9-9C4C-3E0FCCEEA0AE}">
  <sheetPr codeName="Sheet9">
    <tabColor rgb="FF0070C0"/>
  </sheetPr>
  <dimension ref="A1:L81"/>
  <sheetViews>
    <sheetView showOutlineSymbols="0" zoomScale="80" zoomScaleNormal="80" workbookViewId="0">
      <selection activeCell="D17" sqref="D17"/>
    </sheetView>
  </sheetViews>
  <sheetFormatPr defaultColWidth="8.88671875" defaultRowHeight="15.6" x14ac:dyDescent="0.35"/>
  <cols>
    <col min="1" max="1" width="4.5546875" style="4" customWidth="1"/>
    <col min="2" max="2" width="31" style="4" customWidth="1"/>
    <col min="3" max="3" width="46.5546875" style="4" customWidth="1"/>
    <col min="4" max="4" width="10.77734375" style="4" customWidth="1"/>
    <col min="5" max="5" width="10.6640625" style="4" customWidth="1"/>
    <col min="6" max="6" width="10.88671875" style="4" customWidth="1"/>
    <col min="7" max="7" width="8.88671875" style="4"/>
    <col min="8" max="8" width="6.109375" style="4" customWidth="1"/>
    <col min="9" max="9" width="3.6640625" style="4" customWidth="1"/>
    <col min="10" max="16384" width="8.88671875" style="4"/>
  </cols>
  <sheetData>
    <row r="1" spans="1:10" ht="16.2" thickBot="1" x14ac:dyDescent="0.4">
      <c r="B1" s="9"/>
      <c r="C1" s="9"/>
      <c r="D1" s="9"/>
      <c r="H1" s="5"/>
      <c r="I1" s="8"/>
      <c r="J1" s="6"/>
    </row>
    <row r="2" spans="1:10" ht="16.2" thickBot="1" x14ac:dyDescent="0.4">
      <c r="A2" s="5"/>
      <c r="B2" s="363" t="s">
        <v>0</v>
      </c>
      <c r="C2" s="383"/>
      <c r="D2" s="364"/>
      <c r="E2" s="6"/>
      <c r="F2" s="113" t="s">
        <v>73</v>
      </c>
      <c r="H2" s="5"/>
      <c r="I2" s="8"/>
      <c r="J2" s="6"/>
    </row>
    <row r="3" spans="1:10" x14ac:dyDescent="0.35">
      <c r="A3" s="5"/>
      <c r="B3" s="314" t="str">
        <f>'Version Control'!$B$3</f>
        <v>Test Report Template Name:</v>
      </c>
      <c r="C3" s="450" t="str">
        <f>'Version Control'!$C$3</f>
        <v>Walk-In Refrigeration Systems</v>
      </c>
      <c r="D3" s="451"/>
      <c r="E3" s="6"/>
      <c r="H3" s="5"/>
      <c r="I3" s="8"/>
      <c r="J3" s="6"/>
    </row>
    <row r="4" spans="1:10" x14ac:dyDescent="0.35">
      <c r="A4" s="5"/>
      <c r="B4" s="315" t="str">
        <f>'Version Control'!$B$4</f>
        <v>Version Number:</v>
      </c>
      <c r="C4" s="476" t="str">
        <f>'Version Control'!$C$4</f>
        <v>v1.7</v>
      </c>
      <c r="D4" s="477"/>
      <c r="E4" s="6"/>
      <c r="H4" s="5"/>
      <c r="I4" s="8"/>
      <c r="J4" s="6"/>
    </row>
    <row r="5" spans="1:10" x14ac:dyDescent="0.35">
      <c r="A5" s="5"/>
      <c r="B5" s="315" t="str">
        <f>'Version Control'!$B$5</f>
        <v xml:space="preserve">Latest Template Revision: </v>
      </c>
      <c r="C5" s="478">
        <f>'Version Control'!$C$5</f>
        <v>46217</v>
      </c>
      <c r="D5" s="479"/>
      <c r="E5" s="6"/>
      <c r="H5" s="5"/>
      <c r="I5" s="8"/>
      <c r="J5" s="6"/>
    </row>
    <row r="6" spans="1:10" x14ac:dyDescent="0.35">
      <c r="A6" s="5"/>
      <c r="B6" s="315" t="str">
        <f>'Version Control'!$B$6</f>
        <v>Tab Name:</v>
      </c>
      <c r="C6" s="476" t="str">
        <f ca="1">MID(CELL("filename",A1), FIND("]", CELL("filename", A1))+ 1, 255)</f>
        <v>C Test</v>
      </c>
      <c r="D6" s="477"/>
      <c r="E6" s="6"/>
      <c r="H6" s="5"/>
      <c r="I6" s="8"/>
      <c r="J6" s="6"/>
    </row>
    <row r="7" spans="1:10" x14ac:dyDescent="0.35">
      <c r="A7" s="5"/>
      <c r="B7" s="316" t="str">
        <f>'Version Control'!$B$7</f>
        <v>File Name:</v>
      </c>
      <c r="C7" s="480" t="str">
        <f ca="1">'Version Control'!$C$7</f>
        <v>Walk-In Refrigeration Systems - v1.7.xlsx</v>
      </c>
      <c r="D7" s="481"/>
      <c r="E7" s="6"/>
      <c r="H7" s="5"/>
      <c r="I7" s="8"/>
      <c r="J7" s="6"/>
    </row>
    <row r="8" spans="1:10" x14ac:dyDescent="0.35">
      <c r="A8" s="5"/>
      <c r="B8" s="316" t="str">
        <f>'Version Control'!$B$8</f>
        <v>Test Start Date:</v>
      </c>
      <c r="C8" s="563">
        <v>46217</v>
      </c>
      <c r="D8" s="481"/>
      <c r="E8" s="6"/>
      <c r="H8" s="5"/>
      <c r="I8" s="8"/>
      <c r="J8" s="6"/>
    </row>
    <row r="9" spans="1:10" ht="16.2" thickBot="1" x14ac:dyDescent="0.4">
      <c r="B9" s="317" t="str">
        <f>'Version Control'!$B$9</f>
        <v xml:space="preserve">Test Completion Date: </v>
      </c>
      <c r="C9" s="474" t="str">
        <f>'Version Control'!$C$9</f>
        <v>[MM/DD/YYYY]</v>
      </c>
      <c r="D9" s="475"/>
      <c r="E9" s="6"/>
      <c r="H9" s="5"/>
      <c r="I9" s="8"/>
      <c r="J9" s="6"/>
    </row>
    <row r="10" spans="1:10" x14ac:dyDescent="0.35">
      <c r="B10" s="70"/>
      <c r="C10" s="289"/>
      <c r="D10" s="7"/>
      <c r="H10" s="5"/>
      <c r="I10" s="8"/>
      <c r="J10" s="6"/>
    </row>
    <row r="11" spans="1:10" ht="16.2" thickBot="1" x14ac:dyDescent="0.4">
      <c r="B11" s="9"/>
      <c r="C11" s="9"/>
      <c r="H11" s="5"/>
      <c r="I11" s="8"/>
      <c r="J11" s="6"/>
    </row>
    <row r="12" spans="1:10" ht="16.2" thickBot="1" x14ac:dyDescent="0.4">
      <c r="A12" s="5"/>
      <c r="B12" s="153" t="s">
        <v>272</v>
      </c>
      <c r="C12" s="288" t="s">
        <v>246</v>
      </c>
      <c r="D12" s="6"/>
      <c r="H12" s="5"/>
      <c r="I12" s="8"/>
      <c r="J12" s="6"/>
    </row>
    <row r="13" spans="1:10" ht="16.2" thickBot="1" x14ac:dyDescent="0.4">
      <c r="B13" s="7"/>
      <c r="C13" s="33"/>
      <c r="D13" s="9"/>
      <c r="E13" s="9"/>
      <c r="F13" s="9"/>
      <c r="G13" s="9"/>
      <c r="H13" s="5"/>
      <c r="I13" s="8"/>
      <c r="J13" s="6"/>
    </row>
    <row r="14" spans="1:10" ht="16.2" thickBot="1" x14ac:dyDescent="0.4">
      <c r="B14" s="34" t="s">
        <v>160</v>
      </c>
      <c r="C14" s="87"/>
      <c r="D14" s="38"/>
      <c r="E14" s="38"/>
      <c r="F14" s="38"/>
      <c r="G14" s="35"/>
      <c r="H14" s="57"/>
      <c r="I14" s="8"/>
      <c r="J14" s="6"/>
    </row>
    <row r="15" spans="1:10" x14ac:dyDescent="0.35">
      <c r="B15" s="306"/>
      <c r="C15" s="176"/>
      <c r="D15" s="81" t="s">
        <v>161</v>
      </c>
      <c r="E15" s="81"/>
      <c r="F15" s="81"/>
      <c r="G15" s="82"/>
      <c r="H15" s="57"/>
      <c r="I15" s="8"/>
      <c r="J15" s="6"/>
    </row>
    <row r="16" spans="1:10" x14ac:dyDescent="0.35">
      <c r="B16" s="298"/>
      <c r="C16" s="299"/>
      <c r="D16" s="2" t="s">
        <v>162</v>
      </c>
      <c r="E16" s="2" t="s">
        <v>163</v>
      </c>
      <c r="F16" s="2" t="s">
        <v>164</v>
      </c>
      <c r="G16" s="83" t="s">
        <v>145</v>
      </c>
      <c r="H16" s="57"/>
      <c r="I16" s="8"/>
      <c r="J16" s="6"/>
    </row>
    <row r="17" spans="2:12" x14ac:dyDescent="0.35">
      <c r="B17" s="300" t="s">
        <v>165</v>
      </c>
      <c r="C17" s="301"/>
      <c r="D17" s="119"/>
      <c r="E17" s="119"/>
      <c r="F17" s="119"/>
      <c r="G17" s="83" t="s">
        <v>148</v>
      </c>
      <c r="H17" s="57"/>
      <c r="I17" s="8"/>
      <c r="J17" s="6"/>
    </row>
    <row r="18" spans="2:12" x14ac:dyDescent="0.35">
      <c r="B18" s="300" t="s">
        <v>247</v>
      </c>
      <c r="C18" s="301"/>
      <c r="D18" s="119"/>
      <c r="E18" s="119"/>
      <c r="F18" s="119"/>
      <c r="G18" s="83" t="s">
        <v>148</v>
      </c>
      <c r="H18" s="57"/>
      <c r="I18" s="8"/>
      <c r="J18" s="6"/>
    </row>
    <row r="19" spans="2:12" x14ac:dyDescent="0.35">
      <c r="B19" s="300" t="s">
        <v>254</v>
      </c>
      <c r="C19" s="301"/>
      <c r="D19" s="114"/>
      <c r="E19" s="114"/>
      <c r="F19" s="114"/>
      <c r="G19" s="83" t="s">
        <v>166</v>
      </c>
      <c r="H19" s="57"/>
      <c r="I19" s="8"/>
      <c r="J19" s="6"/>
    </row>
    <row r="20" spans="2:12" x14ac:dyDescent="0.35">
      <c r="B20" s="300" t="s">
        <v>255</v>
      </c>
      <c r="C20" s="301"/>
      <c r="D20" s="114"/>
      <c r="E20" s="114"/>
      <c r="F20" s="114"/>
      <c r="G20" s="83" t="s">
        <v>166</v>
      </c>
      <c r="H20" s="57"/>
      <c r="I20" s="8"/>
      <c r="J20" s="6"/>
    </row>
    <row r="21" spans="2:12" x14ac:dyDescent="0.35">
      <c r="B21" s="300" t="s">
        <v>167</v>
      </c>
      <c r="C21" s="301"/>
      <c r="D21" s="114"/>
      <c r="E21" s="114"/>
      <c r="F21" s="114"/>
      <c r="G21" s="83" t="s">
        <v>168</v>
      </c>
      <c r="H21" s="57"/>
      <c r="I21" s="8"/>
      <c r="J21" s="6"/>
    </row>
    <row r="22" spans="2:12" ht="16.2" thickBot="1" x14ac:dyDescent="0.4">
      <c r="B22" s="302" t="s">
        <v>169</v>
      </c>
      <c r="C22" s="303"/>
      <c r="D22" s="115"/>
      <c r="E22" s="115"/>
      <c r="F22" s="115"/>
      <c r="G22" s="84" t="s">
        <v>170</v>
      </c>
      <c r="H22" s="57"/>
      <c r="I22" s="8"/>
      <c r="J22" s="6"/>
    </row>
    <row r="23" spans="2:12" ht="16.2" thickBot="1" x14ac:dyDescent="0.4">
      <c r="B23" s="33"/>
      <c r="C23" s="230"/>
      <c r="D23" s="33"/>
      <c r="E23" s="33"/>
      <c r="F23" s="33"/>
      <c r="G23" s="85"/>
      <c r="H23" s="5"/>
      <c r="I23" s="8"/>
      <c r="J23" s="6"/>
    </row>
    <row r="24" spans="2:12" ht="16.2" thickBot="1" x14ac:dyDescent="0.4">
      <c r="B24" s="34" t="s">
        <v>171</v>
      </c>
      <c r="C24" s="87"/>
      <c r="D24" s="38"/>
      <c r="E24" s="38"/>
      <c r="F24" s="38"/>
      <c r="G24" s="86"/>
      <c r="H24" s="57"/>
      <c r="I24" s="8"/>
      <c r="J24" s="6"/>
    </row>
    <row r="25" spans="2:12" x14ac:dyDescent="0.35">
      <c r="B25" s="306"/>
      <c r="C25" s="176"/>
      <c r="D25" s="81" t="s">
        <v>161</v>
      </c>
      <c r="E25" s="81"/>
      <c r="F25" s="81"/>
      <c r="G25" s="82"/>
      <c r="H25" s="57"/>
      <c r="I25" s="8"/>
      <c r="J25" s="6"/>
    </row>
    <row r="26" spans="2:12" x14ac:dyDescent="0.35">
      <c r="B26" s="298"/>
      <c r="C26" s="299"/>
      <c r="D26" s="2" t="s">
        <v>162</v>
      </c>
      <c r="E26" s="2" t="s">
        <v>163</v>
      </c>
      <c r="F26" s="2" t="s">
        <v>164</v>
      </c>
      <c r="G26" s="83" t="s">
        <v>145</v>
      </c>
      <c r="H26" s="57"/>
      <c r="I26" s="8"/>
      <c r="J26" s="6"/>
      <c r="L26" s="156"/>
    </row>
    <row r="27" spans="2:12" x14ac:dyDescent="0.35">
      <c r="B27" s="300" t="s">
        <v>172</v>
      </c>
      <c r="C27" s="301"/>
      <c r="D27" s="227"/>
      <c r="E27" s="227"/>
      <c r="F27" s="227"/>
      <c r="G27" s="83" t="s">
        <v>173</v>
      </c>
      <c r="H27" s="57"/>
      <c r="I27" s="8"/>
      <c r="J27" s="6"/>
    </row>
    <row r="28" spans="2:12" x14ac:dyDescent="0.35">
      <c r="B28" s="300" t="s">
        <v>174</v>
      </c>
      <c r="C28" s="301"/>
      <c r="D28" s="569"/>
      <c r="E28" s="569"/>
      <c r="F28" s="569"/>
      <c r="G28" s="83" t="s">
        <v>175</v>
      </c>
      <c r="H28" s="57"/>
      <c r="I28" s="8"/>
      <c r="J28" s="6"/>
    </row>
    <row r="29" spans="2:12" x14ac:dyDescent="0.35">
      <c r="B29" s="300" t="s">
        <v>248</v>
      </c>
      <c r="C29" s="301"/>
      <c r="D29" s="236"/>
      <c r="E29" s="236"/>
      <c r="F29" s="236"/>
      <c r="G29" s="83" t="s">
        <v>176</v>
      </c>
      <c r="H29" s="57"/>
      <c r="I29" s="8"/>
      <c r="J29" s="6"/>
    </row>
    <row r="30" spans="2:12" x14ac:dyDescent="0.35">
      <c r="B30" s="300" t="s">
        <v>249</v>
      </c>
      <c r="C30" s="301"/>
      <c r="D30" s="236"/>
      <c r="E30" s="236"/>
      <c r="F30" s="236"/>
      <c r="G30" s="83" t="s">
        <v>176</v>
      </c>
      <c r="H30" s="57"/>
      <c r="I30" s="8"/>
      <c r="J30" s="6"/>
    </row>
    <row r="31" spans="2:12" x14ac:dyDescent="0.35">
      <c r="B31" s="300" t="s">
        <v>177</v>
      </c>
      <c r="C31" s="301"/>
      <c r="D31" s="236"/>
      <c r="E31" s="236"/>
      <c r="F31" s="236"/>
      <c r="G31" s="83" t="s">
        <v>176</v>
      </c>
      <c r="H31" s="57"/>
      <c r="I31" s="8"/>
      <c r="J31" s="6"/>
    </row>
    <row r="32" spans="2:12" x14ac:dyDescent="0.35">
      <c r="B32" s="300" t="s">
        <v>178</v>
      </c>
      <c r="C32" s="301"/>
      <c r="D32" s="236"/>
      <c r="E32" s="236"/>
      <c r="F32" s="236"/>
      <c r="G32" s="83" t="s">
        <v>176</v>
      </c>
      <c r="H32" s="57"/>
      <c r="I32" s="8"/>
      <c r="J32" s="6"/>
    </row>
    <row r="33" spans="2:10" x14ac:dyDescent="0.35">
      <c r="B33" s="300" t="s">
        <v>250</v>
      </c>
      <c r="C33" s="301"/>
      <c r="D33" s="236"/>
      <c r="E33" s="236"/>
      <c r="F33" s="236"/>
      <c r="G33" s="83" t="s">
        <v>176</v>
      </c>
      <c r="H33" s="57"/>
      <c r="I33" s="8"/>
      <c r="J33" s="6"/>
    </row>
    <row r="34" spans="2:10" x14ac:dyDescent="0.35">
      <c r="B34" s="300" t="s">
        <v>251</v>
      </c>
      <c r="C34" s="301"/>
      <c r="D34" s="236"/>
      <c r="E34" s="236"/>
      <c r="F34" s="236"/>
      <c r="G34" s="83" t="s">
        <v>176</v>
      </c>
      <c r="H34" s="57"/>
      <c r="I34" s="8"/>
      <c r="J34" s="6"/>
    </row>
    <row r="35" spans="2:10" x14ac:dyDescent="0.35">
      <c r="B35" s="300" t="s">
        <v>179</v>
      </c>
      <c r="C35" s="301"/>
      <c r="D35" s="236"/>
      <c r="E35" s="236"/>
      <c r="F35" s="236"/>
      <c r="G35" s="83" t="s">
        <v>176</v>
      </c>
      <c r="H35" s="57"/>
      <c r="I35" s="8"/>
      <c r="J35" s="6"/>
    </row>
    <row r="36" spans="2:10" ht="16.2" thickBot="1" x14ac:dyDescent="0.4">
      <c r="B36" s="302" t="s">
        <v>180</v>
      </c>
      <c r="C36" s="303"/>
      <c r="D36" s="237"/>
      <c r="E36" s="237"/>
      <c r="F36" s="237"/>
      <c r="G36" s="84" t="s">
        <v>176</v>
      </c>
      <c r="H36" s="57"/>
      <c r="I36" s="8"/>
      <c r="J36" s="6"/>
    </row>
    <row r="37" spans="2:10" ht="16.2" thickBot="1" x14ac:dyDescent="0.4">
      <c r="B37" s="33"/>
      <c r="C37" s="33"/>
      <c r="D37" s="33"/>
      <c r="E37" s="33"/>
      <c r="F37" s="33"/>
      <c r="G37" s="85"/>
      <c r="H37" s="5"/>
      <c r="I37" s="8"/>
      <c r="J37" s="6"/>
    </row>
    <row r="38" spans="2:10" ht="16.2" thickBot="1" x14ac:dyDescent="0.4">
      <c r="B38" s="34" t="s">
        <v>181</v>
      </c>
      <c r="C38" s="87"/>
      <c r="D38" s="87"/>
      <c r="E38" s="87"/>
      <c r="F38" s="87"/>
      <c r="G38" s="88"/>
      <c r="H38" s="57"/>
      <c r="I38" s="8"/>
      <c r="J38" s="6"/>
    </row>
    <row r="39" spans="2:10" x14ac:dyDescent="0.35">
      <c r="B39" s="306"/>
      <c r="C39" s="176"/>
      <c r="D39" s="81" t="s">
        <v>161</v>
      </c>
      <c r="E39" s="81"/>
      <c r="F39" s="81"/>
      <c r="G39" s="82"/>
      <c r="H39" s="57"/>
      <c r="I39" s="8"/>
      <c r="J39" s="6"/>
    </row>
    <row r="40" spans="2:10" x14ac:dyDescent="0.35">
      <c r="B40" s="298"/>
      <c r="C40" s="299"/>
      <c r="D40" s="2" t="s">
        <v>162</v>
      </c>
      <c r="E40" s="2" t="s">
        <v>163</v>
      </c>
      <c r="F40" s="2" t="s">
        <v>164</v>
      </c>
      <c r="G40" s="83" t="s">
        <v>145</v>
      </c>
      <c r="H40" s="57"/>
      <c r="I40" s="8"/>
      <c r="J40" s="6"/>
    </row>
    <row r="41" spans="2:10" x14ac:dyDescent="0.35">
      <c r="B41" s="300" t="s">
        <v>252</v>
      </c>
      <c r="C41" s="301"/>
      <c r="D41" s="227"/>
      <c r="E41" s="227"/>
      <c r="F41" s="227"/>
      <c r="G41" s="83" t="s">
        <v>182</v>
      </c>
      <c r="H41" s="57"/>
      <c r="I41" s="8"/>
      <c r="J41" s="6"/>
    </row>
    <row r="42" spans="2:10" x14ac:dyDescent="0.35">
      <c r="B42" s="300" t="s">
        <v>253</v>
      </c>
      <c r="C42" s="301"/>
      <c r="D42" s="227"/>
      <c r="E42" s="227"/>
      <c r="F42" s="227"/>
      <c r="G42" s="83" t="s">
        <v>182</v>
      </c>
      <c r="H42" s="57"/>
      <c r="I42" s="8"/>
      <c r="J42" s="6"/>
    </row>
    <row r="43" spans="2:10" ht="16.8" x14ac:dyDescent="0.4">
      <c r="B43" s="300" t="s">
        <v>256</v>
      </c>
      <c r="C43" s="301"/>
      <c r="D43" s="227"/>
      <c r="E43" s="227"/>
      <c r="F43" s="227"/>
      <c r="G43" s="83" t="s">
        <v>182</v>
      </c>
      <c r="H43" s="57"/>
      <c r="I43" s="8"/>
      <c r="J43" s="6"/>
    </row>
    <row r="44" spans="2:10" ht="16.8" x14ac:dyDescent="0.4">
      <c r="B44" s="300" t="s">
        <v>257</v>
      </c>
      <c r="C44" s="301"/>
      <c r="D44" s="227"/>
      <c r="E44" s="227"/>
      <c r="F44" s="227"/>
      <c r="G44" s="83" t="s">
        <v>182</v>
      </c>
      <c r="H44" s="57"/>
      <c r="I44" s="8"/>
      <c r="J44" s="6"/>
    </row>
    <row r="45" spans="2:10" ht="16.8" x14ac:dyDescent="0.4">
      <c r="B45" s="300" t="s">
        <v>258</v>
      </c>
      <c r="C45" s="301"/>
      <c r="D45" s="227"/>
      <c r="E45" s="227"/>
      <c r="F45" s="227"/>
      <c r="G45" s="83" t="s">
        <v>182</v>
      </c>
      <c r="H45" s="57"/>
      <c r="I45" s="8"/>
      <c r="J45" s="6"/>
    </row>
    <row r="46" spans="2:10" ht="16.8" x14ac:dyDescent="0.4">
      <c r="B46" s="300" t="s">
        <v>259</v>
      </c>
      <c r="C46" s="301"/>
      <c r="D46" s="227"/>
      <c r="E46" s="227"/>
      <c r="F46" s="227"/>
      <c r="G46" s="83" t="s">
        <v>182</v>
      </c>
      <c r="H46" s="57"/>
      <c r="I46" s="8"/>
      <c r="J46" s="6"/>
    </row>
    <row r="47" spans="2:10" x14ac:dyDescent="0.35">
      <c r="B47" s="300" t="s">
        <v>183</v>
      </c>
      <c r="C47" s="301"/>
      <c r="D47" s="227"/>
      <c r="E47" s="227"/>
      <c r="F47" s="227"/>
      <c r="G47" s="83" t="s">
        <v>182</v>
      </c>
      <c r="H47" s="57"/>
      <c r="I47" s="8"/>
      <c r="J47" s="6"/>
    </row>
    <row r="48" spans="2:10" x14ac:dyDescent="0.35">
      <c r="B48" s="300" t="s">
        <v>184</v>
      </c>
      <c r="C48" s="301"/>
      <c r="D48" s="227"/>
      <c r="E48" s="227"/>
      <c r="F48" s="227"/>
      <c r="G48" s="83" t="s">
        <v>182</v>
      </c>
      <c r="H48" s="57"/>
      <c r="I48" s="8"/>
      <c r="J48" s="6"/>
    </row>
    <row r="49" spans="1:10" x14ac:dyDescent="0.35">
      <c r="B49" s="300" t="s">
        <v>185</v>
      </c>
      <c r="C49" s="301"/>
      <c r="D49" s="488"/>
      <c r="E49" s="489"/>
      <c r="F49" s="490"/>
      <c r="G49" s="83"/>
      <c r="H49" s="57"/>
      <c r="I49" s="8"/>
      <c r="J49" s="6"/>
    </row>
    <row r="50" spans="1:10" ht="16.8" x14ac:dyDescent="0.4">
      <c r="B50" s="300" t="s">
        <v>260</v>
      </c>
      <c r="C50" s="301"/>
      <c r="D50" s="236"/>
      <c r="E50" s="236"/>
      <c r="F50" s="236"/>
      <c r="G50" s="83" t="s">
        <v>176</v>
      </c>
      <c r="H50" s="57"/>
      <c r="I50" s="8"/>
      <c r="J50" s="6"/>
    </row>
    <row r="51" spans="1:10" ht="16.8" x14ac:dyDescent="0.4">
      <c r="B51" s="300" t="s">
        <v>261</v>
      </c>
      <c r="C51" s="301"/>
      <c r="D51" s="236"/>
      <c r="E51" s="236"/>
      <c r="F51" s="236"/>
      <c r="G51" s="83" t="s">
        <v>176</v>
      </c>
      <c r="H51" s="57"/>
      <c r="I51" s="8"/>
      <c r="J51" s="6"/>
    </row>
    <row r="52" spans="1:10" ht="16.8" x14ac:dyDescent="0.4">
      <c r="B52" s="300" t="s">
        <v>262</v>
      </c>
      <c r="C52" s="301"/>
      <c r="D52" s="236"/>
      <c r="E52" s="236"/>
      <c r="F52" s="236"/>
      <c r="G52" s="83" t="s">
        <v>176</v>
      </c>
      <c r="H52" s="57"/>
      <c r="I52" s="8"/>
      <c r="J52" s="6"/>
    </row>
    <row r="53" spans="1:10" ht="16.8" x14ac:dyDescent="0.4">
      <c r="B53" s="300" t="s">
        <v>263</v>
      </c>
      <c r="C53" s="301"/>
      <c r="D53" s="236"/>
      <c r="E53" s="236"/>
      <c r="F53" s="236"/>
      <c r="G53" s="83" t="s">
        <v>176</v>
      </c>
      <c r="H53" s="57"/>
      <c r="I53" s="8"/>
      <c r="J53" s="6"/>
    </row>
    <row r="54" spans="1:10" ht="16.8" x14ac:dyDescent="0.4">
      <c r="B54" s="300" t="s">
        <v>264</v>
      </c>
      <c r="C54" s="301"/>
      <c r="D54" s="227"/>
      <c r="E54" s="227"/>
      <c r="F54" s="227"/>
      <c r="G54" s="83" t="s">
        <v>186</v>
      </c>
      <c r="H54" s="57"/>
      <c r="I54" s="8"/>
      <c r="J54" s="6"/>
    </row>
    <row r="55" spans="1:10" ht="16.8" x14ac:dyDescent="0.4">
      <c r="B55" s="300" t="s">
        <v>265</v>
      </c>
      <c r="C55" s="301"/>
      <c r="D55" s="227"/>
      <c r="E55" s="227"/>
      <c r="F55" s="227"/>
      <c r="G55" s="83" t="s">
        <v>186</v>
      </c>
      <c r="H55" s="57"/>
      <c r="I55" s="8"/>
      <c r="J55" s="6"/>
    </row>
    <row r="56" spans="1:10" x14ac:dyDescent="0.35">
      <c r="B56" s="300" t="s">
        <v>187</v>
      </c>
      <c r="C56" s="301"/>
      <c r="D56" s="227"/>
      <c r="E56" s="227"/>
      <c r="F56" s="227"/>
      <c r="G56" s="83" t="s">
        <v>186</v>
      </c>
      <c r="H56" s="57"/>
      <c r="I56" s="8"/>
      <c r="J56" s="6"/>
    </row>
    <row r="57" spans="1:10" ht="16.2" thickBot="1" x14ac:dyDescent="0.4">
      <c r="B57" s="302" t="s">
        <v>188</v>
      </c>
      <c r="C57" s="303"/>
      <c r="D57" s="570"/>
      <c r="E57" s="570"/>
      <c r="F57" s="570"/>
      <c r="G57" s="84" t="s">
        <v>175</v>
      </c>
      <c r="H57" s="57"/>
      <c r="I57" s="8"/>
      <c r="J57" s="6"/>
    </row>
    <row r="58" spans="1:10" ht="16.2" thickBot="1" x14ac:dyDescent="0.4">
      <c r="A58" s="180"/>
      <c r="B58" s="176"/>
      <c r="C58" s="33"/>
      <c r="D58" s="176"/>
      <c r="E58" s="176"/>
      <c r="F58" s="176"/>
      <c r="G58" s="179"/>
      <c r="H58" s="184"/>
      <c r="I58" s="8"/>
      <c r="J58" s="6"/>
    </row>
    <row r="59" spans="1:10" ht="16.2" thickBot="1" x14ac:dyDescent="0.4">
      <c r="B59" s="34" t="s">
        <v>189</v>
      </c>
      <c r="C59" s="87"/>
      <c r="D59" s="87"/>
      <c r="E59" s="87"/>
      <c r="F59" s="87"/>
      <c r="G59" s="88"/>
      <c r="H59" s="57"/>
      <c r="I59" s="8"/>
      <c r="J59" s="6"/>
    </row>
    <row r="60" spans="1:10" x14ac:dyDescent="0.35">
      <c r="B60" s="298"/>
      <c r="C60" s="299"/>
      <c r="D60" s="494"/>
      <c r="E60" s="495"/>
      <c r="F60" s="496"/>
      <c r="G60" s="83" t="s">
        <v>145</v>
      </c>
      <c r="H60" s="57"/>
      <c r="I60" s="8"/>
      <c r="J60" s="6"/>
    </row>
    <row r="61" spans="1:10" ht="16.8" x14ac:dyDescent="0.4">
      <c r="B61" s="300" t="s">
        <v>373</v>
      </c>
      <c r="C61" s="301"/>
      <c r="D61" s="488"/>
      <c r="E61" s="489"/>
      <c r="F61" s="490"/>
      <c r="G61" s="83" t="s">
        <v>241</v>
      </c>
      <c r="H61" s="57"/>
      <c r="I61" s="8"/>
      <c r="J61" s="6"/>
    </row>
    <row r="62" spans="1:10" ht="16.8" x14ac:dyDescent="0.4">
      <c r="B62" s="298" t="s">
        <v>374</v>
      </c>
      <c r="C62" s="301"/>
      <c r="D62" s="488"/>
      <c r="E62" s="489"/>
      <c r="F62" s="490"/>
      <c r="G62" s="83" t="s">
        <v>241</v>
      </c>
      <c r="H62" s="57"/>
      <c r="I62" s="8"/>
      <c r="J62" s="6"/>
    </row>
    <row r="63" spans="1:10" ht="16.8" x14ac:dyDescent="0.4">
      <c r="B63" s="300" t="s">
        <v>375</v>
      </c>
      <c r="C63" s="301"/>
      <c r="D63" s="488"/>
      <c r="E63" s="489"/>
      <c r="F63" s="490"/>
      <c r="G63" s="83" t="s">
        <v>241</v>
      </c>
      <c r="H63" s="57"/>
      <c r="I63" s="8"/>
      <c r="J63" s="6"/>
    </row>
    <row r="64" spans="1:10" ht="16.8" x14ac:dyDescent="0.4">
      <c r="B64" s="300" t="s">
        <v>376</v>
      </c>
      <c r="C64" s="301"/>
      <c r="D64" s="488"/>
      <c r="E64" s="489"/>
      <c r="F64" s="490"/>
      <c r="G64" s="83" t="s">
        <v>241</v>
      </c>
      <c r="H64" s="57"/>
      <c r="I64" s="8"/>
      <c r="J64" s="6"/>
    </row>
    <row r="65" spans="1:10" ht="16.8" x14ac:dyDescent="0.4">
      <c r="B65" s="300" t="s">
        <v>294</v>
      </c>
      <c r="C65" s="301"/>
      <c r="D65" s="482">
        <f>(D63-D61)*D54</f>
        <v>0</v>
      </c>
      <c r="E65" s="483"/>
      <c r="F65" s="484"/>
      <c r="G65" s="83" t="s">
        <v>81</v>
      </c>
      <c r="H65" s="57"/>
      <c r="I65" s="8"/>
      <c r="J65" s="6"/>
    </row>
    <row r="66" spans="1:10" ht="16.8" x14ac:dyDescent="0.4">
      <c r="B66" s="300" t="s">
        <v>295</v>
      </c>
      <c r="C66" s="301"/>
      <c r="D66" s="482">
        <f>(D64-D62)*D55</f>
        <v>0</v>
      </c>
      <c r="E66" s="483"/>
      <c r="F66" s="484"/>
      <c r="G66" s="83" t="s">
        <v>81</v>
      </c>
      <c r="H66" s="57"/>
      <c r="I66" s="8"/>
      <c r="J66" s="6"/>
    </row>
    <row r="67" spans="1:10" x14ac:dyDescent="0.35">
      <c r="B67" s="300" t="s">
        <v>190</v>
      </c>
      <c r="C67" s="301"/>
      <c r="D67" s="482" t="e">
        <f>0.05&gt;ABS((D65-D66)/AVERAGE(D65,D66))</f>
        <v>#DIV/0!</v>
      </c>
      <c r="E67" s="483"/>
      <c r="F67" s="484"/>
      <c r="G67" s="83"/>
      <c r="H67" s="57"/>
      <c r="I67" s="8"/>
      <c r="J67" s="6"/>
    </row>
    <row r="68" spans="1:10" ht="17.399999999999999" thickBot="1" x14ac:dyDescent="0.45">
      <c r="B68" s="302" t="s">
        <v>296</v>
      </c>
      <c r="C68" s="303"/>
      <c r="D68" s="485">
        <f>AVERAGE(D65:D66)</f>
        <v>0</v>
      </c>
      <c r="E68" s="486"/>
      <c r="F68" s="487"/>
      <c r="G68" s="84" t="s">
        <v>81</v>
      </c>
      <c r="H68" s="57"/>
      <c r="I68" s="8"/>
      <c r="J68" s="6"/>
    </row>
    <row r="69" spans="1:10" ht="16.2" thickBot="1" x14ac:dyDescent="0.4">
      <c r="I69" s="8"/>
      <c r="J69" s="6"/>
    </row>
    <row r="70" spans="1:10" ht="16.2" thickBot="1" x14ac:dyDescent="0.4">
      <c r="A70" s="9"/>
      <c r="B70" s="34" t="s">
        <v>199</v>
      </c>
      <c r="C70" s="87"/>
      <c r="D70" s="87"/>
      <c r="E70" s="87"/>
      <c r="F70" s="87"/>
      <c r="G70" s="88"/>
      <c r="H70" s="10"/>
      <c r="I70" s="8"/>
    </row>
    <row r="71" spans="1:10" x14ac:dyDescent="0.35">
      <c r="A71" s="9"/>
      <c r="B71" s="307"/>
      <c r="C71" s="305"/>
      <c r="D71" s="494"/>
      <c r="E71" s="495"/>
      <c r="F71" s="496"/>
      <c r="G71" s="83" t="s">
        <v>145</v>
      </c>
      <c r="H71" s="10"/>
      <c r="I71" s="8"/>
    </row>
    <row r="72" spans="1:10" ht="16.8" x14ac:dyDescent="0.4">
      <c r="A72" s="9"/>
      <c r="B72" s="308" t="s">
        <v>371</v>
      </c>
      <c r="C72" s="301"/>
      <c r="D72" s="488"/>
      <c r="E72" s="489"/>
      <c r="F72" s="490"/>
      <c r="G72" s="83" t="s">
        <v>241</v>
      </c>
      <c r="H72" s="10"/>
      <c r="I72" s="8"/>
    </row>
    <row r="73" spans="1:10" ht="16.8" x14ac:dyDescent="0.4">
      <c r="A73" s="9"/>
      <c r="B73" s="308" t="s">
        <v>372</v>
      </c>
      <c r="C73" s="301"/>
      <c r="D73" s="488"/>
      <c r="E73" s="489"/>
      <c r="F73" s="490"/>
      <c r="G73" s="83" t="s">
        <v>241</v>
      </c>
      <c r="H73" s="10"/>
      <c r="I73" s="8"/>
    </row>
    <row r="74" spans="1:10" x14ac:dyDescent="0.35">
      <c r="A74" s="9"/>
      <c r="B74" s="510" t="s">
        <v>268</v>
      </c>
      <c r="C74" s="511"/>
      <c r="D74" s="491"/>
      <c r="E74" s="492"/>
      <c r="F74" s="493"/>
      <c r="G74" s="83" t="s">
        <v>241</v>
      </c>
      <c r="H74" s="10"/>
      <c r="I74" s="8"/>
    </row>
    <row r="75" spans="1:10" x14ac:dyDescent="0.35">
      <c r="A75" s="9"/>
      <c r="B75" s="510" t="s">
        <v>269</v>
      </c>
      <c r="C75" s="511"/>
      <c r="D75" s="491"/>
      <c r="E75" s="492"/>
      <c r="F75" s="493"/>
      <c r="G75" s="83" t="s">
        <v>241</v>
      </c>
      <c r="H75" s="10"/>
      <c r="I75" s="8"/>
    </row>
    <row r="76" spans="1:10" ht="16.8" x14ac:dyDescent="0.4">
      <c r="A76" s="9"/>
      <c r="B76" s="300" t="s">
        <v>294</v>
      </c>
      <c r="C76" s="301"/>
      <c r="D76" s="482">
        <f>(IF('General Info and Results'!C25="Medium Temperature",D74,D75)-D72)*D54</f>
        <v>0</v>
      </c>
      <c r="E76" s="483"/>
      <c r="F76" s="484"/>
      <c r="G76" s="83" t="s">
        <v>81</v>
      </c>
      <c r="H76" s="10"/>
      <c r="I76" s="8"/>
    </row>
    <row r="77" spans="1:10" ht="16.8" x14ac:dyDescent="0.4">
      <c r="A77" s="9"/>
      <c r="B77" s="300" t="s">
        <v>295</v>
      </c>
      <c r="C77" s="301"/>
      <c r="D77" s="482">
        <f>(IF('General Info and Results'!C25="Medium Temperature",D74,D75)-D73)*D55</f>
        <v>0</v>
      </c>
      <c r="E77" s="483"/>
      <c r="F77" s="484"/>
      <c r="G77" s="83" t="s">
        <v>81</v>
      </c>
      <c r="H77" s="10"/>
      <c r="I77" s="8"/>
    </row>
    <row r="78" spans="1:10" x14ac:dyDescent="0.35">
      <c r="A78" s="9"/>
      <c r="B78" s="300" t="s">
        <v>190</v>
      </c>
      <c r="C78" s="301"/>
      <c r="D78" s="482" t="e">
        <f>0.05&gt;ABS((D76-D77)/AVERAGE(D76,D77))</f>
        <v>#DIV/0!</v>
      </c>
      <c r="E78" s="483"/>
      <c r="F78" s="484"/>
      <c r="G78" s="83"/>
      <c r="H78" s="10"/>
      <c r="I78" s="8"/>
    </row>
    <row r="79" spans="1:10" ht="17.399999999999999" thickBot="1" x14ac:dyDescent="0.45">
      <c r="A79" s="9"/>
      <c r="B79" s="302" t="s">
        <v>296</v>
      </c>
      <c r="C79" s="303"/>
      <c r="D79" s="485">
        <f>AVERAGE(D76:D77)</f>
        <v>0</v>
      </c>
      <c r="E79" s="486"/>
      <c r="F79" s="487"/>
      <c r="G79" s="84" t="s">
        <v>81</v>
      </c>
      <c r="H79" s="10"/>
      <c r="I79" s="8"/>
    </row>
    <row r="80" spans="1:10" x14ac:dyDescent="0.35">
      <c r="A80" s="9"/>
      <c r="B80" s="9"/>
      <c r="C80" s="33"/>
      <c r="D80" s="33"/>
      <c r="E80" s="9"/>
      <c r="F80" s="9"/>
      <c r="G80" s="9"/>
      <c r="H80" s="10"/>
      <c r="I80" s="8"/>
      <c r="J80" s="6"/>
    </row>
    <row r="81" spans="1:9" x14ac:dyDescent="0.35">
      <c r="A81" s="8"/>
      <c r="B81" s="8"/>
      <c r="C81" s="8"/>
      <c r="D81" s="8"/>
      <c r="E81" s="8"/>
      <c r="F81" s="8"/>
      <c r="G81" s="8"/>
      <c r="H81" s="8"/>
      <c r="I81" s="8"/>
    </row>
  </sheetData>
  <sheetProtection algorithmName="SHA-512" hashValue="dqzsFd1BXHXdGbMQBM80vI0cieUnMH0fjDnRg6rtLrn5KjDvti4QOYd2TCiQ+FgQYKGzdTFYO8JwbWga2CRg3g==" saltValue="Jowj3lws9gS/EnAAgUUiLA==" spinCount="100000" sheet="1" objects="1" scenarios="1" selectLockedCells="1"/>
  <mergeCells count="29">
    <mergeCell ref="B2:D2"/>
    <mergeCell ref="B74:C74"/>
    <mergeCell ref="B75:C75"/>
    <mergeCell ref="C4:D4"/>
    <mergeCell ref="C5:D5"/>
    <mergeCell ref="C6:D6"/>
    <mergeCell ref="C7:D7"/>
    <mergeCell ref="C8:D8"/>
    <mergeCell ref="D49:F49"/>
    <mergeCell ref="D71:F71"/>
    <mergeCell ref="D72:F72"/>
    <mergeCell ref="D73:F73"/>
    <mergeCell ref="D60:F60"/>
    <mergeCell ref="D61:F61"/>
    <mergeCell ref="D62:F62"/>
    <mergeCell ref="D79:F79"/>
    <mergeCell ref="D74:F74"/>
    <mergeCell ref="D75:F75"/>
    <mergeCell ref="D76:F76"/>
    <mergeCell ref="D77:F77"/>
    <mergeCell ref="D78:F78"/>
    <mergeCell ref="D68:F68"/>
    <mergeCell ref="C3:D3"/>
    <mergeCell ref="D63:F63"/>
    <mergeCell ref="D64:F64"/>
    <mergeCell ref="D65:F65"/>
    <mergeCell ref="D66:F66"/>
    <mergeCell ref="D67:F67"/>
    <mergeCell ref="C9:D9"/>
  </mergeCells>
  <conditionalFormatting sqref="D33:F36">
    <cfRule type="expression" dxfId="13" priority="9">
      <formula>$C$12="Calibrated Box (AHRI 1250-2009 Section C9)"</formula>
    </cfRule>
  </conditionalFormatting>
  <dataValidations count="1">
    <dataValidation type="list" allowBlank="1" showInputMessage="1" showErrorMessage="1" sqref="D49:F49" xr:uid="{02AEC02A-2DC9-41EB-8A2C-5CF4E793493C}">
      <formula1>"DD_Pressure"</formula1>
    </dataValidation>
  </dataValidations>
  <hyperlinks>
    <hyperlink ref="F2" location="Instructions!A1" display="Back to Instructions tab" xr:uid="{7577DE5E-BA83-4089-A356-E9FC7029215F}"/>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6" id="{F498450C-78A9-48B4-86BF-0A7C4414AE52}">
            <xm:f>'General Info and Results'!$C$25="Low Temperature"</xm:f>
            <x14:dxf>
              <fill>
                <patternFill patternType="darkUp">
                  <fgColor theme="0" tint="-0.499984740745262"/>
                  <bgColor theme="0" tint="-0.14996795556505021"/>
                </patternFill>
              </fill>
            </x14:dxf>
          </x14:cfRule>
          <xm:sqref>D74</xm:sqref>
        </x14:conditionalFormatting>
        <x14:conditionalFormatting xmlns:xm="http://schemas.microsoft.com/office/excel/2006/main">
          <x14:cfRule type="expression" priority="5" id="{9767576C-9A01-4B59-BFD7-B828D2556967}">
            <xm:f>'General Info and Results'!$C$25="Medium Temperature"</xm:f>
            <x14:dxf>
              <fill>
                <patternFill patternType="darkUp">
                  <fgColor theme="0" tint="-0.499984740745262"/>
                  <bgColor theme="0" tint="-0.14996795556505021"/>
                </patternFill>
              </fill>
            </x14:dxf>
          </x14:cfRule>
          <xm:sqref>D75</xm:sqref>
        </x14:conditionalFormatting>
        <x14:conditionalFormatting xmlns:xm="http://schemas.microsoft.com/office/excel/2006/main">
          <x14:cfRule type="expression" priority="4" id="{BA499C61-71DD-45FF-984F-34207AA3AD72}">
            <xm:f>OR('General Info and Results'!$C$24="Unit Cooler",'General Info and Results'!$C$26="Indoor")</xm:f>
            <x14:dxf>
              <fill>
                <patternFill patternType="darkUp">
                  <fgColor theme="0" tint="-0.499984740745262"/>
                  <bgColor theme="0" tint="-0.14996795556505021"/>
                </patternFill>
              </fill>
            </x14:dxf>
          </x14:cfRule>
          <xm:sqref>D17:F22 D27:F36 D41:F57 D61:F68 D72:F79</xm:sqref>
        </x14:conditionalFormatting>
        <x14:conditionalFormatting xmlns:xm="http://schemas.microsoft.com/office/excel/2006/main">
          <x14:cfRule type="expression" priority="3" id="{A2DA8CA2-2857-4549-994F-0B27DD5829C1}">
            <xm:f>'General Info and Results'!$C$24="Condensing Unit"</xm:f>
            <x14:dxf>
              <fill>
                <patternFill patternType="darkUp">
                  <fgColor theme="0" tint="-0.499984740745262"/>
                  <bgColor theme="0" tint="-0.14996795556505021"/>
                </patternFill>
              </fill>
            </x14:dxf>
          </x14:cfRule>
          <xm:sqref>D18:F18 D20:F20 D22:F22 D28:F30 D33:F36</xm:sqref>
        </x14:conditionalFormatting>
        <x14:conditionalFormatting xmlns:xm="http://schemas.microsoft.com/office/excel/2006/main">
          <x14:cfRule type="expression" priority="8" id="{F711DD71-155F-4839-9331-02B9EC54C962}">
            <xm:f>'General Info and Results'!$C$24="Condensing Unit"</xm:f>
            <x14:dxf>
              <fill>
                <patternFill patternType="darkUp">
                  <fgColor theme="0" tint="-0.499984740745262"/>
                  <bgColor theme="0" tint="-0.14996795556505021"/>
                </patternFill>
              </fill>
            </x14:dxf>
          </x14:cfRule>
          <xm:sqref>D61:F68</xm:sqref>
        </x14:conditionalFormatting>
        <x14:conditionalFormatting xmlns:xm="http://schemas.microsoft.com/office/excel/2006/main">
          <x14:cfRule type="expression" priority="7" id="{2E1AB0BD-E101-4B0B-A15B-8C038AF5F2E4}">
            <xm:f>'General Info and Results'!$C$24="Matched Pair"</xm:f>
            <x14:dxf>
              <fill>
                <patternFill patternType="darkUp">
                  <fgColor theme="0" tint="-0.499984740745262"/>
                  <bgColor theme="0" tint="-0.14996795556505021"/>
                </patternFill>
              </fill>
            </x14:dxf>
          </x14:cfRule>
          <xm:sqref>D72:F79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E903-2AE5-4394-849A-155C22D9310B}">
  <sheetPr codeName="Sheet10">
    <tabColor rgb="FF0070C0"/>
  </sheetPr>
  <dimension ref="A1:J36"/>
  <sheetViews>
    <sheetView showOutlineSymbols="0" zoomScale="80" zoomScaleNormal="80" workbookViewId="0">
      <selection activeCell="D15" sqref="D15"/>
    </sheetView>
  </sheetViews>
  <sheetFormatPr defaultColWidth="8.88671875" defaultRowHeight="15.6" x14ac:dyDescent="0.35"/>
  <cols>
    <col min="1" max="1" width="4.44140625" style="4" customWidth="1"/>
    <col min="2" max="2" width="33.109375" style="4" customWidth="1"/>
    <col min="3" max="3" width="27.33203125" style="4" customWidth="1"/>
    <col min="4" max="6" width="10.6640625" style="4" customWidth="1"/>
    <col min="7" max="7" width="8.88671875" style="4"/>
    <col min="8" max="8" width="5.6640625" style="4" customWidth="1"/>
    <col min="9" max="9" width="4.33203125" style="4" customWidth="1"/>
    <col min="10" max="16384" width="8.88671875" style="4"/>
  </cols>
  <sheetData>
    <row r="1" spans="1:10" ht="16.2" thickBot="1" x14ac:dyDescent="0.4">
      <c r="H1" s="5"/>
      <c r="I1" s="8"/>
      <c r="J1" s="6"/>
    </row>
    <row r="2" spans="1:10" ht="16.2" thickBot="1" x14ac:dyDescent="0.4">
      <c r="B2" s="363" t="s">
        <v>0</v>
      </c>
      <c r="C2" s="383"/>
      <c r="D2" s="364"/>
      <c r="F2" s="113" t="s">
        <v>73</v>
      </c>
      <c r="H2" s="5"/>
      <c r="I2" s="8"/>
      <c r="J2" s="6"/>
    </row>
    <row r="3" spans="1:10" x14ac:dyDescent="0.35">
      <c r="B3" s="314" t="str">
        <f>'Version Control'!$B$3</f>
        <v>Test Report Template Name:</v>
      </c>
      <c r="C3" s="450" t="str">
        <f>'Version Control'!$C$3</f>
        <v>Walk-In Refrigeration Systems</v>
      </c>
      <c r="D3" s="451"/>
      <c r="H3" s="5"/>
      <c r="I3" s="8"/>
      <c r="J3" s="6"/>
    </row>
    <row r="4" spans="1:10" x14ac:dyDescent="0.35">
      <c r="B4" s="315" t="str">
        <f>'Version Control'!$B$4</f>
        <v>Version Number:</v>
      </c>
      <c r="C4" s="476" t="str">
        <f>'Version Control'!$C$4</f>
        <v>v1.7</v>
      </c>
      <c r="D4" s="477"/>
      <c r="H4" s="5"/>
      <c r="I4" s="8"/>
      <c r="J4" s="6"/>
    </row>
    <row r="5" spans="1:10" x14ac:dyDescent="0.35">
      <c r="B5" s="315" t="str">
        <f>'Version Control'!$B$5</f>
        <v xml:space="preserve">Latest Template Revision: </v>
      </c>
      <c r="C5" s="478">
        <f>'Version Control'!$C$5</f>
        <v>46217</v>
      </c>
      <c r="D5" s="479"/>
      <c r="H5" s="5"/>
      <c r="I5" s="8"/>
      <c r="J5" s="6"/>
    </row>
    <row r="6" spans="1:10" x14ac:dyDescent="0.35">
      <c r="B6" s="315" t="str">
        <f>'Version Control'!$B$6</f>
        <v>Tab Name:</v>
      </c>
      <c r="C6" s="476" t="str">
        <f ca="1">MID(CELL("filename",A1), FIND("]", CELL("filename", A1))+ 1, 255)</f>
        <v>Defrost Test</v>
      </c>
      <c r="D6" s="477"/>
      <c r="H6" s="5"/>
      <c r="I6" s="8"/>
      <c r="J6" s="6"/>
    </row>
    <row r="7" spans="1:10" ht="31.2" customHeight="1" x14ac:dyDescent="0.35">
      <c r="B7" s="316" t="str">
        <f>'Version Control'!$B$7</f>
        <v>File Name:</v>
      </c>
      <c r="C7" s="480" t="str">
        <f ca="1">'Version Control'!$C$7</f>
        <v>Walk-In Refrigeration Systems - v1.7.xlsx</v>
      </c>
      <c r="D7" s="481"/>
      <c r="H7" s="5"/>
      <c r="I7" s="8"/>
      <c r="J7" s="6"/>
    </row>
    <row r="8" spans="1:10" ht="15.6" customHeight="1" x14ac:dyDescent="0.35">
      <c r="B8" s="316" t="str">
        <f>'Version Control'!$B$8</f>
        <v>Test Start Date:</v>
      </c>
      <c r="C8" s="563" t="str">
        <f>'Version Control'!$C$8</f>
        <v>[MM/DD/YYYY]</v>
      </c>
      <c r="D8" s="564"/>
      <c r="H8" s="5"/>
      <c r="I8" s="8"/>
      <c r="J8" s="6"/>
    </row>
    <row r="9" spans="1:10" ht="16.2" thickBot="1" x14ac:dyDescent="0.4">
      <c r="B9" s="317" t="str">
        <f>'Version Control'!$B$9</f>
        <v xml:space="preserve">Test Completion Date: </v>
      </c>
      <c r="C9" s="474" t="str">
        <f>'Version Control'!$C$9</f>
        <v>[MM/DD/YYYY]</v>
      </c>
      <c r="D9" s="475"/>
      <c r="H9" s="5"/>
      <c r="I9" s="8"/>
      <c r="J9" s="6"/>
    </row>
    <row r="10" spans="1:10" x14ac:dyDescent="0.35">
      <c r="B10" s="7"/>
      <c r="C10" s="230"/>
      <c r="D10" s="9"/>
      <c r="E10" s="9"/>
      <c r="F10" s="9"/>
      <c r="G10" s="9"/>
      <c r="H10" s="5"/>
      <c r="I10" s="8"/>
      <c r="J10" s="6"/>
    </row>
    <row r="11" spans="1:10" ht="16.2" thickBot="1" x14ac:dyDescent="0.4">
      <c r="B11" s="33"/>
      <c r="C11" s="230"/>
      <c r="D11" s="9"/>
      <c r="E11" s="9"/>
      <c r="F11" s="9"/>
      <c r="G11" s="9"/>
      <c r="H11" s="5"/>
      <c r="I11" s="8"/>
      <c r="J11" s="6"/>
    </row>
    <row r="12" spans="1:10" ht="16.2" thickBot="1" x14ac:dyDescent="0.4">
      <c r="A12" s="5"/>
      <c r="B12" s="34" t="s">
        <v>200</v>
      </c>
      <c r="C12" s="38"/>
      <c r="D12" s="38"/>
      <c r="E12" s="38"/>
      <c r="F12" s="38"/>
      <c r="G12" s="35"/>
      <c r="H12" s="57"/>
      <c r="I12" s="8"/>
      <c r="J12" s="6"/>
    </row>
    <row r="13" spans="1:10" x14ac:dyDescent="0.35">
      <c r="B13" s="297"/>
      <c r="C13" s="232"/>
      <c r="D13" s="512" t="s">
        <v>161</v>
      </c>
      <c r="E13" s="513"/>
      <c r="F13" s="513"/>
      <c r="G13" s="514"/>
      <c r="H13" s="57"/>
      <c r="I13" s="8"/>
      <c r="J13" s="6"/>
    </row>
    <row r="14" spans="1:10" x14ac:dyDescent="0.35">
      <c r="B14" s="297"/>
      <c r="C14" s="254"/>
      <c r="D14" s="228" t="s">
        <v>162</v>
      </c>
      <c r="E14" s="228" t="s">
        <v>163</v>
      </c>
      <c r="F14" s="228" t="s">
        <v>164</v>
      </c>
      <c r="G14" s="83" t="s">
        <v>145</v>
      </c>
      <c r="H14" s="57"/>
      <c r="I14" s="8"/>
      <c r="J14" s="6"/>
    </row>
    <row r="15" spans="1:10" ht="17.399999999999999" thickBot="1" x14ac:dyDescent="0.45">
      <c r="B15" s="302" t="s">
        <v>201</v>
      </c>
      <c r="C15" s="309"/>
      <c r="D15" s="115"/>
      <c r="E15" s="115"/>
      <c r="F15" s="115"/>
      <c r="G15" s="234" t="s">
        <v>202</v>
      </c>
      <c r="H15" s="57"/>
      <c r="I15" s="8"/>
      <c r="J15" s="6"/>
    </row>
    <row r="16" spans="1:10" ht="16.2" thickBot="1" x14ac:dyDescent="0.4">
      <c r="B16" s="33"/>
      <c r="C16" s="7"/>
      <c r="D16" s="33"/>
      <c r="E16" s="33"/>
      <c r="F16" s="33"/>
      <c r="G16" s="85"/>
      <c r="H16" s="5"/>
      <c r="I16" s="8"/>
      <c r="J16" s="6"/>
    </row>
    <row r="17" spans="2:10" ht="16.2" thickBot="1" x14ac:dyDescent="0.4">
      <c r="B17" s="34" t="s">
        <v>160</v>
      </c>
      <c r="C17" s="38"/>
      <c r="D17" s="38"/>
      <c r="E17" s="38"/>
      <c r="F17" s="38"/>
      <c r="G17" s="35"/>
      <c r="H17" s="57"/>
      <c r="I17" s="8"/>
      <c r="J17" s="6"/>
    </row>
    <row r="18" spans="2:10" x14ac:dyDescent="0.35">
      <c r="B18" s="306"/>
      <c r="C18" s="313"/>
      <c r="D18" s="81" t="s">
        <v>161</v>
      </c>
      <c r="E18" s="81"/>
      <c r="F18" s="81"/>
      <c r="G18" s="82"/>
      <c r="H18" s="57"/>
      <c r="I18" s="8"/>
      <c r="J18" s="6"/>
    </row>
    <row r="19" spans="2:10" x14ac:dyDescent="0.35">
      <c r="B19" s="298"/>
      <c r="C19" s="312"/>
      <c r="D19" s="2" t="s">
        <v>162</v>
      </c>
      <c r="E19" s="2" t="s">
        <v>163</v>
      </c>
      <c r="F19" s="2" t="s">
        <v>164</v>
      </c>
      <c r="G19" s="83" t="s">
        <v>145</v>
      </c>
      <c r="H19" s="57"/>
      <c r="I19" s="8"/>
      <c r="J19" s="6"/>
    </row>
    <row r="20" spans="2:10" x14ac:dyDescent="0.35">
      <c r="B20" s="300" t="s">
        <v>165</v>
      </c>
      <c r="C20" s="310"/>
      <c r="D20" s="119"/>
      <c r="E20" s="119"/>
      <c r="F20" s="119"/>
      <c r="G20" s="83" t="s">
        <v>148</v>
      </c>
      <c r="H20" s="57"/>
      <c r="I20" s="8"/>
      <c r="J20" s="6"/>
    </row>
    <row r="21" spans="2:10" x14ac:dyDescent="0.35">
      <c r="B21" s="300" t="s">
        <v>247</v>
      </c>
      <c r="C21" s="310"/>
      <c r="D21" s="119"/>
      <c r="E21" s="119"/>
      <c r="F21" s="119"/>
      <c r="G21" s="83" t="s">
        <v>148</v>
      </c>
      <c r="H21" s="57"/>
      <c r="I21" s="8"/>
      <c r="J21" s="6"/>
    </row>
    <row r="22" spans="2:10" x14ac:dyDescent="0.35">
      <c r="B22" s="300" t="s">
        <v>254</v>
      </c>
      <c r="C22" s="310"/>
      <c r="D22" s="114"/>
      <c r="E22" s="114"/>
      <c r="F22" s="114"/>
      <c r="G22" s="83" t="s">
        <v>204</v>
      </c>
      <c r="H22" s="57"/>
      <c r="I22" s="8"/>
      <c r="J22" s="6"/>
    </row>
    <row r="23" spans="2:10" x14ac:dyDescent="0.35">
      <c r="B23" s="300" t="s">
        <v>255</v>
      </c>
      <c r="C23" s="310"/>
      <c r="D23" s="114"/>
      <c r="E23" s="114"/>
      <c r="F23" s="114"/>
      <c r="G23" s="83" t="s">
        <v>204</v>
      </c>
      <c r="H23" s="57"/>
      <c r="I23" s="8"/>
      <c r="J23" s="6"/>
    </row>
    <row r="24" spans="2:10" x14ac:dyDescent="0.35">
      <c r="B24" s="300" t="s">
        <v>167</v>
      </c>
      <c r="C24" s="310"/>
      <c r="D24" s="114"/>
      <c r="E24" s="114"/>
      <c r="F24" s="114"/>
      <c r="G24" s="83" t="s">
        <v>168</v>
      </c>
      <c r="H24" s="57"/>
      <c r="I24" s="8"/>
      <c r="J24" s="6"/>
    </row>
    <row r="25" spans="2:10" ht="16.2" thickBot="1" x14ac:dyDescent="0.4">
      <c r="B25" s="311" t="s">
        <v>346</v>
      </c>
      <c r="C25" s="309"/>
      <c r="D25" s="229"/>
      <c r="E25" s="229"/>
      <c r="F25" s="229"/>
      <c r="G25" s="233" t="s">
        <v>170</v>
      </c>
      <c r="H25" s="57"/>
      <c r="I25" s="8"/>
      <c r="J25" s="6"/>
    </row>
    <row r="26" spans="2:10" ht="16.2" thickBot="1" x14ac:dyDescent="0.4">
      <c r="B26" s="33"/>
      <c r="C26" s="7"/>
      <c r="D26" s="33"/>
      <c r="E26" s="33"/>
      <c r="F26" s="33"/>
      <c r="G26" s="85"/>
      <c r="H26" s="5"/>
      <c r="I26" s="8"/>
      <c r="J26" s="6"/>
    </row>
    <row r="27" spans="2:10" ht="16.2" thickBot="1" x14ac:dyDescent="0.4">
      <c r="B27" s="34" t="s">
        <v>171</v>
      </c>
      <c r="C27" s="38"/>
      <c r="D27" s="38"/>
      <c r="E27" s="38"/>
      <c r="F27" s="38"/>
      <c r="G27" s="86"/>
      <c r="H27" s="5"/>
      <c r="I27" s="8"/>
      <c r="J27" s="6"/>
    </row>
    <row r="28" spans="2:10" x14ac:dyDescent="0.35">
      <c r="B28" s="297"/>
      <c r="C28" s="177"/>
      <c r="D28" s="81" t="s">
        <v>161</v>
      </c>
      <c r="E28" s="81"/>
      <c r="F28" s="81"/>
      <c r="G28" s="82"/>
      <c r="H28" s="5"/>
      <c r="I28" s="8"/>
      <c r="J28" s="6"/>
    </row>
    <row r="29" spans="2:10" x14ac:dyDescent="0.35">
      <c r="B29" s="297"/>
      <c r="C29" s="177"/>
      <c r="D29" s="2" t="s">
        <v>162</v>
      </c>
      <c r="E29" s="2" t="s">
        <v>163</v>
      </c>
      <c r="F29" s="2" t="s">
        <v>164</v>
      </c>
      <c r="G29" s="83" t="s">
        <v>145</v>
      </c>
      <c r="H29" s="5"/>
      <c r="I29" s="8"/>
      <c r="J29" s="6"/>
    </row>
    <row r="30" spans="2:10" x14ac:dyDescent="0.35">
      <c r="B30" s="300" t="s">
        <v>172</v>
      </c>
      <c r="C30" s="310"/>
      <c r="D30" s="227"/>
      <c r="E30" s="227"/>
      <c r="F30" s="227"/>
      <c r="G30" s="83" t="s">
        <v>173</v>
      </c>
      <c r="H30" s="5"/>
      <c r="I30" s="8"/>
      <c r="J30" s="6"/>
    </row>
    <row r="31" spans="2:10" x14ac:dyDescent="0.35">
      <c r="B31" s="300" t="s">
        <v>174</v>
      </c>
      <c r="C31" s="310"/>
      <c r="D31" s="569"/>
      <c r="E31" s="569"/>
      <c r="F31" s="569"/>
      <c r="G31" s="83" t="s">
        <v>175</v>
      </c>
      <c r="H31" s="5"/>
      <c r="I31" s="8"/>
      <c r="J31" s="6"/>
    </row>
    <row r="32" spans="2:10" x14ac:dyDescent="0.35">
      <c r="B32" s="300" t="s">
        <v>248</v>
      </c>
      <c r="C32" s="310"/>
      <c r="D32" s="236"/>
      <c r="E32" s="236"/>
      <c r="F32" s="236"/>
      <c r="G32" s="83" t="s">
        <v>176</v>
      </c>
      <c r="H32" s="5"/>
      <c r="I32" s="8"/>
      <c r="J32" s="6"/>
    </row>
    <row r="33" spans="1:10" x14ac:dyDescent="0.35">
      <c r="B33" s="300" t="s">
        <v>177</v>
      </c>
      <c r="C33" s="310"/>
      <c r="D33" s="236"/>
      <c r="E33" s="236"/>
      <c r="F33" s="236"/>
      <c r="G33" s="83" t="s">
        <v>176</v>
      </c>
      <c r="H33" s="5"/>
      <c r="I33" s="8"/>
      <c r="J33" s="6"/>
    </row>
    <row r="34" spans="1:10" ht="16.2" thickBot="1" x14ac:dyDescent="0.4">
      <c r="B34" s="302" t="s">
        <v>178</v>
      </c>
      <c r="C34" s="309"/>
      <c r="D34" s="237"/>
      <c r="E34" s="237"/>
      <c r="F34" s="237"/>
      <c r="G34" s="84" t="s">
        <v>176</v>
      </c>
      <c r="H34" s="5"/>
      <c r="I34" s="8"/>
      <c r="J34" s="6"/>
    </row>
    <row r="35" spans="1:10" x14ac:dyDescent="0.35">
      <c r="B35" s="7"/>
      <c r="C35" s="230"/>
      <c r="D35" s="230"/>
      <c r="E35" s="230"/>
      <c r="F35" s="230"/>
      <c r="G35" s="231"/>
      <c r="H35" s="162"/>
      <c r="I35" s="8"/>
      <c r="J35" s="6"/>
    </row>
    <row r="36" spans="1:10" x14ac:dyDescent="0.35">
      <c r="A36" s="8"/>
      <c r="B36" s="8"/>
      <c r="C36" s="8"/>
      <c r="D36" s="8"/>
      <c r="E36" s="8"/>
      <c r="F36" s="8"/>
      <c r="G36" s="8"/>
      <c r="H36" s="8"/>
      <c r="I36" s="8"/>
      <c r="J36" s="6"/>
    </row>
  </sheetData>
  <sheetProtection algorithmName="SHA-512" hashValue="xbDIDF6NGN95F6xLPyoLaxaX4pysAAGZEWePm+rpv9M0LICnNtErBbrUSP4p4Xp68ZlpJKSUeMH6WYozzGNqKw==" saltValue="ObEWDQVNA0ejUDIGZE4vgw==" spinCount="100000" sheet="1" objects="1" scenarios="1" selectLockedCells="1"/>
  <mergeCells count="9">
    <mergeCell ref="D13:G13"/>
    <mergeCell ref="B2:D2"/>
    <mergeCell ref="C3:D3"/>
    <mergeCell ref="C4:D4"/>
    <mergeCell ref="C5:D5"/>
    <mergeCell ref="C6:D6"/>
    <mergeCell ref="C7:D7"/>
    <mergeCell ref="C8:D8"/>
    <mergeCell ref="C9:D9"/>
  </mergeCells>
  <hyperlinks>
    <hyperlink ref="F2" location="Instructions!A1" display="Back to Instructions tab" xr:uid="{194ACFC2-F9B3-45C6-82F6-A13F22DD84DF}"/>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4D3E276E-5BC2-4967-B1F0-307C1471EB84}">
            <xm:f>'General Info and Results'!$C$28="Hot Gas"</xm:f>
            <x14:dxf>
              <fill>
                <patternFill patternType="darkUp">
                  <fgColor theme="0" tint="-0.499984740745262"/>
                  <bgColor theme="0" tint="-0.14996795556505021"/>
                </patternFill>
              </fill>
            </x14:dxf>
          </x14:cfRule>
          <x14:cfRule type="expression" priority="2" id="{6E06626F-42E6-4BC0-A874-69202253E32F}">
            <xm:f>'General Info and Results'!$C$24="Condensing Unit"</xm:f>
            <x14:dxf>
              <fill>
                <patternFill patternType="darkUp">
                  <fgColor theme="0" tint="-0.499984740745262"/>
                  <bgColor theme="0" tint="-0.14996795556505021"/>
                </patternFill>
              </fill>
            </x14:dxf>
          </x14:cfRule>
          <x14:cfRule type="expression" priority="4" id="{37549F8E-DB44-44E2-A118-03FB841D32C5}">
            <xm:f>'General Info and Results'!$C$25="Medium Temperature"</xm:f>
            <x14:dxf>
              <fill>
                <patternFill patternType="darkUp">
                  <fgColor theme="0" tint="-0.499984740745262"/>
                  <bgColor theme="0" tint="-0.14996795556505021"/>
                </patternFill>
              </fill>
            </x14:dxf>
          </x14:cfRule>
          <xm:sqref>D15:F15 D20:F25 D30:F34</xm:sqref>
        </x14:conditionalFormatting>
        <x14:conditionalFormatting xmlns:xm="http://schemas.microsoft.com/office/excel/2006/main">
          <x14:cfRule type="expression" priority="3" id="{94D01EDC-9A09-4B79-8EEB-402AF1C711B0}">
            <xm:f>'General Info and Results'!$C$24="Unit Cooler"</xm:f>
            <x14:dxf>
              <fill>
                <patternFill patternType="darkUp">
                  <fgColor theme="0" tint="-0.499984740745262"/>
                  <bgColor theme="0" tint="-0.14996795556505021"/>
                </patternFill>
              </fill>
            </x14:dxf>
          </x14:cfRule>
          <xm:sqref>D20:F20 D22:F22 D33:F34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0f0d1d5-43ef-4dc2-aad3-41e9518621be">
      <UserInfo>
        <DisplayName/>
        <AccountId xsi:nil="true"/>
        <AccountType/>
      </UserInfo>
    </SharedWithUsers>
    <Status xmlns="55db339b-d470-4a3c-a9d4-5e733bc04cc4" xsi:nil="true"/>
    <lcf76f155ced4ddcb4097134ff3c332f xmlns="55db339b-d470-4a3c-a9d4-5e733bc04cc4">
      <Terms xmlns="http://schemas.microsoft.com/office/infopath/2007/PartnerControls"/>
    </lcf76f155ced4ddcb4097134ff3c332f>
    <TaxCatchAll xmlns="40bfe1b6-d5ea-4072-b8d0-9ef77ba6cdba" xsi:nil="true"/>
    <_ip_UnifiedCompliancePolicyUIAction xmlns="http://schemas.microsoft.com/sharepoint/v3" xsi:nil="true"/>
    <Notes xmlns="55db339b-d470-4a3c-a9d4-5e733bc04cc4">Only Appendix C</Notes>
    <_ip_UnifiedCompliancePolicyProperties xmlns="http://schemas.microsoft.com/sharepoint/v3" xsi:nil="true"/>
    <MediaServiceGenerationTime xmlns="fe9a09fb-4cbd-4f1b-ba1e-06f388de5a8e" xsi:nil="true"/>
    <MediaServiceKeyPoints xmlns="fe9a09fb-4cbd-4f1b-ba1e-06f388de5a8e" xsi:nil="true"/>
    <MediaServiceMetadata xmlns="fe9a09fb-4cbd-4f1b-ba1e-06f388de5a8e" xsi:nil="true"/>
    <MediaServiceAutoKeyPoints xmlns="fe9a09fb-4cbd-4f1b-ba1e-06f388de5a8e" xsi:nil="true"/>
    <MediaServiceFastMetadata xmlns="fe9a09fb-4cbd-4f1b-ba1e-06f388de5a8e" xsi:nil="true"/>
    <MediaServiceLocation xmlns="fe9a09fb-4cbd-4f1b-ba1e-06f388de5a8e" xsi:nil="true"/>
    <SharedWithDetails xmlns="60f0d1d5-43ef-4dc2-aad3-41e9518621be" xsi:nil="true"/>
    <MediaServiceAutoTags xmlns="fe9a09fb-4cbd-4f1b-ba1e-06f388de5a8e" xsi:nil="true"/>
    <MediaServiceDateTaken xmlns="fe9a09fb-4cbd-4f1b-ba1e-06f388de5a8e" xsi:nil="true"/>
    <MediaServiceEventHashCode xmlns="fe9a09fb-4cbd-4f1b-ba1e-06f388de5a8e" xsi:nil="true"/>
    <MediaServiceOCR xmlns="fe9a09fb-4cbd-4f1b-ba1e-06f388de5a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F22C0984737F4287590B7C7BA6147F" ma:contentTypeVersion="35" ma:contentTypeDescription="Create a new document." ma:contentTypeScope="" ma:versionID="04bac550da81cc0f80468c35b6f7b683">
  <xsd:schema xmlns:xsd="http://www.w3.org/2001/XMLSchema" xmlns:xs="http://www.w3.org/2001/XMLSchema" xmlns:p="http://schemas.microsoft.com/office/2006/metadata/properties" xmlns:ns1="http://schemas.microsoft.com/sharepoint/v3" xmlns:ns2="55db339b-d470-4a3c-a9d4-5e733bc04cc4" xmlns:ns3="fe9a09fb-4cbd-4f1b-ba1e-06f388de5a8e" xmlns:ns4="60f0d1d5-43ef-4dc2-aad3-41e9518621be" xmlns:ns5="40bfe1b6-d5ea-4072-b8d0-9ef77ba6cdba" targetNamespace="http://schemas.microsoft.com/office/2006/metadata/properties" ma:root="true" ma:fieldsID="1dbb4019e2b7b8248a1569789500d1cf" ns1:_="" ns2:_="" ns3:_="" ns4:_="" ns5:_="">
    <xsd:import namespace="http://schemas.microsoft.com/sharepoint/v3"/>
    <xsd:import namespace="55db339b-d470-4a3c-a9d4-5e733bc04cc4"/>
    <xsd:import namespace="fe9a09fb-4cbd-4f1b-ba1e-06f388de5a8e"/>
    <xsd:import namespace="60f0d1d5-43ef-4dc2-aad3-41e9518621be"/>
    <xsd:import namespace="40bfe1b6-d5ea-4072-b8d0-9ef77ba6cdba"/>
    <xsd:element name="properties">
      <xsd:complexType>
        <xsd:sequence>
          <xsd:element name="documentManagement">
            <xsd:complexType>
              <xsd:all>
                <xsd:element ref="ns2:Status" minOccurs="0"/>
                <xsd:element ref="ns2:Notes" minOccurs="0"/>
                <xsd:element ref="ns3:MediaServiceMetadata" minOccurs="0"/>
                <xsd:element ref="ns3:MediaServiceFastMetadata" minOccurs="0"/>
                <xsd:element ref="ns4:SharedWithUsers" minOccurs="0"/>
                <xsd:element ref="ns4:SharedWithDetails" minOccurs="0"/>
                <xsd:element ref="ns3:MediaServiceEventHashCode" minOccurs="0"/>
                <xsd:element ref="ns3:MediaServiceGenerationTime" minOccurs="0"/>
                <xsd:element ref="ns3:MediaServiceAutoTags" minOccurs="0"/>
                <xsd:element ref="ns3:MediaServiceOCR" minOccurs="0"/>
                <xsd:element ref="ns3:MediaServiceDateTaken" minOccurs="0"/>
                <xsd:element ref="ns3:MediaServiceAutoKeyPoints" minOccurs="0"/>
                <xsd:element ref="ns3:MediaServiceKeyPoints" minOccurs="0"/>
                <xsd:element ref="ns3:MediaServiceLocation" minOccurs="0"/>
                <xsd:element ref="ns2:lcf76f155ced4ddcb4097134ff3c332f" minOccurs="0"/>
                <xsd:element ref="ns5:TaxCatchAll" minOccurs="0"/>
                <xsd:element ref="ns2:MediaLengthInSeconds"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ma:readOnly="false">
      <xsd:simpleType>
        <xsd:restriction base="dms:Note"/>
      </xsd:simpleType>
    </xsd:element>
    <xsd:element name="_ip_UnifiedCompliancePolicyUIAction" ma:index="26"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db339b-d470-4a3c-a9d4-5e733bc04cc4" elementFormDefault="qualified">
    <xsd:import namespace="http://schemas.microsoft.com/office/2006/documentManagement/types"/>
    <xsd:import namespace="http://schemas.microsoft.com/office/infopath/2007/PartnerControls"/>
    <xsd:element name="Status" ma:index="2" nillable="true" ma:displayName="Status" ma:format="Dropdown" ma:internalName="Status" ma:readOnly="false">
      <xsd:simpleType>
        <xsd:restriction base="dms:Text">
          <xsd:maxLength value="255"/>
        </xsd:restriction>
      </xsd:simpleType>
    </xsd:element>
    <xsd:element name="Notes" ma:index="4" nillable="true" ma:displayName="Notes" ma:format="Dropdown" ma:internalName="Notes" ma:readOnly="false">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3fe8d3c-0f3e-402f-8378-068a6b534446"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a09fb-4cbd-4f1b-ba1e-06f388de5a8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false">
      <xsd:simpleType>
        <xsd:restriction base="dms:Note"/>
      </xsd:simpleType>
    </xsd:element>
    <xsd:element name="MediaServiceFastMetadata" ma:index="9" nillable="true" ma:displayName="MediaServiceFastMetadata" ma:description="" ma:hidden="true" ma:internalName="MediaServiceFastMetadata" ma:readOnly="false">
      <xsd:simpleType>
        <xsd:restriction base="dms:Note"/>
      </xsd:simpleType>
    </xsd:element>
    <xsd:element name="MediaServiceEventHashCode" ma:index="12" nillable="true" ma:displayName="MediaServiceEventHashCode" ma:hidden="true" ma:internalName="MediaServiceEventHashCode" ma:readOnly="false">
      <xsd:simpleType>
        <xsd:restriction base="dms:Text"/>
      </xsd:simpleType>
    </xsd:element>
    <xsd:element name="MediaServiceGenerationTime" ma:index="13" nillable="true" ma:displayName="MediaServiceGenerationTime" ma:hidden="true" ma:internalName="MediaServiceGenerationTime" ma:readOnly="false">
      <xsd:simpleType>
        <xsd:restriction base="dms:Text"/>
      </xsd:simpleType>
    </xsd:element>
    <xsd:element name="MediaServiceAutoTags" ma:index="14" nillable="true" ma:displayName="Tags" ma:hidden="true" ma:internalName="MediaServiceAutoTags" ma:readOnly="false">
      <xsd:simpleType>
        <xsd:restriction base="dms:Text"/>
      </xsd:simpleType>
    </xsd:element>
    <xsd:element name="MediaServiceOCR" ma:index="15" nillable="true" ma:displayName="Extracted Text" ma:hidden="true" ma:internalName="MediaServiceOCR" ma:readOnly="false">
      <xsd:simpleType>
        <xsd:restriction base="dms:Note"/>
      </xsd:simpleType>
    </xsd:element>
    <xsd:element name="MediaServiceDateTaken" ma:index="16" nillable="true" ma:displayName="MediaServiceDateTaken" ma:hidden="true" ma:internalName="MediaServiceDateTaken" ma:readOnly="false">
      <xsd:simpleType>
        <xsd:restriction base="dms:Text"/>
      </xsd:simpleType>
    </xsd:element>
    <xsd:element name="MediaServiceAutoKeyPoints" ma:index="17" nillable="true" ma:displayName="MediaServiceAutoKeyPoints" ma:hidden="true" ma:internalName="MediaServiceAutoKeyPoints" ma:readOnly="false">
      <xsd:simpleType>
        <xsd:restriction base="dms:Note"/>
      </xsd:simpleType>
    </xsd:element>
    <xsd:element name="MediaServiceKeyPoints" ma:index="18" nillable="true" ma:displayName="KeyPoints" ma:hidden="true" ma:internalName="MediaServiceKeyPoints" ma:readOnly="false">
      <xsd:simpleType>
        <xsd:restriction base="dms:Note"/>
      </xsd:simpleType>
    </xsd:element>
    <xsd:element name="MediaServiceLocation" ma:index="19" nillable="true" ma:displayName="Location" ma:hidden="true" ma:internalName="MediaServiceLoca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f0d1d5-43ef-4dc2-aad3-41e9518621be"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bfe1b6-d5ea-4072-b8d0-9ef77ba6cdb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e924cbc-575a-459f-9251-b1e0ebf0be59}" ma:internalName="TaxCatchAll" ma:readOnly="false" ma:showField="CatchAllData" ma:web="40bfe1b6-d5ea-4072-b8d0-9ef77ba6cd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F869E9-9835-4669-A2C4-B522B9C168AF}">
  <ds:schemaRefs>
    <ds:schemaRef ds:uri="40bfe1b6-d5ea-4072-b8d0-9ef77ba6cdba"/>
    <ds:schemaRef ds:uri="http://purl.org/dc/elements/1.1/"/>
    <ds:schemaRef ds:uri="http://schemas.microsoft.com/office/infopath/2007/PartnerControls"/>
    <ds:schemaRef ds:uri="http://schemas.microsoft.com/office/2006/documentManagement/types"/>
    <ds:schemaRef ds:uri="60f0d1d5-43ef-4dc2-aad3-41e9518621be"/>
    <ds:schemaRef ds:uri="fe9a09fb-4cbd-4f1b-ba1e-06f388de5a8e"/>
    <ds:schemaRef ds:uri="http://www.w3.org/XML/1998/namespace"/>
    <ds:schemaRef ds:uri="http://purl.org/dc/dcmitype/"/>
    <ds:schemaRef ds:uri="55db339b-d470-4a3c-a9d4-5e733bc04cc4"/>
    <ds:schemaRef ds:uri="http://purl.org/dc/terms/"/>
    <ds:schemaRef ds:uri="http://schemas.openxmlformats.org/package/2006/metadata/core-propertie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E6FE4ABF-0304-4454-9232-6321D4CC0422}">
  <ds:schemaRefs>
    <ds:schemaRef ds:uri="http://schemas.microsoft.com/sharepoint/v3/contenttype/forms"/>
  </ds:schemaRefs>
</ds:datastoreItem>
</file>

<file path=customXml/itemProps3.xml><?xml version="1.0" encoding="utf-8"?>
<ds:datastoreItem xmlns:ds="http://schemas.openxmlformats.org/officeDocument/2006/customXml" ds:itemID="{4FFED5FF-5294-4566-8E16-31F4574F5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db339b-d470-4a3c-a9d4-5e733bc04cc4"/>
    <ds:schemaRef ds:uri="fe9a09fb-4cbd-4f1b-ba1e-06f388de5a8e"/>
    <ds:schemaRef ds:uri="60f0d1d5-43ef-4dc2-aad3-41e9518621be"/>
    <ds:schemaRef ds:uri="40bfe1b6-d5ea-4072-b8d0-9ef77ba6cd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9</vt:i4>
      </vt:variant>
    </vt:vector>
  </HeadingPairs>
  <TitlesOfParts>
    <vt:vector size="28" baseType="lpstr">
      <vt:lpstr>Instructions</vt:lpstr>
      <vt:lpstr>General Info and Results</vt:lpstr>
      <vt:lpstr>Instrumentation and Setup</vt:lpstr>
      <vt:lpstr>Photos</vt:lpstr>
      <vt:lpstr>AWEF Calculation</vt:lpstr>
      <vt:lpstr>A Test</vt:lpstr>
      <vt:lpstr>B Test</vt:lpstr>
      <vt:lpstr>C Test</vt:lpstr>
      <vt:lpstr>Defrost Test</vt:lpstr>
      <vt:lpstr>Off Cycle Test</vt:lpstr>
      <vt:lpstr>A Test Raw Data</vt:lpstr>
      <vt:lpstr>B Test Raw Data</vt:lpstr>
      <vt:lpstr>C Test Raw Data</vt:lpstr>
      <vt:lpstr>Defrost Test Raw Data</vt:lpstr>
      <vt:lpstr>Off Cycle Test Raw Data</vt:lpstr>
      <vt:lpstr>Comments</vt:lpstr>
      <vt:lpstr>Report Sign-Off Block</vt:lpstr>
      <vt:lpstr>Drop-Downs</vt:lpstr>
      <vt:lpstr>Version Control</vt:lpstr>
      <vt:lpstr>DD_Application</vt:lpstr>
      <vt:lpstr>DD_Condensing_Unit_Location</vt:lpstr>
      <vt:lpstr>DD_Defrost_Method</vt:lpstr>
      <vt:lpstr>DD_Defrost_Test_Method</vt:lpstr>
      <vt:lpstr>DD_Pressure</vt:lpstr>
      <vt:lpstr>DD_Refrigerant</vt:lpstr>
      <vt:lpstr>DD_Unit_Configuration</vt:lpstr>
      <vt:lpstr>DD_Unit_Cooler</vt:lpstr>
      <vt:lpstr>DD_Yes_No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User87</dc:creator>
  <cp:keywords/>
  <dc:description/>
  <cp:lastModifiedBy>User375</cp:lastModifiedBy>
  <cp:revision/>
  <dcterms:created xsi:type="dcterms:W3CDTF">2019-07-02T21:08:36Z</dcterms:created>
  <dcterms:modified xsi:type="dcterms:W3CDTF">2026-07-14T13:15:08Z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0x010100A3F22C0984737F4287590B7C7BA6147F</vt:lpwstr>
  </property>
  <property fmtid="{D5CDD505-2E9C-101B-9397-08002B2CF9AE}" pid="3" name="GUID">
    <vt:lpwstr>10854681-36e3-49d9-9ac9-9a3c8149b5ca</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