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SBIR\SBIR Web Related\"/>
    </mc:Choice>
  </mc:AlternateContent>
  <bookViews>
    <workbookView xWindow="360" yWindow="132" windowWidth="11412" windowHeight="8448" tabRatio="725" activeTab="1"/>
  </bookViews>
  <sheets>
    <sheet name="Table of Contents" sheetId="10" r:id="rId1"/>
    <sheet name="Instructions and Color Key" sheetId="8" r:id="rId2"/>
    <sheet name="Worksheet" sheetId="1" r:id="rId3"/>
    <sheet name="Rate Summary" sheetId="9" r:id="rId4"/>
    <sheet name="Fringe" sheetId="2" r:id="rId5"/>
    <sheet name="G&amp;A" sheetId="7" r:id="rId6"/>
  </sheets>
  <definedNames>
    <definedName name="_xlnm.Print_Area" localSheetId="2">Worksheet!$C$1:$K$72</definedName>
  </definedNames>
  <calcPr calcId="152511"/>
</workbook>
</file>

<file path=xl/calcChain.xml><?xml version="1.0" encoding="utf-8"?>
<calcChain xmlns="http://schemas.openxmlformats.org/spreadsheetml/2006/main">
  <c r="D30" i="7" l="1"/>
  <c r="D29" i="7"/>
  <c r="D19" i="7"/>
  <c r="D37" i="7" l="1"/>
  <c r="D36" i="7"/>
  <c r="D35" i="7"/>
  <c r="D34" i="7"/>
  <c r="D33" i="7"/>
  <c r="D48" i="7"/>
  <c r="D47" i="7"/>
  <c r="D46" i="7"/>
  <c r="D45" i="7"/>
  <c r="D44" i="7"/>
  <c r="D43" i="7"/>
  <c r="D31" i="7"/>
  <c r="A3" i="7" l="1"/>
  <c r="A1" i="7"/>
  <c r="A3" i="2"/>
  <c r="A1" i="2"/>
  <c r="A3" i="9"/>
  <c r="A1" i="9"/>
  <c r="A3" i="1"/>
  <c r="A1" i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A3" i="8"/>
  <c r="A1" i="8"/>
  <c r="A2" i="7" l="1"/>
  <c r="D9" i="2" l="1"/>
  <c r="D10" i="2"/>
  <c r="D11" i="2"/>
  <c r="D12" i="2"/>
  <c r="D13" i="2"/>
  <c r="D14" i="2"/>
  <c r="D18" i="2"/>
  <c r="D20" i="2"/>
  <c r="D21" i="2"/>
  <c r="D41" i="7"/>
  <c r="D28" i="7"/>
  <c r="D27" i="7"/>
  <c r="D26" i="7"/>
  <c r="D25" i="7"/>
  <c r="D24" i="7"/>
  <c r="D23" i="7"/>
  <c r="D22" i="7"/>
  <c r="D21" i="7"/>
  <c r="D20" i="7"/>
  <c r="D18" i="7"/>
  <c r="D17" i="7"/>
  <c r="D16" i="7"/>
  <c r="D15" i="7"/>
  <c r="D14" i="7"/>
  <c r="D13" i="7"/>
  <c r="D12" i="7"/>
  <c r="D11" i="7"/>
  <c r="D9" i="7"/>
  <c r="G43" i="1"/>
  <c r="E43" i="1"/>
  <c r="F43" i="1"/>
  <c r="H43" i="1"/>
  <c r="I43" i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D43" i="1"/>
  <c r="J43" i="1" l="1"/>
  <c r="J52" i="1" s="1"/>
  <c r="D22" i="2"/>
  <c r="E9" i="9" s="1"/>
  <c r="D15" i="2"/>
  <c r="E8" i="9" s="1"/>
  <c r="E11" i="9" l="1"/>
  <c r="D24" i="2"/>
  <c r="D32" i="7" l="1"/>
  <c r="D42" i="7"/>
  <c r="H45" i="1"/>
  <c r="H48" i="1" s="1"/>
  <c r="F45" i="1"/>
  <c r="I45" i="1"/>
  <c r="I48" i="1" s="1"/>
  <c r="D10" i="7"/>
  <c r="E45" i="1"/>
  <c r="G45" i="1" l="1"/>
  <c r="D38" i="7"/>
  <c r="E17" i="9" s="1"/>
  <c r="E48" i="1"/>
  <c r="G48" i="1"/>
  <c r="F48" i="1"/>
  <c r="D49" i="7" l="1"/>
  <c r="E18" i="9" s="1"/>
  <c r="E20" i="9" s="1"/>
  <c r="D48" i="1"/>
  <c r="D51" i="7" l="1"/>
</calcChain>
</file>

<file path=xl/sharedStrings.xml><?xml version="1.0" encoding="utf-8"?>
<sst xmlns="http://schemas.openxmlformats.org/spreadsheetml/2006/main" count="223" uniqueCount="123">
  <si>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</si>
  <si>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</si>
  <si>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</si>
  <si>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</si>
  <si>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</si>
  <si>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</si>
  <si>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</si>
  <si>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</si>
  <si>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</si>
  <si>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</si>
  <si>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</si>
  <si>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</si>
  <si>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</si>
  <si>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</si>
  <si>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</si>
  <si>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</si>
  <si>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</si>
  <si>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</si>
  <si>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</si>
  <si>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</si>
  <si>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</si>
  <si>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</si>
  <si>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</si>
  <si>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</si>
  <si>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FRINGE</t>
  </si>
  <si>
    <t>G&amp;A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</si>
  <si>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</si>
  <si>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</si>
  <si>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</si>
  <si>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</si>
  <si>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</si>
  <si>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</si>
  <si>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</si>
  <si>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 xml:space="preserve">                   TRIAL BALANCE</t>
  </si>
  <si>
    <t>Fringe Benefit Allocation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</si>
  <si>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</si>
  <si>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</si>
  <si>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</si>
  <si>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</si>
  <si>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</si>
  <si>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</si>
  <si>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</si>
  <si>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</si>
  <si>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</si>
  <si>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(33.097% of Labor)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</si>
  <si>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</si>
  <si>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</si>
  <si>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</si>
  <si>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</si>
  <si>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</si>
  <si>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</si>
  <si>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</si>
  <si>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TOTAL  (A)</t>
  </si>
  <si>
    <t>BASE:</t>
  </si>
  <si>
    <t>Direct Labor</t>
  </si>
  <si>
    <t>G&amp;A Labor</t>
  </si>
  <si>
    <t>TOTAL  (B)</t>
  </si>
  <si>
    <t>2.</t>
  </si>
  <si>
    <t xml:space="preserve">Rent </t>
  </si>
  <si>
    <t>3.</t>
  </si>
  <si>
    <t>Recruitment/Relocation</t>
  </si>
  <si>
    <t>BASE (modified  cost):</t>
  </si>
  <si>
    <t xml:space="preserve">Consultants </t>
  </si>
  <si>
    <t xml:space="preserve">Travel </t>
  </si>
  <si>
    <t>Equipment</t>
  </si>
  <si>
    <t>3. Calculate the fringe benefit rate (see example on "Fringe" Sheet)</t>
  </si>
  <si>
    <t>Direct Equipment Purchases</t>
  </si>
  <si>
    <t>Notes</t>
  </si>
  <si>
    <t>PROOF</t>
  </si>
  <si>
    <t>Direct Labor Fringe Benefits</t>
  </si>
  <si>
    <t xml:space="preserve">G&amp;A Fringe Benefits </t>
  </si>
  <si>
    <t xml:space="preserve">TOTAL (A) </t>
  </si>
  <si>
    <t xml:space="preserve">TOTAL (B) </t>
  </si>
  <si>
    <t>5. Determine each cost pool and calculate the Overhead and G&amp;A rates</t>
  </si>
  <si>
    <t xml:space="preserve">    (see "Overhead" and "G&amp;A" sheets)</t>
  </si>
  <si>
    <r>
      <t xml:space="preserve">RATE </t>
    </r>
    <r>
      <rPr>
        <b/>
        <i/>
        <sz val="12"/>
        <rFont val="Arial"/>
        <family val="2"/>
      </rPr>
      <t>= (A) / (B)</t>
    </r>
  </si>
  <si>
    <t>NOTES</t>
  </si>
  <si>
    <t>Indirect Cost Worksheet</t>
  </si>
  <si>
    <t>FRINGE BENEFITS</t>
  </si>
  <si>
    <t>Edgy Energy, Inc.</t>
  </si>
  <si>
    <t>Indirect Rate Summary</t>
  </si>
  <si>
    <t>Fringe Benefit Rate</t>
  </si>
  <si>
    <t>Pool</t>
  </si>
  <si>
    <t>Base</t>
  </si>
  <si>
    <t>Rate</t>
  </si>
  <si>
    <t>G&amp;A Rate</t>
  </si>
  <si>
    <t>The cell is linked to another spreadsheet</t>
  </si>
  <si>
    <t>The cell contains a formula</t>
  </si>
  <si>
    <t>Color Key</t>
  </si>
  <si>
    <t>Utilize company trial balance for all expense accounts and fill in the account names and account balances on the "WORKSHEET" Tab</t>
  </si>
  <si>
    <t>Calculate the fringe benefit rate</t>
  </si>
  <si>
    <t>Allocate fringe benefits to each cost pool based on fringe benefit rate</t>
  </si>
  <si>
    <t>Determine G&amp;A cost pool, cost base, and rate</t>
  </si>
  <si>
    <t>Steps to Completing Worksheet (Click the number to be taken to the appropriate worksheet)</t>
  </si>
  <si>
    <t>Instructions</t>
  </si>
  <si>
    <t>Worksheet</t>
  </si>
  <si>
    <t>Rate Summary</t>
  </si>
  <si>
    <t>Table of Contents</t>
  </si>
  <si>
    <t>Navigation</t>
  </si>
  <si>
    <t>See this worksheet for tips to complete the Indirect Rate Model</t>
  </si>
  <si>
    <t>See this worksheet for descriptions of what the colors within the cells represents</t>
  </si>
  <si>
    <t>Begin with this worksheet and your organization's trial balance</t>
  </si>
  <si>
    <t>This worksheet is self-populating.  Please use this worksheet only as a reference</t>
  </si>
  <si>
    <t>Use this worksheet to add costs to the pool/base to calculate your organization's fringe benefit rate</t>
  </si>
  <si>
    <t>Use this worksheet to add costs to the pool/base to calculate your organization's G&amp;A rate</t>
  </si>
  <si>
    <t>Company Name:</t>
  </si>
  <si>
    <t>Fiscal Year End Date:</t>
  </si>
  <si>
    <t>For the Fiscal Year Ended __________</t>
  </si>
  <si>
    <t>Instructions and Color Key</t>
  </si>
  <si>
    <t>Name of Worksheet:</t>
  </si>
  <si>
    <t>IR&amp;D/B&amp;P</t>
  </si>
  <si>
    <t>Base Description</t>
  </si>
  <si>
    <t>Total Labor (Direct and Indirect)</t>
  </si>
  <si>
    <t>Total Cost Input (TCI)</t>
  </si>
  <si>
    <t>IR&amp;D/B&amp;P Labor</t>
  </si>
  <si>
    <t xml:space="preserve">IR&amp;D/B&amp;P Fringe Benefits </t>
  </si>
  <si>
    <t>IR&amp;D/B&amp;P Materials and Supplies</t>
  </si>
  <si>
    <t>IR&amp;D/B&amp;P Consultants</t>
  </si>
  <si>
    <t>IR&amp;D/B&amp;P Travel</t>
  </si>
  <si>
    <t>IR&amp;D/B&amp;P Equipment</t>
  </si>
  <si>
    <t>IR&amp;D/B&amp;P Other Direct Costs</t>
  </si>
  <si>
    <t>For each expense account, identify costs in each cost pool (direct, fringe, overhead, G&amp;A, etc.)</t>
  </si>
  <si>
    <t>Other Indirect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</si>
</sst>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8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Border="1"/>
    <xf numFmtId="0" fontId="10" fillId="0" borderId="9" xfId="0" applyFont="1" applyBorder="1"/>
    <xf numFmtId="0" fontId="8" fillId="0" borderId="9" xfId="0" applyFont="1" applyBorder="1"/>
    <xf numFmtId="0" fontId="8" fillId="0" borderId="5" xfId="0" applyFont="1" applyBorder="1"/>
    <xf numFmtId="0" fontId="9" fillId="0" borderId="15" xfId="0" applyFont="1" applyBorder="1" applyAlignment="1">
      <alignment horizontal="right"/>
    </xf>
    <xf numFmtId="0" fontId="4" fillId="0" borderId="16" xfId="0" applyFont="1" applyBorder="1"/>
    <xf numFmtId="0" fontId="8" fillId="0" borderId="17" xfId="0" applyFont="1" applyBorder="1"/>
    <xf numFmtId="0" fontId="4" fillId="0" borderId="18" xfId="0" applyFont="1" applyBorder="1"/>
    <xf numFmtId="0" fontId="10" fillId="0" borderId="17" xfId="0" applyFont="1" applyBorder="1"/>
    <xf numFmtId="0" fontId="8" fillId="0" borderId="20" xfId="0" applyFont="1" applyBorder="1"/>
    <xf numFmtId="0" fontId="9" fillId="0" borderId="22" xfId="0" applyFont="1" applyBorder="1" applyAlignment="1">
      <alignment horizontal="right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/>
    <xf numFmtId="0" fontId="0" fillId="0" borderId="17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165" fontId="5" fillId="0" borderId="5" xfId="2" applyNumberFormat="1" applyFont="1" applyBorder="1" applyProtection="1">
      <protection locked="0"/>
    </xf>
    <xf numFmtId="165" fontId="5" fillId="0" borderId="0" xfId="2" applyNumberFormat="1" applyFont="1" applyProtection="1">
      <protection locked="0"/>
    </xf>
    <xf numFmtId="44" fontId="5" fillId="0" borderId="0" xfId="2" applyFont="1" applyProtection="1">
      <protection locked="0"/>
    </xf>
    <xf numFmtId="44" fontId="5" fillId="0" borderId="5" xfId="2" applyFont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164" fontId="5" fillId="0" borderId="0" xfId="1" applyNumberFormat="1" applyFont="1" applyProtection="1">
      <protection locked="0"/>
    </xf>
    <xf numFmtId="164" fontId="5" fillId="0" borderId="6" xfId="1" applyNumberFormat="1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65" fontId="8" fillId="3" borderId="5" xfId="2" applyNumberFormat="1" applyFont="1" applyFill="1" applyBorder="1"/>
    <xf numFmtId="164" fontId="8" fillId="3" borderId="5" xfId="1" applyNumberFormat="1" applyFont="1" applyFill="1" applyBorder="1"/>
    <xf numFmtId="165" fontId="8" fillId="3" borderId="0" xfId="2" applyNumberFormat="1" applyFont="1" applyFill="1"/>
    <xf numFmtId="164" fontId="8" fillId="3" borderId="0" xfId="1" applyNumberFormat="1" applyFont="1" applyFill="1"/>
    <xf numFmtId="0" fontId="5" fillId="4" borderId="7" xfId="0" applyFont="1" applyFill="1" applyBorder="1" applyAlignment="1" applyProtection="1">
      <alignment horizontal="center"/>
      <protection locked="0"/>
    </xf>
    <xf numFmtId="164" fontId="5" fillId="4" borderId="7" xfId="1" applyNumberFormat="1" applyFont="1" applyFill="1" applyBorder="1" applyAlignment="1" applyProtection="1">
      <alignment horizontal="center"/>
      <protection locked="0"/>
    </xf>
    <xf numFmtId="164" fontId="5" fillId="4" borderId="7" xfId="1" quotePrefix="1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/>
    <xf numFmtId="165" fontId="9" fillId="4" borderId="12" xfId="2" applyNumberFormat="1" applyFont="1" applyFill="1" applyBorder="1"/>
    <xf numFmtId="166" fontId="9" fillId="4" borderId="13" xfId="0" applyNumberFormat="1" applyFont="1" applyFill="1" applyBorder="1"/>
    <xf numFmtId="0" fontId="8" fillId="4" borderId="20" xfId="0" applyFont="1" applyFill="1" applyBorder="1"/>
    <xf numFmtId="49" fontId="9" fillId="4" borderId="20" xfId="0" applyNumberFormat="1" applyFont="1" applyFill="1" applyBorder="1" applyAlignment="1">
      <alignment horizontal="center"/>
    </xf>
    <xf numFmtId="0" fontId="8" fillId="4" borderId="26" xfId="0" applyFont="1" applyFill="1" applyBorder="1"/>
    <xf numFmtId="49" fontId="9" fillId="4" borderId="23" xfId="0" applyNumberFormat="1" applyFont="1" applyFill="1" applyBorder="1" applyAlignment="1">
      <alignment horizontal="center"/>
    </xf>
    <xf numFmtId="49" fontId="9" fillId="4" borderId="21" xfId="0" applyNumberFormat="1" applyFont="1" applyFill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"/>
    </xf>
    <xf numFmtId="165" fontId="5" fillId="5" borderId="0" xfId="0" applyNumberFormat="1" applyFont="1" applyFill="1"/>
    <xf numFmtId="164" fontId="5" fillId="5" borderId="0" xfId="1" applyNumberFormat="1" applyFont="1" applyFill="1"/>
    <xf numFmtId="164" fontId="5" fillId="5" borderId="1" xfId="1" applyNumberFormat="1" applyFont="1" applyFill="1" applyBorder="1"/>
    <xf numFmtId="165" fontId="5" fillId="5" borderId="5" xfId="2" applyNumberFormat="1" applyFont="1" applyFill="1" applyBorder="1"/>
    <xf numFmtId="165" fontId="5" fillId="5" borderId="0" xfId="2" applyNumberFormat="1" applyFont="1" applyFill="1" applyBorder="1"/>
    <xf numFmtId="0" fontId="5" fillId="5" borderId="5" xfId="0" applyFont="1" applyFill="1" applyBorder="1"/>
    <xf numFmtId="164" fontId="5" fillId="5" borderId="5" xfId="1" applyNumberFormat="1" applyFont="1" applyFill="1" applyBorder="1"/>
    <xf numFmtId="0" fontId="5" fillId="5" borderId="0" xfId="0" applyFont="1" applyFill="1"/>
    <xf numFmtId="165" fontId="5" fillId="5" borderId="6" xfId="2" applyNumberFormat="1" applyFont="1" applyFill="1" applyBorder="1"/>
    <xf numFmtId="165" fontId="5" fillId="5" borderId="1" xfId="2" applyNumberFormat="1" applyFont="1" applyFill="1" applyBorder="1"/>
    <xf numFmtId="165" fontId="5" fillId="5" borderId="1" xfId="0" applyNumberFormat="1" applyFont="1" applyFill="1" applyBorder="1"/>
    <xf numFmtId="10" fontId="2" fillId="5" borderId="32" xfId="3" applyNumberFormat="1" applyFont="1" applyFill="1" applyBorder="1"/>
    <xf numFmtId="165" fontId="9" fillId="5" borderId="12" xfId="2" applyNumberFormat="1" applyFont="1" applyFill="1" applyBorder="1"/>
    <xf numFmtId="165" fontId="9" fillId="5" borderId="2" xfId="2" applyNumberFormat="1" applyFont="1" applyFill="1" applyBorder="1"/>
    <xf numFmtId="10" fontId="9" fillId="5" borderId="3" xfId="0" applyNumberFormat="1" applyFont="1" applyFill="1" applyBorder="1"/>
    <xf numFmtId="0" fontId="0" fillId="0" borderId="34" xfId="0" applyBorder="1"/>
    <xf numFmtId="0" fontId="1" fillId="3" borderId="34" xfId="0" applyFont="1" applyFill="1" applyBorder="1"/>
    <xf numFmtId="0" fontId="1" fillId="5" borderId="34" xfId="0" applyFont="1" applyFill="1" applyBorder="1"/>
    <xf numFmtId="0" fontId="1" fillId="4" borderId="35" xfId="0" applyFont="1" applyFill="1" applyBorder="1"/>
    <xf numFmtId="0" fontId="3" fillId="0" borderId="33" xfId="0" applyFont="1" applyBorder="1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4" applyFill="1"/>
    <xf numFmtId="0" fontId="3" fillId="6" borderId="33" xfId="0" applyFont="1" applyFill="1" applyBorder="1" applyAlignment="1">
      <alignment horizontal="center"/>
    </xf>
    <xf numFmtId="0" fontId="0" fillId="6" borderId="34" xfId="0" applyFill="1" applyBorder="1"/>
    <xf numFmtId="0" fontId="14" fillId="6" borderId="34" xfId="4" applyFill="1" applyBorder="1"/>
    <xf numFmtId="0" fontId="14" fillId="6" borderId="35" xfId="4" applyFill="1" applyBorder="1"/>
    <xf numFmtId="0" fontId="15" fillId="0" borderId="0" xfId="4" applyFont="1"/>
    <xf numFmtId="0" fontId="5" fillId="0" borderId="0" xfId="4" applyFont="1"/>
    <xf numFmtId="0" fontId="2" fillId="0" borderId="1" xfId="0" applyFont="1" applyBorder="1" applyAlignment="1">
      <alignment horizontal="center"/>
    </xf>
    <xf numFmtId="0" fontId="5" fillId="0" borderId="17" xfId="0" applyFont="1" applyBorder="1"/>
    <xf numFmtId="10" fontId="9" fillId="5" borderId="13" xfId="0" applyNumberFormat="1" applyFont="1" applyFill="1" applyBorder="1"/>
    <xf numFmtId="165" fontId="13" fillId="3" borderId="0" xfId="2" applyNumberFormat="1" applyFont="1" applyFill="1"/>
    <xf numFmtId="165" fontId="5" fillId="3" borderId="0" xfId="2" applyNumberFormat="1" applyFont="1" applyFill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5" borderId="36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0" fontId="1" fillId="4" borderId="43" xfId="0" applyFont="1" applyFill="1" applyBorder="1" applyAlignment="1">
      <alignment horizontal="left"/>
    </xf>
    <xf numFmtId="0" fontId="1" fillId="4" borderId="41" xfId="0" applyFont="1" applyFill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3" borderId="36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48</xdr:row>
      <xdr:rowOff>104776</xdr:rowOff>
    </xdr:from>
    <xdr:to>
      <xdr:col>7</xdr:col>
      <xdr:colOff>0</xdr:colOff>
      <xdr:row>60</xdr:row>
      <xdr:rowOff>0</xdr:rowOff>
    </xdr:to>
    <xdr:sp macro="" textlink="">
      <xdr:nvSpPr>
        <xdr:cNvPr id="2" name="TextBox 1"/>
        <xdr:cNvSpPr txBox="1"/>
      </xdr:nvSpPr>
      <xdr:spPr>
        <a:xfrm>
          <a:off x="1524000" y="8858251"/>
          <a:ext cx="6029325" cy="18383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Legal fees for patent costs unallowable.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Interest costs unallowable.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5</xdr:row>
      <xdr:rowOff>0</xdr:rowOff>
    </xdr:from>
    <xdr:to>
      <xdr:col>10</xdr:col>
      <xdr:colOff>91439</xdr:colOff>
      <xdr:row>18</xdr:row>
      <xdr:rowOff>123825</xdr:rowOff>
    </xdr:to>
    <xdr:sp macro="" textlink="">
      <xdr:nvSpPr>
        <xdr:cNvPr id="2" name="TextBox 1"/>
        <xdr:cNvSpPr txBox="1"/>
      </xdr:nvSpPr>
      <xdr:spPr>
        <a:xfrm>
          <a:off x="5551170" y="937260"/>
          <a:ext cx="2929889" cy="26536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NOTES: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PAID ABSENCES: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informational purposes,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Edgy Energy's paid absence policy is as follows: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Vacation: 3 weeks or 120 hours</a:t>
          </a:r>
          <a:r>
            <a:rPr lang="en-US"/>
            <a:t>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Holidays: 10 days or 80 hours</a:t>
          </a:r>
          <a:r>
            <a:rPr lang="en-US"/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Sick Leave: 5 days or 40 hours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0</xdr:rowOff>
    </xdr:from>
    <xdr:to>
      <xdr:col>15</xdr:col>
      <xdr:colOff>180975</xdr:colOff>
      <xdr:row>19</xdr:row>
      <xdr:rowOff>152400</xdr:rowOff>
    </xdr:to>
    <xdr:sp macro="" textlink="">
      <xdr:nvSpPr>
        <xdr:cNvPr id="2" name="TextBox 1"/>
        <xdr:cNvSpPr txBox="1"/>
      </xdr:nvSpPr>
      <xdr:spPr>
        <a:xfrm>
          <a:off x="4105275" y="923925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FRINGE BENEFITS: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Fringe benefit rate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multiplied by labor: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G&amp;A: 33.097% x $80,000 = $26,478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RENT &amp; UTILITIES: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 Easy, Inc. allocates rent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utilities between Overhead and G&amp;A based on square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footage.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G&amp;A BASE/MODIFIED TOTAL COST INPUT BASE: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base is total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costs (including  overhead).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28575</xdr:colOff>
      <xdr:row>53</xdr:row>
      <xdr:rowOff>28576</xdr:rowOff>
    </xdr:to>
    <xdr:sp macro="" textlink="">
      <xdr:nvSpPr>
        <xdr:cNvPr id="3" name="TextBox 2"/>
        <xdr:cNvSpPr txBox="1"/>
      </xdr:nvSpPr>
      <xdr:spPr>
        <a:xfrm>
          <a:off x="6162675" y="7467600"/>
          <a:ext cx="4905375" cy="280035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US"/>
            <a:t>This model uses a G&amp;A rate calcualted using a base of </a:t>
          </a:r>
          <a:r>
            <a:rPr lang="en-US" b="1" u="sng"/>
            <a:t>Total Cost Input (TCI)</a:t>
          </a:r>
          <a:r>
            <a:rPr lang="en-US" baseline="0"/>
            <a:t>.</a:t>
          </a:r>
        </a:p>
        <a:p>
          <a:pPr rtl="0" eaLnBrk="1" latinLnBrk="0" hangingPunct="1"/>
          <a:r>
            <a:rPr lang="en-US" baseline="0"/>
            <a:t>  </a:t>
          </a:r>
        </a:p>
        <a:p>
          <a:pPr rtl="0" eaLnBrk="1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TCI incorporates all business input costs, including variable, fixed, direct, and indirect costs.</a:t>
          </a:r>
          <a:endParaRPr lang="en-US" sz="1100">
            <a:effectLst/>
          </a:endParaRPr>
        </a:p>
        <a:p>
          <a:pPr rtl="0" eaLnBrk="1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example:  Direct labor, fringe on direct labor, direct materials, direct supplies, direct consultants, travel, other direct costs, equipment, subawards, unallowable costs from overhead, and overhead.</a:t>
          </a:r>
          <a:endParaRPr lang="en-US">
            <a:effectLst/>
          </a:endParaRPr>
        </a:p>
        <a:p>
          <a:r>
            <a:rPr lang="en-US"/>
            <a:t> </a:t>
          </a:r>
        </a:p>
        <a:p>
          <a:r>
            <a:rPr lang="en-US"/>
            <a:t>A</a:t>
          </a:r>
          <a:r>
            <a:rPr lang="en-US" baseline="0"/>
            <a:t> company may also use a Modified Total Cost (or Value Added) base. </a:t>
          </a:r>
        </a:p>
        <a:p>
          <a:endParaRPr lang="en-US"/>
        </a:p>
        <a:p>
          <a:r>
            <a:rPr lang="en-US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Modified Total Cost</a:t>
          </a:r>
          <a:r>
            <a:rPr lang="en-US" sz="11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(Or Value Added) 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cost input base less materials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subcontracts</a:t>
          </a:r>
          <a:endParaRPr lang="en-US">
            <a:effectLst/>
          </a:endParaRPr>
        </a:p>
        <a:p>
          <a:pPr rtl="0" eaLnBrk="1" latinLnBrk="0" hangingPunct="1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With this allocation base, material costs and subcontracts are excluded from allocation of G&amp;A.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6" sqref="A16:XFD16"/>
    </sheetView>
  </sheetViews>
  <sheetFormatPr defaultColWidth="9.109375" defaultRowHeight="15" x14ac:dyDescent="0.25"/>
  <cols>
    <col min="1" max="1" width="23.44140625" style="20" bestFit="1" customWidth="1"/>
    <col min="2" max="7" width="9.109375" style="20"/>
    <col min="8" max="8" width="11.33203125" style="20" customWidth="1"/>
    <col min="9" max="9" width="15" style="20" customWidth="1"/>
    <col min="10" max="10" width="16.88671875" style="20" customWidth="1"/>
    <col min="11" max="11" width="12.109375" style="20" customWidth="1"/>
    <col min="12" max="16384" width="9.109375" style="20"/>
  </cols>
  <sheetData>
    <row r="1" spans="1:10" ht="15.6" x14ac:dyDescent="0.3">
      <c r="A1" s="20" t="s">
        <v>105</v>
      </c>
      <c r="B1" s="108" t="s">
        <v>79</v>
      </c>
      <c r="C1" s="108"/>
      <c r="D1" s="108"/>
      <c r="E1" s="108"/>
      <c r="F1" s="108"/>
      <c r="G1" s="108"/>
      <c r="H1" s="108"/>
      <c r="I1" s="108"/>
      <c r="J1" s="108"/>
    </row>
    <row r="2" spans="1:10" ht="15.6" x14ac:dyDescent="0.3">
      <c r="A2" s="101" t="s">
        <v>109</v>
      </c>
      <c r="B2" s="108" t="s">
        <v>97</v>
      </c>
      <c r="C2" s="108"/>
      <c r="D2" s="108"/>
      <c r="E2" s="108"/>
      <c r="F2" s="108"/>
      <c r="G2" s="108"/>
      <c r="H2" s="108"/>
      <c r="I2" s="108"/>
      <c r="J2" s="108"/>
    </row>
    <row r="3" spans="1:10" ht="15.6" x14ac:dyDescent="0.3">
      <c r="A3" s="101" t="s">
        <v>106</v>
      </c>
      <c r="B3" s="108" t="s">
        <v>107</v>
      </c>
      <c r="C3" s="108"/>
      <c r="D3" s="108"/>
      <c r="E3" s="108"/>
      <c r="F3" s="108"/>
      <c r="G3" s="108"/>
      <c r="H3" s="108"/>
      <c r="I3" s="108"/>
      <c r="J3" s="108"/>
    </row>
    <row r="4" spans="1:10" ht="15.6" x14ac:dyDescent="0.3">
      <c r="A4" s="101"/>
      <c r="B4" s="71"/>
      <c r="C4" s="71"/>
      <c r="D4" s="71"/>
      <c r="E4" s="71"/>
      <c r="F4" s="71"/>
      <c r="G4" s="71"/>
      <c r="H4" s="71"/>
      <c r="I4" s="71"/>
      <c r="J4" s="71"/>
    </row>
    <row r="5" spans="1:10" ht="15.6" x14ac:dyDescent="0.3">
      <c r="A5" s="101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100" t="s">
        <v>94</v>
      </c>
      <c r="B6" s="20" t="s">
        <v>99</v>
      </c>
    </row>
    <row r="7" spans="1:10" x14ac:dyDescent="0.25">
      <c r="A7" s="100"/>
    </row>
    <row r="8" spans="1:10" x14ac:dyDescent="0.25">
      <c r="A8" s="100" t="s">
        <v>88</v>
      </c>
      <c r="B8" s="20" t="s">
        <v>100</v>
      </c>
    </row>
    <row r="9" spans="1:10" x14ac:dyDescent="0.25">
      <c r="A9" s="100"/>
    </row>
    <row r="10" spans="1:10" x14ac:dyDescent="0.25">
      <c r="A10" s="100" t="s">
        <v>95</v>
      </c>
      <c r="B10" s="20" t="s">
        <v>101</v>
      </c>
    </row>
    <row r="11" spans="1:10" x14ac:dyDescent="0.25">
      <c r="A11" s="100"/>
    </row>
    <row r="12" spans="1:10" x14ac:dyDescent="0.25">
      <c r="A12" s="100" t="s">
        <v>96</v>
      </c>
      <c r="B12" s="20" t="s">
        <v>102</v>
      </c>
    </row>
    <row r="13" spans="1:10" x14ac:dyDescent="0.25">
      <c r="A13" s="100"/>
    </row>
    <row r="14" spans="1:10" x14ac:dyDescent="0.25">
      <c r="A14" s="100" t="s">
        <v>81</v>
      </c>
      <c r="B14" s="20" t="s">
        <v>103</v>
      </c>
    </row>
    <row r="15" spans="1:10" x14ac:dyDescent="0.25">
      <c r="A15" s="100"/>
    </row>
    <row r="16" spans="1:10" x14ac:dyDescent="0.25">
      <c r="A16" s="100" t="s">
        <v>85</v>
      </c>
      <c r="B16" s="20" t="s">
        <v>104</v>
      </c>
    </row>
  </sheetData>
  <mergeCells count="3">
    <mergeCell ref="B1:J1"/>
    <mergeCell ref="B2:J2"/>
    <mergeCell ref="B3:J3"/>
  </mergeCells>
  <hyperlinks>
    <hyperlink ref="A6" location="'Instructions and Color Key'!A1" display="Instructions"/>
    <hyperlink ref="A8" location="'Instructions and Color Key'!A1" display="Color Key"/>
    <hyperlink ref="A10" location="Worksheet!A1" display="Worksheet"/>
    <hyperlink ref="A12" location="'Rate Summary'!A1" display="Rate Summary"/>
    <hyperlink ref="A14" location="Fringe!A1" display="Fringe Benefit Rate"/>
    <hyperlink ref="A16" location="'G&amp;A'!A1" display="G&amp;A Ra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6"/>
  <sheetViews>
    <sheetView tabSelected="1" workbookViewId="0">
      <selection activeCell="G17" sqref="G17"/>
    </sheetView>
  </sheetViews>
  <sheetFormatPr defaultRowHeight="13.2" x14ac:dyDescent="0.25"/>
  <cols>
    <col min="1" max="1" width="17" bestFit="1" customWidth="1"/>
    <col min="2" max="2" width="3.6640625" customWidth="1"/>
    <col min="3" max="3" width="6.44140625" customWidth="1"/>
  </cols>
  <sheetData>
    <row r="1" spans="1:18" ht="15.6" x14ac:dyDescent="0.3">
      <c r="A1" s="108" t="str">
        <f>'Table of Contents'!B1</f>
        <v>Edgy Energy, Inc.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5.6" x14ac:dyDescent="0.3">
      <c r="A2" s="108" t="s">
        <v>108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6" x14ac:dyDescent="0.3">
      <c r="A3" s="108" t="str">
        <f>'Table of Contents'!B3</f>
        <v>For the Fiscal Year Ended __________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5" spans="1:18" ht="13.8" thickBot="1" x14ac:dyDescent="0.3"/>
    <row r="6" spans="1:18" ht="15.6" x14ac:dyDescent="0.3">
      <c r="A6" s="96" t="s">
        <v>98</v>
      </c>
      <c r="C6" s="1" t="s">
        <v>93</v>
      </c>
      <c r="D6" s="20"/>
      <c r="E6" s="20"/>
      <c r="F6" s="20"/>
      <c r="G6" s="20"/>
      <c r="H6" s="20"/>
      <c r="I6" s="20"/>
      <c r="J6" s="20"/>
    </row>
    <row r="7" spans="1:18" ht="15" x14ac:dyDescent="0.25">
      <c r="A7" s="97"/>
      <c r="C7" s="92">
        <v>1</v>
      </c>
      <c r="D7" s="20" t="s">
        <v>89</v>
      </c>
      <c r="E7" s="20"/>
      <c r="F7" s="20"/>
      <c r="G7" s="20"/>
      <c r="H7" s="20"/>
      <c r="I7" s="20"/>
      <c r="J7" s="20"/>
    </row>
    <row r="8" spans="1:18" ht="15" x14ac:dyDescent="0.25">
      <c r="A8" s="98" t="s">
        <v>97</v>
      </c>
      <c r="C8" s="92">
        <v>2</v>
      </c>
      <c r="D8" s="20" t="s">
        <v>121</v>
      </c>
      <c r="E8" s="20"/>
      <c r="F8" s="20"/>
      <c r="G8" s="20"/>
      <c r="H8" s="20"/>
      <c r="I8" s="20"/>
      <c r="J8" s="20"/>
    </row>
    <row r="9" spans="1:18" ht="15" x14ac:dyDescent="0.25">
      <c r="A9" s="97"/>
      <c r="C9" s="92">
        <v>3</v>
      </c>
      <c r="D9" s="20" t="s">
        <v>90</v>
      </c>
      <c r="E9" s="20"/>
      <c r="F9" s="20"/>
      <c r="G9" s="20"/>
      <c r="H9" s="20"/>
      <c r="I9" s="20"/>
      <c r="J9" s="20"/>
    </row>
    <row r="10" spans="1:18" ht="15" x14ac:dyDescent="0.25">
      <c r="A10" s="98" t="s">
        <v>94</v>
      </c>
      <c r="C10" s="92">
        <v>4</v>
      </c>
      <c r="D10" s="20" t="s">
        <v>91</v>
      </c>
      <c r="E10" s="20"/>
      <c r="F10" s="20"/>
      <c r="G10" s="20"/>
      <c r="H10" s="20"/>
      <c r="I10" s="20"/>
      <c r="J10" s="20"/>
    </row>
    <row r="11" spans="1:18" ht="15" x14ac:dyDescent="0.25">
      <c r="A11" s="97"/>
      <c r="C11" s="92">
        <v>5</v>
      </c>
      <c r="D11" s="20" t="s">
        <v>92</v>
      </c>
    </row>
    <row r="12" spans="1:18" ht="15" x14ac:dyDescent="0.25">
      <c r="A12" s="98" t="s">
        <v>88</v>
      </c>
      <c r="E12" s="20"/>
      <c r="F12" s="20"/>
      <c r="G12" s="20"/>
      <c r="H12" s="20"/>
      <c r="I12" s="20"/>
      <c r="J12" s="20"/>
    </row>
    <row r="13" spans="1:18" ht="15.6" x14ac:dyDescent="0.3">
      <c r="A13" s="97"/>
      <c r="C13" s="93"/>
      <c r="D13" s="20"/>
      <c r="E13" s="20"/>
      <c r="F13" s="20"/>
      <c r="G13" s="20"/>
      <c r="H13" s="20"/>
      <c r="I13" s="20"/>
      <c r="J13" s="20"/>
      <c r="M13" s="1"/>
    </row>
    <row r="14" spans="1:18" ht="15" x14ac:dyDescent="0.25">
      <c r="A14" s="98" t="s">
        <v>95</v>
      </c>
      <c r="M14" s="3"/>
    </row>
    <row r="15" spans="1:18" ht="15" x14ac:dyDescent="0.25">
      <c r="A15" s="97"/>
      <c r="M15" s="3"/>
    </row>
    <row r="16" spans="1:18" ht="15" x14ac:dyDescent="0.25">
      <c r="A16" s="98" t="s">
        <v>96</v>
      </c>
      <c r="M16" s="3"/>
    </row>
    <row r="17" spans="1:13" ht="15" x14ac:dyDescent="0.25">
      <c r="A17" s="97"/>
      <c r="M17" s="3"/>
    </row>
    <row r="18" spans="1:13" ht="15" x14ac:dyDescent="0.25">
      <c r="A18" s="98" t="s">
        <v>81</v>
      </c>
      <c r="M18" s="3"/>
    </row>
    <row r="19" spans="1:13" ht="15.6" thickBot="1" x14ac:dyDescent="0.3">
      <c r="A19" s="97"/>
      <c r="M19" s="3"/>
    </row>
    <row r="20" spans="1:13" ht="13.8" thickBot="1" x14ac:dyDescent="0.3">
      <c r="A20" s="99" t="s">
        <v>85</v>
      </c>
      <c r="C20" s="118" t="s">
        <v>88</v>
      </c>
      <c r="D20" s="119"/>
      <c r="E20" s="119"/>
      <c r="F20" s="119"/>
      <c r="G20" s="120"/>
    </row>
    <row r="21" spans="1:13" ht="5.25" customHeight="1" x14ac:dyDescent="0.25">
      <c r="C21" s="109"/>
      <c r="D21" s="110"/>
      <c r="E21" s="110"/>
      <c r="F21" s="110"/>
      <c r="G21" s="111"/>
    </row>
    <row r="22" spans="1:13" x14ac:dyDescent="0.25">
      <c r="C22" s="121" t="s">
        <v>86</v>
      </c>
      <c r="D22" s="122"/>
      <c r="E22" s="122"/>
      <c r="F22" s="122"/>
      <c r="G22" s="123"/>
    </row>
    <row r="23" spans="1:13" ht="5.25" customHeight="1" x14ac:dyDescent="0.25">
      <c r="C23" s="109"/>
      <c r="D23" s="110"/>
      <c r="E23" s="110"/>
      <c r="F23" s="110"/>
      <c r="G23" s="111"/>
    </row>
    <row r="24" spans="1:13" x14ac:dyDescent="0.25">
      <c r="C24" s="112" t="s">
        <v>87</v>
      </c>
      <c r="D24" s="113"/>
      <c r="E24" s="113"/>
      <c r="F24" s="113"/>
      <c r="G24" s="114"/>
    </row>
    <row r="25" spans="1:13" ht="5.25" customHeight="1" x14ac:dyDescent="0.25">
      <c r="C25" s="109"/>
      <c r="D25" s="110"/>
      <c r="E25" s="110"/>
      <c r="F25" s="110"/>
      <c r="G25" s="111"/>
    </row>
    <row r="26" spans="1:13" ht="13.8" thickBot="1" x14ac:dyDescent="0.3">
      <c r="C26" s="115" t="s">
        <v>67</v>
      </c>
      <c r="D26" s="116"/>
      <c r="E26" s="116"/>
      <c r="F26" s="116"/>
      <c r="G26" s="117"/>
    </row>
  </sheetData>
  <mergeCells count="10">
    <mergeCell ref="C20:G20"/>
    <mergeCell ref="A1:R1"/>
    <mergeCell ref="A2:R2"/>
    <mergeCell ref="A3:R3"/>
    <mergeCell ref="C23:G23"/>
    <mergeCell ref="C21:G21"/>
    <mergeCell ref="C24:G24"/>
    <mergeCell ref="C26:G26"/>
    <mergeCell ref="C25:G25"/>
    <mergeCell ref="C22:G22"/>
  </mergeCells>
  <hyperlinks>
    <hyperlink ref="C7" location="Worksheet!A1" display="Worksheet!A1"/>
    <hyperlink ref="C8" location="Worksheet!A1" display="Worksheet!A1"/>
    <hyperlink ref="C9" location="Fringe!A1" display="Fringe!A1"/>
    <hyperlink ref="C10" location="Worksheet!A1" display="Worksheet!A1"/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'G&amp;A'!A1" display="G&amp;A Rate"/>
    <hyperlink ref="A8" location="'Table of Contents'!A1" display="Table of Contents"/>
    <hyperlink ref="C11" location="'G&amp;A'!A1" display="'G&amp;A'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79"/>
  <sheetViews>
    <sheetView zoomScaleNormal="100" workbookViewId="0">
      <pane ySplit="7" topLeftCell="A8" activePane="bottomLeft" state="frozen"/>
      <selection activeCell="B1" sqref="B1"/>
      <selection pane="bottomLeft" sqref="A1:K1"/>
    </sheetView>
  </sheetViews>
  <sheetFormatPr defaultRowHeight="13.2" x14ac:dyDescent="0.25"/>
  <cols>
    <col min="1" max="1" width="17" bestFit="1" customWidth="1"/>
    <col min="2" max="2" width="3.6640625" customWidth="1"/>
    <col min="3" max="3" width="30.109375" customWidth="1"/>
    <col min="4" max="6" width="15" customWidth="1"/>
    <col min="7" max="7" width="12.33203125" customWidth="1"/>
    <col min="8" max="8" width="12.33203125" bestFit="1" customWidth="1"/>
    <col min="9" max="9" width="13" bestFit="1" customWidth="1"/>
    <col min="10" max="10" width="14.33203125" bestFit="1" customWidth="1"/>
    <col min="11" max="11" width="7" style="2" customWidth="1"/>
  </cols>
  <sheetData>
    <row r="1" spans="1:12" ht="15.6" x14ac:dyDescent="0.3">
      <c r="A1" s="124" t="str">
        <f>'Table of Contents'!B1</f>
        <v>Edgy Energy, Inc.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6" x14ac:dyDescent="0.3">
      <c r="A2" s="124" t="s">
        <v>77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.6" x14ac:dyDescent="0.3">
      <c r="A3" s="124" t="str">
        <f>'Table of Contents'!B3</f>
        <v>For the Fiscal Year Ended __________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2.75" customHeight="1" x14ac:dyDescent="0.25">
      <c r="C4" s="3"/>
    </row>
    <row r="5" spans="1:12" ht="12.75" customHeight="1" thickBot="1" x14ac:dyDescent="0.3">
      <c r="C5" s="4"/>
      <c r="D5" s="4"/>
    </row>
    <row r="6" spans="1:12" ht="12.75" customHeight="1" x14ac:dyDescent="0.25">
      <c r="A6" s="96" t="s">
        <v>98</v>
      </c>
      <c r="B6" s="94"/>
      <c r="C6" s="33" t="s">
        <v>33</v>
      </c>
      <c r="D6" s="34"/>
      <c r="E6" s="35"/>
      <c r="F6" s="35"/>
      <c r="G6" s="35"/>
      <c r="H6" s="35"/>
      <c r="I6" s="35" t="s">
        <v>25</v>
      </c>
      <c r="J6" s="35"/>
      <c r="K6" s="36"/>
    </row>
    <row r="7" spans="1:12" ht="12.75" customHeight="1" x14ac:dyDescent="0.25">
      <c r="A7" s="97"/>
      <c r="B7" s="29"/>
      <c r="C7" s="37" t="s">
        <v>0</v>
      </c>
      <c r="D7" s="38" t="s">
        <v>22</v>
      </c>
      <c r="E7" s="38" t="s">
        <v>23</v>
      </c>
      <c r="F7" s="38" t="s">
        <v>110</v>
      </c>
      <c r="G7" s="38" t="s">
        <v>24</v>
      </c>
      <c r="H7" s="38" t="s">
        <v>25</v>
      </c>
      <c r="I7" s="38" t="s">
        <v>41</v>
      </c>
      <c r="J7" s="38" t="s">
        <v>68</v>
      </c>
      <c r="K7" s="39" t="s">
        <v>67</v>
      </c>
    </row>
    <row r="8" spans="1:12" ht="12.75" customHeight="1" x14ac:dyDescent="0.25">
      <c r="A8" s="98" t="s">
        <v>97</v>
      </c>
      <c r="B8" s="95"/>
      <c r="C8" s="51"/>
      <c r="D8" s="40"/>
      <c r="E8" s="41"/>
      <c r="F8" s="40"/>
      <c r="G8" s="41"/>
      <c r="H8" s="41"/>
      <c r="I8" s="40"/>
      <c r="K8" s="50"/>
    </row>
    <row r="9" spans="1:12" ht="12.75" customHeight="1" x14ac:dyDescent="0.25">
      <c r="A9" s="97"/>
      <c r="B9" s="29"/>
      <c r="C9" s="52" t="s">
        <v>1</v>
      </c>
      <c r="D9" s="42">
        <v>515000</v>
      </c>
      <c r="E9" s="43">
        <v>410000</v>
      </c>
      <c r="F9" s="42">
        <v>25000</v>
      </c>
      <c r="G9" s="44">
        <v>0</v>
      </c>
      <c r="H9" s="43">
        <v>80000</v>
      </c>
      <c r="I9" s="45">
        <v>0</v>
      </c>
      <c r="J9" s="72">
        <f t="shared" ref="J9:J41" si="0">SUM(E9:I9)</f>
        <v>515000</v>
      </c>
      <c r="K9" s="58"/>
      <c r="L9" s="107">
        <f t="shared" ref="L9:L41" si="1">D9-J9</f>
        <v>0</v>
      </c>
    </row>
    <row r="10" spans="1:12" ht="12.75" customHeight="1" x14ac:dyDescent="0.25">
      <c r="A10" s="98" t="s">
        <v>94</v>
      </c>
      <c r="B10" s="95"/>
      <c r="C10" s="52" t="s">
        <v>2</v>
      </c>
      <c r="D10" s="46">
        <v>33475</v>
      </c>
      <c r="E10" s="47"/>
      <c r="F10" s="46"/>
      <c r="G10" s="47">
        <v>33475</v>
      </c>
      <c r="H10" s="47"/>
      <c r="I10" s="46"/>
      <c r="J10" s="73">
        <f t="shared" si="0"/>
        <v>33475</v>
      </c>
      <c r="K10" s="58"/>
      <c r="L10" s="107">
        <f t="shared" si="1"/>
        <v>0</v>
      </c>
    </row>
    <row r="11" spans="1:12" ht="12.75" customHeight="1" x14ac:dyDescent="0.25">
      <c r="A11" s="97"/>
      <c r="B11" s="29"/>
      <c r="C11" s="52" t="s">
        <v>3</v>
      </c>
      <c r="D11" s="46">
        <v>22145</v>
      </c>
      <c r="E11" s="47"/>
      <c r="F11" s="46"/>
      <c r="G11" s="47">
        <v>22145</v>
      </c>
      <c r="H11" s="47"/>
      <c r="I11" s="46"/>
      <c r="J11" s="73">
        <f t="shared" si="0"/>
        <v>22145</v>
      </c>
      <c r="K11" s="58"/>
      <c r="L11" s="107">
        <f t="shared" si="1"/>
        <v>0</v>
      </c>
    </row>
    <row r="12" spans="1:12" ht="12.75" customHeight="1" x14ac:dyDescent="0.25">
      <c r="A12" s="98" t="s">
        <v>88</v>
      </c>
      <c r="B12" s="95"/>
      <c r="C12" s="52" t="s">
        <v>4</v>
      </c>
      <c r="D12" s="46">
        <v>11330</v>
      </c>
      <c r="E12" s="47"/>
      <c r="F12" s="46"/>
      <c r="G12" s="47">
        <v>11330</v>
      </c>
      <c r="H12" s="47"/>
      <c r="I12" s="46"/>
      <c r="J12" s="73">
        <f t="shared" si="0"/>
        <v>11330</v>
      </c>
      <c r="K12" s="58"/>
      <c r="L12" s="107">
        <f t="shared" si="1"/>
        <v>0</v>
      </c>
    </row>
    <row r="13" spans="1:12" ht="12.75" customHeight="1" x14ac:dyDescent="0.25">
      <c r="A13" s="97"/>
      <c r="B13" s="29"/>
      <c r="C13" s="52" t="s">
        <v>5</v>
      </c>
      <c r="D13" s="46">
        <v>52500</v>
      </c>
      <c r="E13" s="47"/>
      <c r="F13" s="46"/>
      <c r="G13" s="47">
        <v>52500</v>
      </c>
      <c r="H13" s="47"/>
      <c r="I13" s="46"/>
      <c r="J13" s="73">
        <f t="shared" si="0"/>
        <v>52500</v>
      </c>
      <c r="K13" s="58"/>
      <c r="L13" s="107">
        <f t="shared" si="1"/>
        <v>0</v>
      </c>
    </row>
    <row r="14" spans="1:12" ht="12.75" customHeight="1" x14ac:dyDescent="0.25">
      <c r="A14" s="98" t="s">
        <v>95</v>
      </c>
      <c r="B14" s="95"/>
      <c r="C14" s="52" t="s">
        <v>26</v>
      </c>
      <c r="D14" s="46">
        <v>15000</v>
      </c>
      <c r="E14" s="47"/>
      <c r="F14" s="46"/>
      <c r="G14" s="47">
        <v>15000</v>
      </c>
      <c r="H14" s="47"/>
      <c r="I14" s="46"/>
      <c r="J14" s="73">
        <f t="shared" si="0"/>
        <v>15000</v>
      </c>
      <c r="K14" s="58"/>
      <c r="L14" s="107">
        <f t="shared" si="1"/>
        <v>0</v>
      </c>
    </row>
    <row r="15" spans="1:12" ht="12.75" customHeight="1" x14ac:dyDescent="0.25">
      <c r="A15" s="97"/>
      <c r="B15" s="29"/>
      <c r="C15" s="52" t="s">
        <v>27</v>
      </c>
      <c r="D15" s="46">
        <v>36000</v>
      </c>
      <c r="E15" s="47"/>
      <c r="F15" s="46"/>
      <c r="G15" s="47">
        <v>36000</v>
      </c>
      <c r="H15" s="47"/>
      <c r="I15" s="46"/>
      <c r="J15" s="73">
        <f t="shared" si="0"/>
        <v>36000</v>
      </c>
      <c r="K15" s="58"/>
      <c r="L15" s="107">
        <f t="shared" si="1"/>
        <v>0</v>
      </c>
    </row>
    <row r="16" spans="1:12" ht="12.75" customHeight="1" x14ac:dyDescent="0.25">
      <c r="A16" s="98" t="s">
        <v>96</v>
      </c>
      <c r="B16" s="95"/>
      <c r="C16" s="52" t="s">
        <v>28</v>
      </c>
      <c r="D16" s="46">
        <v>33400</v>
      </c>
      <c r="E16" s="47">
        <v>28400</v>
      </c>
      <c r="F16" s="46">
        <v>5000</v>
      </c>
      <c r="G16" s="47"/>
      <c r="H16" s="47"/>
      <c r="I16" s="46"/>
      <c r="J16" s="73">
        <f t="shared" si="0"/>
        <v>33400</v>
      </c>
      <c r="K16" s="58"/>
      <c r="L16" s="107">
        <f t="shared" si="1"/>
        <v>0</v>
      </c>
    </row>
    <row r="17" spans="1:12" ht="12.75" customHeight="1" x14ac:dyDescent="0.25">
      <c r="A17" s="97"/>
      <c r="B17" s="29"/>
      <c r="C17" s="52" t="s">
        <v>14</v>
      </c>
      <c r="D17" s="46">
        <v>6200</v>
      </c>
      <c r="E17" s="47">
        <v>5700</v>
      </c>
      <c r="F17" s="46">
        <v>500</v>
      </c>
      <c r="G17" s="46"/>
      <c r="I17" s="46"/>
      <c r="J17" s="73">
        <f t="shared" si="0"/>
        <v>6200</v>
      </c>
      <c r="K17" s="58"/>
      <c r="L17" s="107">
        <f t="shared" si="1"/>
        <v>0</v>
      </c>
    </row>
    <row r="18" spans="1:12" ht="12.75" customHeight="1" x14ac:dyDescent="0.25">
      <c r="A18" s="98" t="s">
        <v>81</v>
      </c>
      <c r="B18" s="95"/>
      <c r="C18" s="52" t="s">
        <v>13</v>
      </c>
      <c r="D18" s="46">
        <v>6650</v>
      </c>
      <c r="E18" s="47">
        <v>1400</v>
      </c>
      <c r="F18" s="46">
        <v>250</v>
      </c>
      <c r="G18" s="47"/>
      <c r="H18" s="47">
        <v>5000</v>
      </c>
      <c r="I18" s="46"/>
      <c r="J18" s="73">
        <f t="shared" si="0"/>
        <v>6650</v>
      </c>
      <c r="K18" s="58"/>
      <c r="L18" s="107">
        <f t="shared" si="1"/>
        <v>0</v>
      </c>
    </row>
    <row r="19" spans="1:12" ht="15" x14ac:dyDescent="0.25">
      <c r="A19" s="97"/>
      <c r="B19" s="29"/>
      <c r="C19" s="52" t="s">
        <v>29</v>
      </c>
      <c r="D19" s="46">
        <v>3050</v>
      </c>
      <c r="E19" s="47">
        <v>2800</v>
      </c>
      <c r="F19" s="46">
        <v>250</v>
      </c>
      <c r="G19" s="47"/>
      <c r="H19" s="47"/>
      <c r="I19" s="46"/>
      <c r="J19" s="73">
        <f t="shared" si="0"/>
        <v>3050</v>
      </c>
      <c r="K19" s="58"/>
      <c r="L19" s="107">
        <f t="shared" si="1"/>
        <v>0</v>
      </c>
    </row>
    <row r="20" spans="1:12" ht="15.6" thickBot="1" x14ac:dyDescent="0.3">
      <c r="A20" s="99" t="s">
        <v>85</v>
      </c>
      <c r="B20" s="95"/>
      <c r="C20" s="52" t="s">
        <v>30</v>
      </c>
      <c r="D20" s="46">
        <v>100000</v>
      </c>
      <c r="E20" s="47">
        <v>100000</v>
      </c>
      <c r="F20" s="46"/>
      <c r="G20" s="47"/>
      <c r="H20" s="47"/>
      <c r="I20" s="46"/>
      <c r="J20" s="73">
        <f t="shared" si="0"/>
        <v>100000</v>
      </c>
      <c r="K20" s="58"/>
      <c r="L20" s="107">
        <f t="shared" si="1"/>
        <v>0</v>
      </c>
    </row>
    <row r="21" spans="1:12" ht="15" x14ac:dyDescent="0.25">
      <c r="B21" s="29"/>
      <c r="C21" s="52" t="s">
        <v>6</v>
      </c>
      <c r="D21" s="46">
        <v>125000</v>
      </c>
      <c r="E21" s="47"/>
      <c r="F21" s="46"/>
      <c r="G21" s="47"/>
      <c r="H21" s="47">
        <v>125000</v>
      </c>
      <c r="I21" s="46"/>
      <c r="J21" s="73">
        <f t="shared" si="0"/>
        <v>125000</v>
      </c>
      <c r="K21" s="58"/>
      <c r="L21" s="107">
        <f t="shared" si="1"/>
        <v>0</v>
      </c>
    </row>
    <row r="22" spans="1:12" ht="15" x14ac:dyDescent="0.25">
      <c r="B22" s="95"/>
      <c r="C22" s="52" t="s">
        <v>7</v>
      </c>
      <c r="D22" s="46">
        <v>13200</v>
      </c>
      <c r="E22" s="47"/>
      <c r="F22" s="46"/>
      <c r="G22" s="47"/>
      <c r="H22" s="47">
        <v>13200</v>
      </c>
      <c r="I22" s="46"/>
      <c r="J22" s="73">
        <f t="shared" si="0"/>
        <v>13200</v>
      </c>
      <c r="K22" s="58"/>
      <c r="L22" s="107">
        <f t="shared" si="1"/>
        <v>0</v>
      </c>
    </row>
    <row r="23" spans="1:12" ht="15" x14ac:dyDescent="0.25">
      <c r="C23" s="52" t="s">
        <v>8</v>
      </c>
      <c r="D23" s="46">
        <v>6600</v>
      </c>
      <c r="E23" s="47"/>
      <c r="F23" s="46"/>
      <c r="G23" s="47"/>
      <c r="H23" s="47">
        <v>6600</v>
      </c>
      <c r="I23" s="46"/>
      <c r="J23" s="73">
        <f t="shared" si="0"/>
        <v>6600</v>
      </c>
      <c r="K23" s="58"/>
      <c r="L23" s="107">
        <f t="shared" si="1"/>
        <v>0</v>
      </c>
    </row>
    <row r="24" spans="1:12" ht="15" x14ac:dyDescent="0.25">
      <c r="C24" s="52" t="s">
        <v>31</v>
      </c>
      <c r="D24" s="46">
        <v>22000</v>
      </c>
      <c r="E24" s="47"/>
      <c r="F24" s="46"/>
      <c r="G24" s="47"/>
      <c r="H24" s="47">
        <v>22000</v>
      </c>
      <c r="I24" s="46"/>
      <c r="J24" s="73">
        <f t="shared" si="0"/>
        <v>22000</v>
      </c>
      <c r="K24" s="58"/>
      <c r="L24" s="107">
        <f t="shared" si="1"/>
        <v>0</v>
      </c>
    </row>
    <row r="25" spans="1:12" ht="15" x14ac:dyDescent="0.25">
      <c r="C25" s="52" t="s">
        <v>66</v>
      </c>
      <c r="D25" s="46">
        <v>10000</v>
      </c>
      <c r="E25" s="47">
        <v>10000</v>
      </c>
      <c r="F25" s="46"/>
      <c r="G25" s="47"/>
      <c r="H25" s="47"/>
      <c r="I25" s="46"/>
      <c r="J25" s="73">
        <f t="shared" si="0"/>
        <v>10000</v>
      </c>
      <c r="K25" s="58"/>
      <c r="L25" s="107">
        <f t="shared" si="1"/>
        <v>0</v>
      </c>
    </row>
    <row r="26" spans="1:12" ht="15" x14ac:dyDescent="0.25">
      <c r="C26" s="52" t="s">
        <v>9</v>
      </c>
      <c r="D26" s="46">
        <v>5500</v>
      </c>
      <c r="E26" s="47"/>
      <c r="F26" s="46"/>
      <c r="G26" s="47"/>
      <c r="H26" s="47">
        <v>5500</v>
      </c>
      <c r="I26" s="46"/>
      <c r="J26" s="73">
        <f t="shared" si="0"/>
        <v>5500</v>
      </c>
      <c r="K26" s="58"/>
      <c r="L26" s="107">
        <f t="shared" si="1"/>
        <v>0</v>
      </c>
    </row>
    <row r="27" spans="1:12" ht="15" x14ac:dyDescent="0.25">
      <c r="C27" s="52" t="s">
        <v>10</v>
      </c>
      <c r="D27" s="46">
        <v>9000</v>
      </c>
      <c r="E27" s="47"/>
      <c r="F27" s="46"/>
      <c r="G27" s="47"/>
      <c r="H27" s="47">
        <v>9000</v>
      </c>
      <c r="I27" s="46"/>
      <c r="J27" s="73">
        <f t="shared" si="0"/>
        <v>9000</v>
      </c>
      <c r="K27" s="58"/>
      <c r="L27" s="107">
        <f t="shared" si="1"/>
        <v>0</v>
      </c>
    </row>
    <row r="28" spans="1:12" ht="15" x14ac:dyDescent="0.25">
      <c r="C28" s="52" t="s">
        <v>11</v>
      </c>
      <c r="D28" s="46">
        <v>5500</v>
      </c>
      <c r="E28" s="47"/>
      <c r="F28" s="46"/>
      <c r="G28" s="47"/>
      <c r="H28" s="47">
        <v>5500</v>
      </c>
      <c r="I28" s="46"/>
      <c r="J28" s="73">
        <f t="shared" si="0"/>
        <v>5500</v>
      </c>
      <c r="K28" s="58"/>
      <c r="L28" s="107">
        <f t="shared" si="1"/>
        <v>0</v>
      </c>
    </row>
    <row r="29" spans="1:12" ht="15" x14ac:dyDescent="0.25">
      <c r="C29" s="52" t="s">
        <v>32</v>
      </c>
      <c r="D29" s="46">
        <v>2500</v>
      </c>
      <c r="E29" s="47"/>
      <c r="F29" s="46"/>
      <c r="G29" s="47"/>
      <c r="H29" s="47">
        <v>2500</v>
      </c>
      <c r="I29" s="46"/>
      <c r="J29" s="73">
        <f t="shared" si="0"/>
        <v>2500</v>
      </c>
      <c r="K29" s="58"/>
      <c r="L29" s="107">
        <f t="shared" si="1"/>
        <v>0</v>
      </c>
    </row>
    <row r="30" spans="1:12" ht="15" x14ac:dyDescent="0.25">
      <c r="C30" s="52" t="s">
        <v>12</v>
      </c>
      <c r="D30" s="46">
        <v>50000</v>
      </c>
      <c r="E30" s="47"/>
      <c r="F30" s="46"/>
      <c r="G30" s="47"/>
      <c r="H30" s="47">
        <v>50000</v>
      </c>
      <c r="I30" s="46"/>
      <c r="J30" s="73">
        <f t="shared" si="0"/>
        <v>50000</v>
      </c>
      <c r="K30" s="58"/>
      <c r="L30" s="107">
        <f t="shared" si="1"/>
        <v>0</v>
      </c>
    </row>
    <row r="31" spans="1:12" ht="15" x14ac:dyDescent="0.25">
      <c r="C31" s="52" t="s">
        <v>14</v>
      </c>
      <c r="D31" s="46">
        <v>4500</v>
      </c>
      <c r="E31" s="47"/>
      <c r="F31" s="46"/>
      <c r="G31" s="47"/>
      <c r="H31" s="47">
        <v>4500</v>
      </c>
      <c r="I31" s="46"/>
      <c r="J31" s="73">
        <f t="shared" si="0"/>
        <v>4500</v>
      </c>
      <c r="K31" s="59"/>
      <c r="L31" s="107">
        <f t="shared" si="1"/>
        <v>0</v>
      </c>
    </row>
    <row r="32" spans="1:12" ht="15" x14ac:dyDescent="0.25">
      <c r="C32" s="52" t="s">
        <v>15</v>
      </c>
      <c r="D32" s="46">
        <v>1000</v>
      </c>
      <c r="E32" s="47"/>
      <c r="F32" s="46"/>
      <c r="G32" s="47"/>
      <c r="H32" s="47">
        <v>1000</v>
      </c>
      <c r="I32" s="46"/>
      <c r="J32" s="73">
        <f t="shared" si="0"/>
        <v>1000</v>
      </c>
      <c r="K32" s="58"/>
      <c r="L32" s="107">
        <f t="shared" si="1"/>
        <v>0</v>
      </c>
    </row>
    <row r="33" spans="3:12" ht="15" x14ac:dyDescent="0.25">
      <c r="C33" s="52" t="s">
        <v>16</v>
      </c>
      <c r="D33" s="46">
        <v>3000</v>
      </c>
      <c r="E33" s="47"/>
      <c r="F33" s="46"/>
      <c r="G33" s="47"/>
      <c r="H33" s="47">
        <v>3000</v>
      </c>
      <c r="I33" s="46"/>
      <c r="J33" s="73">
        <f t="shared" si="0"/>
        <v>3000</v>
      </c>
      <c r="K33" s="58"/>
      <c r="L33" s="107">
        <f t="shared" si="1"/>
        <v>0</v>
      </c>
    </row>
    <row r="34" spans="3:12" ht="15" x14ac:dyDescent="0.25">
      <c r="C34" s="52" t="s">
        <v>42</v>
      </c>
      <c r="D34" s="46">
        <v>30000</v>
      </c>
      <c r="E34" s="47"/>
      <c r="F34" s="46"/>
      <c r="G34" s="47"/>
      <c r="H34" s="47">
        <v>5000</v>
      </c>
      <c r="I34" s="46">
        <v>25000</v>
      </c>
      <c r="J34" s="73">
        <f t="shared" si="0"/>
        <v>30000</v>
      </c>
      <c r="K34" s="60" t="s">
        <v>48</v>
      </c>
      <c r="L34" s="107">
        <f t="shared" si="1"/>
        <v>0</v>
      </c>
    </row>
    <row r="35" spans="3:12" ht="15" x14ac:dyDescent="0.25">
      <c r="C35" s="52" t="s">
        <v>43</v>
      </c>
      <c r="D35" s="46">
        <v>15000</v>
      </c>
      <c r="E35" s="47"/>
      <c r="F35" s="46"/>
      <c r="G35" s="47"/>
      <c r="H35" s="47">
        <v>15000</v>
      </c>
      <c r="I35" s="46"/>
      <c r="J35" s="73">
        <f t="shared" si="0"/>
        <v>15000</v>
      </c>
      <c r="K35" s="58"/>
      <c r="L35" s="107">
        <f t="shared" si="1"/>
        <v>0</v>
      </c>
    </row>
    <row r="36" spans="3:12" ht="15" x14ac:dyDescent="0.25">
      <c r="C36" s="52" t="s">
        <v>17</v>
      </c>
      <c r="D36" s="46">
        <v>900</v>
      </c>
      <c r="E36" s="47"/>
      <c r="F36" s="46"/>
      <c r="G36" s="47"/>
      <c r="H36" s="47">
        <v>900</v>
      </c>
      <c r="I36" s="46"/>
      <c r="J36" s="73">
        <f t="shared" si="0"/>
        <v>900</v>
      </c>
      <c r="K36" s="58"/>
      <c r="L36" s="107">
        <f t="shared" si="1"/>
        <v>0</v>
      </c>
    </row>
    <row r="37" spans="3:12" ht="15" x14ac:dyDescent="0.25">
      <c r="C37" s="52" t="s">
        <v>45</v>
      </c>
      <c r="D37" s="46">
        <v>11500</v>
      </c>
      <c r="E37" s="47"/>
      <c r="F37" s="46"/>
      <c r="G37" s="47"/>
      <c r="H37" s="47">
        <v>0</v>
      </c>
      <c r="I37" s="46">
        <v>11500</v>
      </c>
      <c r="J37" s="73">
        <f t="shared" si="0"/>
        <v>11500</v>
      </c>
      <c r="K37" s="60" t="s">
        <v>57</v>
      </c>
      <c r="L37" s="107">
        <f t="shared" si="1"/>
        <v>0</v>
      </c>
    </row>
    <row r="38" spans="3:12" ht="15" x14ac:dyDescent="0.25">
      <c r="C38" s="52" t="s">
        <v>18</v>
      </c>
      <c r="D38" s="46">
        <v>250</v>
      </c>
      <c r="E38" s="47"/>
      <c r="F38" s="46"/>
      <c r="G38" s="47"/>
      <c r="H38" s="47">
        <v>250</v>
      </c>
      <c r="I38" s="46"/>
      <c r="J38" s="73">
        <f t="shared" si="0"/>
        <v>250</v>
      </c>
      <c r="K38" s="58"/>
      <c r="L38" s="107">
        <f t="shared" si="1"/>
        <v>0</v>
      </c>
    </row>
    <row r="39" spans="3:12" ht="15" x14ac:dyDescent="0.25">
      <c r="C39" s="52" t="s">
        <v>19</v>
      </c>
      <c r="D39" s="46">
        <v>300</v>
      </c>
      <c r="E39" s="47"/>
      <c r="F39" s="46"/>
      <c r="G39" s="47"/>
      <c r="H39" s="47">
        <v>300</v>
      </c>
      <c r="I39" s="46"/>
      <c r="J39" s="73">
        <f t="shared" si="0"/>
        <v>300</v>
      </c>
      <c r="K39" s="58"/>
      <c r="L39" s="107">
        <f t="shared" si="1"/>
        <v>0</v>
      </c>
    </row>
    <row r="40" spans="3:12" ht="15" x14ac:dyDescent="0.25">
      <c r="C40" s="52" t="s">
        <v>20</v>
      </c>
      <c r="D40" s="46">
        <v>200</v>
      </c>
      <c r="E40" s="47"/>
      <c r="F40" s="46"/>
      <c r="G40" s="47"/>
      <c r="H40" s="47">
        <v>200</v>
      </c>
      <c r="I40" s="46"/>
      <c r="J40" s="73">
        <f t="shared" si="0"/>
        <v>200</v>
      </c>
      <c r="K40" s="58"/>
      <c r="L40" s="107">
        <f t="shared" si="1"/>
        <v>0</v>
      </c>
    </row>
    <row r="41" spans="3:12" ht="15" x14ac:dyDescent="0.25">
      <c r="C41" s="53" t="s">
        <v>21</v>
      </c>
      <c r="D41" s="48">
        <v>400</v>
      </c>
      <c r="E41" s="49"/>
      <c r="F41" s="48"/>
      <c r="G41" s="49"/>
      <c r="H41" s="49">
        <v>400</v>
      </c>
      <c r="I41" s="48"/>
      <c r="J41" s="74">
        <f t="shared" si="0"/>
        <v>400</v>
      </c>
      <c r="K41" s="61"/>
      <c r="L41" s="107">
        <f t="shared" si="1"/>
        <v>0</v>
      </c>
    </row>
    <row r="42" spans="3:12" ht="15" x14ac:dyDescent="0.25">
      <c r="C42" s="21"/>
      <c r="D42" s="23"/>
      <c r="E42" s="20"/>
      <c r="F42" s="23"/>
      <c r="G42" s="20"/>
      <c r="H42" s="20"/>
      <c r="I42" s="23"/>
      <c r="J42" s="20"/>
      <c r="K42" s="22"/>
    </row>
    <row r="43" spans="3:12" ht="15" x14ac:dyDescent="0.25">
      <c r="C43" s="24" t="s">
        <v>35</v>
      </c>
      <c r="D43" s="75">
        <f t="shared" ref="D43:I43" si="2">SUM(D9:D41)</f>
        <v>1151100</v>
      </c>
      <c r="E43" s="76">
        <f t="shared" si="2"/>
        <v>558300</v>
      </c>
      <c r="F43" s="75">
        <f t="shared" si="2"/>
        <v>31000</v>
      </c>
      <c r="G43" s="76">
        <f t="shared" si="2"/>
        <v>170450</v>
      </c>
      <c r="H43" s="76">
        <f t="shared" si="2"/>
        <v>354850</v>
      </c>
      <c r="I43" s="75">
        <f t="shared" si="2"/>
        <v>36500</v>
      </c>
      <c r="J43" s="72">
        <f>SUM(E43:I43)</f>
        <v>1151100</v>
      </c>
      <c r="K43" s="22"/>
    </row>
    <row r="44" spans="3:12" ht="15" x14ac:dyDescent="0.25">
      <c r="C44" s="21"/>
      <c r="D44" s="23"/>
      <c r="E44" s="20"/>
      <c r="F44" s="23"/>
      <c r="G44" s="20"/>
      <c r="H44" s="20"/>
      <c r="I44" s="23"/>
      <c r="J44" s="20"/>
      <c r="K44" s="22"/>
    </row>
    <row r="45" spans="3:12" ht="15" x14ac:dyDescent="0.25">
      <c r="C45" s="21" t="s">
        <v>34</v>
      </c>
      <c r="D45" s="77"/>
      <c r="E45" s="73">
        <f>ROUND(E9*Fringe!$D24,0)</f>
        <v>135698</v>
      </c>
      <c r="F45" s="78">
        <f>ROUND(F9*Fringe!$D24,0)</f>
        <v>8274</v>
      </c>
      <c r="G45" s="73">
        <f>-E45-F45-H45-I45</f>
        <v>-170450</v>
      </c>
      <c r="H45" s="73">
        <f>ROUND(H9*Fringe!$D24,0)</f>
        <v>26478</v>
      </c>
      <c r="I45" s="78">
        <f>ROUND(I9*Fringe!$D24,0)</f>
        <v>0</v>
      </c>
      <c r="J45" s="79"/>
      <c r="K45" s="22"/>
    </row>
    <row r="46" spans="3:12" ht="15" x14ac:dyDescent="0.25">
      <c r="C46" s="52" t="s">
        <v>44</v>
      </c>
      <c r="D46" s="23"/>
      <c r="E46" s="20"/>
      <c r="F46" s="23"/>
      <c r="G46" s="20"/>
      <c r="H46" s="20"/>
      <c r="I46" s="23"/>
      <c r="J46" s="20"/>
      <c r="K46" s="22"/>
    </row>
    <row r="47" spans="3:12" ht="15" x14ac:dyDescent="0.25">
      <c r="C47" s="21"/>
      <c r="D47" s="23"/>
      <c r="E47" s="20"/>
      <c r="F47" s="23"/>
      <c r="G47" s="20"/>
      <c r="H47" s="20"/>
      <c r="I47" s="23"/>
      <c r="J47" s="20"/>
      <c r="K47" s="22"/>
    </row>
    <row r="48" spans="3:12" ht="15" x14ac:dyDescent="0.25">
      <c r="C48" s="25" t="s">
        <v>36</v>
      </c>
      <c r="D48" s="80">
        <f>SUM(E48:I48)</f>
        <v>1151100</v>
      </c>
      <c r="E48" s="81">
        <f t="shared" ref="E48:I48" si="3">+E43+E45</f>
        <v>693998</v>
      </c>
      <c r="F48" s="80">
        <f t="shared" si="3"/>
        <v>39274</v>
      </c>
      <c r="G48" s="81">
        <f t="shared" si="3"/>
        <v>0</v>
      </c>
      <c r="H48" s="81">
        <f t="shared" si="3"/>
        <v>381328</v>
      </c>
      <c r="I48" s="80">
        <f t="shared" si="3"/>
        <v>36500</v>
      </c>
      <c r="J48" s="82"/>
      <c r="K48" s="26"/>
    </row>
    <row r="52" spans="3:10" x14ac:dyDescent="0.25">
      <c r="J52" s="107">
        <f>J43-D43</f>
        <v>0</v>
      </c>
    </row>
    <row r="62" spans="3:10" x14ac:dyDescent="0.25">
      <c r="C62" s="41"/>
      <c r="D62" s="41"/>
      <c r="E62" s="41"/>
      <c r="F62" s="41"/>
    </row>
    <row r="63" spans="3:10" ht="15.6" x14ac:dyDescent="0.3">
      <c r="C63" s="1" t="s">
        <v>40</v>
      </c>
    </row>
    <row r="64" spans="3:10" ht="15" x14ac:dyDescent="0.25">
      <c r="C64" s="3" t="s">
        <v>37</v>
      </c>
      <c r="D64" s="3"/>
      <c r="E64" s="3"/>
      <c r="F64" s="3"/>
    </row>
    <row r="65" spans="3:8" ht="15" x14ac:dyDescent="0.25">
      <c r="C65" s="3" t="s">
        <v>38</v>
      </c>
      <c r="D65" s="3"/>
      <c r="E65" s="3"/>
      <c r="F65" s="3"/>
    </row>
    <row r="66" spans="3:8" ht="15" x14ac:dyDescent="0.25">
      <c r="C66" s="3" t="s">
        <v>65</v>
      </c>
      <c r="D66" s="3"/>
      <c r="E66" s="3"/>
      <c r="F66" s="3"/>
    </row>
    <row r="67" spans="3:8" ht="15" x14ac:dyDescent="0.25">
      <c r="C67" s="3" t="s">
        <v>39</v>
      </c>
      <c r="D67" s="3"/>
      <c r="E67" s="3"/>
      <c r="F67" s="3"/>
      <c r="G67" s="3"/>
      <c r="H67" s="3"/>
    </row>
    <row r="68" spans="3:8" ht="15" x14ac:dyDescent="0.25">
      <c r="C68" s="3" t="s">
        <v>73</v>
      </c>
      <c r="D68" s="3"/>
      <c r="E68" s="3"/>
      <c r="F68" s="3"/>
      <c r="G68" s="3"/>
      <c r="H68" s="3"/>
    </row>
    <row r="69" spans="3:8" ht="15" x14ac:dyDescent="0.25">
      <c r="C69" s="3" t="s">
        <v>74</v>
      </c>
      <c r="D69" s="3"/>
      <c r="E69" s="3"/>
      <c r="F69" s="3"/>
      <c r="G69" s="3"/>
      <c r="H69" s="3"/>
    </row>
    <row r="70" spans="3:8" ht="15" x14ac:dyDescent="0.25">
      <c r="C70" s="3"/>
      <c r="D70" s="3"/>
      <c r="E70" s="3"/>
      <c r="F70" s="3"/>
      <c r="G70" s="3"/>
      <c r="H70" s="3"/>
    </row>
    <row r="71" spans="3:8" ht="15" x14ac:dyDescent="0.25">
      <c r="C71" s="3"/>
      <c r="D71" s="3"/>
      <c r="E71" s="3"/>
      <c r="F71" s="3"/>
      <c r="G71" s="3"/>
      <c r="H71" s="3"/>
    </row>
    <row r="72" spans="3:8" ht="15.6" thickBot="1" x14ac:dyDescent="0.3">
      <c r="G72" s="3"/>
      <c r="H72" s="3"/>
    </row>
    <row r="73" spans="3:8" ht="15" x14ac:dyDescent="0.25">
      <c r="C73" s="118" t="s">
        <v>88</v>
      </c>
      <c r="D73" s="120"/>
      <c r="G73" s="3"/>
      <c r="H73" s="3"/>
    </row>
    <row r="74" spans="3:8" ht="5.25" customHeight="1" x14ac:dyDescent="0.25">
      <c r="C74" s="109"/>
      <c r="D74" s="111"/>
      <c r="G74" s="3"/>
      <c r="H74" s="3"/>
    </row>
    <row r="75" spans="3:8" x14ac:dyDescent="0.25">
      <c r="C75" s="121" t="s">
        <v>86</v>
      </c>
      <c r="D75" s="123"/>
    </row>
    <row r="76" spans="3:8" ht="5.25" customHeight="1" x14ac:dyDescent="0.25">
      <c r="C76" s="109"/>
      <c r="D76" s="111"/>
    </row>
    <row r="77" spans="3:8" x14ac:dyDescent="0.25">
      <c r="C77" s="112" t="s">
        <v>87</v>
      </c>
      <c r="D77" s="114"/>
    </row>
    <row r="78" spans="3:8" ht="5.25" customHeight="1" x14ac:dyDescent="0.25">
      <c r="C78" s="109"/>
      <c r="D78" s="111"/>
    </row>
    <row r="79" spans="3:8" ht="13.8" thickBot="1" x14ac:dyDescent="0.3">
      <c r="C79" s="115" t="s">
        <v>67</v>
      </c>
      <c r="D79" s="117"/>
    </row>
  </sheetData>
  <sheetProtection insertRows="0" deleteRows="0"/>
  <mergeCells count="10">
    <mergeCell ref="C75:D75"/>
    <mergeCell ref="C76:D76"/>
    <mergeCell ref="C77:D77"/>
    <mergeCell ref="C78:D78"/>
    <mergeCell ref="C79:D79"/>
    <mergeCell ref="C73:D73"/>
    <mergeCell ref="C74:D74"/>
    <mergeCell ref="A1:K1"/>
    <mergeCell ref="A2:K2"/>
    <mergeCell ref="A3:K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8" location="'Table of Contents'!A1" display="Table of Contents"/>
  </hyperlinks>
  <printOptions horizontalCentered="1"/>
  <pageMargins left="0.2" right="0.2" top="0.86" bottom="0.79" header="0.52" footer="0.5"/>
  <pageSetup scale="75" orientation="portrait" r:id="rId1"/>
  <headerFooter alignWithMargins="0"/>
  <ignoredErrors>
    <ignoredError sqref="J9:J30 J31:J41" formulaRange="1"/>
  </ignoredErrors>
  <drawing r:id="rId2"/>
  <webPublishItems count="1">
    <webPublishItem id="7758" divId="IDCThreeTierExample_7758" sourceType="sheet" destinationFile="R:\Division\DFAS\IDCtrainingoverview\IDCThreeTierExample_Wksheet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2"/>
  <sheetViews>
    <sheetView workbookViewId="0">
      <selection activeCell="A12" sqref="A12"/>
    </sheetView>
  </sheetViews>
  <sheetFormatPr defaultRowHeight="13.2" x14ac:dyDescent="0.25"/>
  <cols>
    <col min="1" max="1" width="17" bestFit="1" customWidth="1"/>
    <col min="2" max="2" width="3.6640625" customWidth="1"/>
    <col min="3" max="3" width="17.6640625" customWidth="1"/>
    <col min="4" max="4" width="17.88671875" customWidth="1"/>
    <col min="5" max="5" width="15.5546875" bestFit="1" customWidth="1"/>
    <col min="6" max="6" width="3.6640625" customWidth="1"/>
    <col min="7" max="7" width="33.33203125" bestFit="1" customWidth="1"/>
  </cols>
  <sheetData>
    <row r="1" spans="1:7" ht="15.6" x14ac:dyDescent="0.3">
      <c r="A1" s="108" t="str">
        <f>'Table of Contents'!B1</f>
        <v>Edgy Energy, Inc.</v>
      </c>
      <c r="B1" s="108"/>
      <c r="C1" s="108"/>
      <c r="D1" s="108"/>
      <c r="E1" s="108"/>
      <c r="F1" s="108"/>
      <c r="G1" s="108"/>
    </row>
    <row r="2" spans="1:7" ht="15.6" x14ac:dyDescent="0.3">
      <c r="A2" s="108" t="s">
        <v>80</v>
      </c>
      <c r="B2" s="108"/>
      <c r="C2" s="108"/>
      <c r="D2" s="108"/>
      <c r="E2" s="108"/>
      <c r="F2" s="108"/>
      <c r="G2" s="108"/>
    </row>
    <row r="3" spans="1:7" ht="15.6" x14ac:dyDescent="0.3">
      <c r="A3" s="108" t="str">
        <f>'Table of Contents'!B3</f>
        <v>For the Fiscal Year Ended __________</v>
      </c>
      <c r="B3" s="108"/>
      <c r="C3" s="108"/>
      <c r="D3" s="108"/>
      <c r="E3" s="108"/>
      <c r="F3" s="108"/>
      <c r="G3" s="108"/>
    </row>
    <row r="4" spans="1:7" ht="15" x14ac:dyDescent="0.25">
      <c r="C4" s="20"/>
      <c r="D4" s="20"/>
      <c r="E4" s="20"/>
    </row>
    <row r="5" spans="1:7" ht="15.6" thickBot="1" x14ac:dyDescent="0.3">
      <c r="C5" s="20"/>
      <c r="D5" s="20"/>
      <c r="E5" s="20"/>
    </row>
    <row r="6" spans="1:7" ht="15.6" x14ac:dyDescent="0.3">
      <c r="A6" s="96" t="s">
        <v>98</v>
      </c>
      <c r="C6" s="125" t="s">
        <v>81</v>
      </c>
      <c r="D6" s="125"/>
      <c r="E6" s="125"/>
      <c r="G6" s="102" t="s">
        <v>111</v>
      </c>
    </row>
    <row r="7" spans="1:7" ht="15" x14ac:dyDescent="0.25">
      <c r="A7" s="97"/>
      <c r="C7" s="20"/>
      <c r="D7" s="20"/>
      <c r="E7" s="20"/>
    </row>
    <row r="8" spans="1:7" ht="16.8" x14ac:dyDescent="0.4">
      <c r="A8" s="98" t="s">
        <v>97</v>
      </c>
      <c r="C8" s="20" t="s">
        <v>82</v>
      </c>
      <c r="D8" s="20"/>
      <c r="E8" s="105">
        <f>Fringe!D15</f>
        <v>170450</v>
      </c>
    </row>
    <row r="9" spans="1:7" ht="15" x14ac:dyDescent="0.25">
      <c r="A9" s="97"/>
      <c r="C9" s="20" t="s">
        <v>83</v>
      </c>
      <c r="D9" s="20"/>
      <c r="E9" s="106">
        <f>Fringe!D22</f>
        <v>515000</v>
      </c>
      <c r="G9" s="20" t="s">
        <v>112</v>
      </c>
    </row>
    <row r="10" spans="1:7" ht="15.6" thickBot="1" x14ac:dyDescent="0.3">
      <c r="A10" s="98" t="s">
        <v>94</v>
      </c>
      <c r="C10" s="20"/>
      <c r="D10" s="20"/>
      <c r="E10" s="70"/>
    </row>
    <row r="11" spans="1:7" ht="16.2" thickBot="1" x14ac:dyDescent="0.35">
      <c r="A11" s="97"/>
      <c r="C11" s="20" t="s">
        <v>84</v>
      </c>
      <c r="D11" s="20"/>
      <c r="E11" s="83">
        <f>E8/E9</f>
        <v>0.33097087378640777</v>
      </c>
    </row>
    <row r="12" spans="1:7" ht="15" x14ac:dyDescent="0.25">
      <c r="A12" s="98" t="s">
        <v>88</v>
      </c>
      <c r="C12" s="20"/>
      <c r="D12" s="20"/>
      <c r="E12" s="70"/>
    </row>
    <row r="13" spans="1:7" ht="15" x14ac:dyDescent="0.25">
      <c r="A13" s="97"/>
      <c r="C13" s="20"/>
      <c r="D13" s="20"/>
      <c r="E13" s="70"/>
    </row>
    <row r="14" spans="1:7" ht="15" x14ac:dyDescent="0.25">
      <c r="A14" s="98" t="s">
        <v>95</v>
      </c>
      <c r="C14" s="20"/>
      <c r="D14" s="20"/>
      <c r="E14" s="70"/>
    </row>
    <row r="15" spans="1:7" ht="15.6" x14ac:dyDescent="0.3">
      <c r="A15" s="97"/>
      <c r="C15" s="125" t="s">
        <v>85</v>
      </c>
      <c r="D15" s="125"/>
      <c r="E15" s="125"/>
    </row>
    <row r="16" spans="1:7" ht="15" x14ac:dyDescent="0.25">
      <c r="A16" s="98" t="s">
        <v>96</v>
      </c>
      <c r="C16" s="20"/>
      <c r="D16" s="20"/>
      <c r="E16" s="70"/>
    </row>
    <row r="17" spans="1:7" ht="16.8" x14ac:dyDescent="0.4">
      <c r="A17" s="97"/>
      <c r="C17" s="20" t="s">
        <v>82</v>
      </c>
      <c r="D17" s="20"/>
      <c r="E17" s="105">
        <f>'G&amp;A'!D38</f>
        <v>420602.27184466016</v>
      </c>
    </row>
    <row r="18" spans="1:7" ht="15" x14ac:dyDescent="0.25">
      <c r="A18" s="98" t="s">
        <v>81</v>
      </c>
      <c r="C18" s="20" t="s">
        <v>83</v>
      </c>
      <c r="D18" s="20"/>
      <c r="E18" s="106">
        <f>'G&amp;A'!D49</f>
        <v>693998.05825242714</v>
      </c>
      <c r="G18" s="20" t="s">
        <v>113</v>
      </c>
    </row>
    <row r="19" spans="1:7" ht="15.6" thickBot="1" x14ac:dyDescent="0.3">
      <c r="A19" s="97"/>
      <c r="C19" s="20"/>
      <c r="D19" s="20"/>
      <c r="E19" s="70"/>
    </row>
    <row r="20" spans="1:7" ht="16.2" thickBot="1" x14ac:dyDescent="0.35">
      <c r="A20" s="99" t="s">
        <v>85</v>
      </c>
      <c r="C20" s="20" t="s">
        <v>84</v>
      </c>
      <c r="D20" s="20"/>
      <c r="E20" s="83">
        <f>E17/E18</f>
        <v>0.60605684244101299</v>
      </c>
    </row>
    <row r="21" spans="1:7" ht="15" x14ac:dyDescent="0.25">
      <c r="C21" s="20"/>
      <c r="D21" s="20"/>
      <c r="E21" s="70"/>
    </row>
    <row r="22" spans="1:7" ht="15" x14ac:dyDescent="0.25">
      <c r="C22" s="20"/>
      <c r="D22" s="20"/>
      <c r="E22" s="70"/>
    </row>
    <row r="23" spans="1:7" ht="15" x14ac:dyDescent="0.25">
      <c r="C23" s="20"/>
      <c r="D23" s="20"/>
      <c r="E23" s="70"/>
    </row>
    <row r="25" spans="1:7" ht="13.8" thickBot="1" x14ac:dyDescent="0.3"/>
    <row r="26" spans="1:7" x14ac:dyDescent="0.25">
      <c r="C26" s="118" t="s">
        <v>88</v>
      </c>
      <c r="D26" s="120"/>
    </row>
    <row r="27" spans="1:7" ht="5.25" customHeight="1" x14ac:dyDescent="0.25">
      <c r="C27" s="109"/>
      <c r="D27" s="111"/>
    </row>
    <row r="28" spans="1:7" x14ac:dyDescent="0.25">
      <c r="C28" s="121" t="s">
        <v>86</v>
      </c>
      <c r="D28" s="123"/>
    </row>
    <row r="29" spans="1:7" ht="5.25" customHeight="1" x14ac:dyDescent="0.25">
      <c r="C29" s="109"/>
      <c r="D29" s="111"/>
    </row>
    <row r="30" spans="1:7" x14ac:dyDescent="0.25">
      <c r="C30" s="112" t="s">
        <v>87</v>
      </c>
      <c r="D30" s="114"/>
    </row>
    <row r="31" spans="1:7" ht="5.25" customHeight="1" x14ac:dyDescent="0.25">
      <c r="C31" s="109"/>
      <c r="D31" s="111"/>
    </row>
    <row r="32" spans="1:7" ht="13.8" thickBot="1" x14ac:dyDescent="0.3">
      <c r="C32" s="115" t="s">
        <v>67</v>
      </c>
      <c r="D32" s="117"/>
    </row>
  </sheetData>
  <mergeCells count="12">
    <mergeCell ref="C28:D28"/>
    <mergeCell ref="C30:D30"/>
    <mergeCell ref="C32:D32"/>
    <mergeCell ref="C27:D27"/>
    <mergeCell ref="C29:D29"/>
    <mergeCell ref="C31:D31"/>
    <mergeCell ref="C26:D26"/>
    <mergeCell ref="C6:E6"/>
    <mergeCell ref="C15:E15"/>
    <mergeCell ref="A1:G1"/>
    <mergeCell ref="A2:G2"/>
    <mergeCell ref="A3:G3"/>
  </mergeCells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'G&amp;A'!A1" display="G&amp;A Rate"/>
    <hyperlink ref="A8" location="'Table of Contents'!A1" display="Table of Content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3"/>
  <sheetViews>
    <sheetView workbookViewId="0">
      <selection activeCell="G24" sqref="G24"/>
    </sheetView>
  </sheetViews>
  <sheetFormatPr defaultRowHeight="13.2" x14ac:dyDescent="0.25"/>
  <cols>
    <col min="1" max="1" width="17" bestFit="1" customWidth="1"/>
    <col min="2" max="2" width="3.6640625" customWidth="1"/>
    <col min="3" max="3" width="34.33203125" customWidth="1"/>
    <col min="4" max="4" width="14" customWidth="1"/>
  </cols>
  <sheetData>
    <row r="1" spans="1:5" ht="15.6" x14ac:dyDescent="0.25">
      <c r="A1" s="126" t="str">
        <f>'Table of Contents'!B1</f>
        <v>Edgy Energy, Inc.</v>
      </c>
      <c r="B1" s="126"/>
      <c r="C1" s="126"/>
      <c r="D1" s="126"/>
      <c r="E1" s="126"/>
    </row>
    <row r="2" spans="1:5" ht="15.6" x14ac:dyDescent="0.25">
      <c r="A2" s="126" t="s">
        <v>78</v>
      </c>
      <c r="B2" s="126"/>
      <c r="C2" s="126"/>
      <c r="D2" s="126"/>
      <c r="E2" s="126"/>
    </row>
    <row r="3" spans="1:5" ht="15.6" x14ac:dyDescent="0.3">
      <c r="A3" s="127" t="str">
        <f>'Table of Contents'!B3</f>
        <v>For the Fiscal Year Ended __________</v>
      </c>
      <c r="B3" s="127"/>
      <c r="C3" s="127"/>
      <c r="D3" s="127"/>
      <c r="E3" s="127"/>
    </row>
    <row r="5" spans="1:5" ht="13.8" thickBot="1" x14ac:dyDescent="0.3"/>
    <row r="6" spans="1:5" ht="15.6" x14ac:dyDescent="0.25">
      <c r="A6" s="96" t="s">
        <v>98</v>
      </c>
      <c r="B6" s="94"/>
      <c r="C6" s="15" t="s">
        <v>46</v>
      </c>
      <c r="D6" s="16" t="s">
        <v>22</v>
      </c>
      <c r="E6" s="35" t="s">
        <v>76</v>
      </c>
    </row>
    <row r="7" spans="1:5" s="29" customFormat="1" ht="15.6" x14ac:dyDescent="0.25">
      <c r="A7" s="97"/>
      <c r="C7" s="27"/>
      <c r="D7" s="28"/>
      <c r="E7" s="7"/>
    </row>
    <row r="8" spans="1:5" ht="15.6" x14ac:dyDescent="0.3">
      <c r="A8" s="98" t="s">
        <v>97</v>
      </c>
      <c r="B8" s="95"/>
      <c r="C8" s="5" t="s">
        <v>47</v>
      </c>
      <c r="D8" s="7"/>
      <c r="E8" s="7"/>
    </row>
    <row r="9" spans="1:5" ht="15" x14ac:dyDescent="0.25">
      <c r="A9" s="97"/>
      <c r="B9" s="29"/>
      <c r="C9" s="6" t="s">
        <v>2</v>
      </c>
      <c r="D9" s="54">
        <f>Worksheet!G10</f>
        <v>33475</v>
      </c>
      <c r="E9" s="62"/>
    </row>
    <row r="10" spans="1:5" ht="15" x14ac:dyDescent="0.25">
      <c r="A10" s="98" t="s">
        <v>94</v>
      </c>
      <c r="B10" s="95"/>
      <c r="C10" s="6" t="s">
        <v>49</v>
      </c>
      <c r="D10" s="55">
        <f>Worksheet!G11</f>
        <v>22145</v>
      </c>
      <c r="E10" s="62"/>
    </row>
    <row r="11" spans="1:5" ht="15" x14ac:dyDescent="0.25">
      <c r="A11" s="97"/>
      <c r="B11" s="29"/>
      <c r="C11" s="6" t="s">
        <v>50</v>
      </c>
      <c r="D11" s="55">
        <f>Worksheet!G12</f>
        <v>11330</v>
      </c>
      <c r="E11" s="62"/>
    </row>
    <row r="12" spans="1:5" ht="15" x14ac:dyDescent="0.25">
      <c r="A12" s="98" t="s">
        <v>88</v>
      </c>
      <c r="B12" s="95"/>
      <c r="C12" s="6" t="s">
        <v>5</v>
      </c>
      <c r="D12" s="55">
        <f>Worksheet!G13</f>
        <v>52500</v>
      </c>
      <c r="E12" s="62"/>
    </row>
    <row r="13" spans="1:5" ht="15" x14ac:dyDescent="0.25">
      <c r="A13" s="97"/>
      <c r="B13" s="29"/>
      <c r="C13" s="6" t="s">
        <v>51</v>
      </c>
      <c r="D13" s="55">
        <f>Worksheet!G14</f>
        <v>15000</v>
      </c>
      <c r="E13" s="62"/>
    </row>
    <row r="14" spans="1:5" ht="15" x14ac:dyDescent="0.25">
      <c r="A14" s="98" t="s">
        <v>95</v>
      </c>
      <c r="B14" s="95"/>
      <c r="C14" s="6" t="s">
        <v>27</v>
      </c>
      <c r="D14" s="55">
        <f>Worksheet!G15</f>
        <v>36000</v>
      </c>
      <c r="E14" s="62"/>
    </row>
    <row r="15" spans="1:5" ht="16.2" thickBot="1" x14ac:dyDescent="0.35">
      <c r="A15" s="97"/>
      <c r="B15" s="29"/>
      <c r="C15" s="8" t="s">
        <v>52</v>
      </c>
      <c r="D15" s="84">
        <f>SUM(D9:D14)</f>
        <v>170450</v>
      </c>
      <c r="E15" s="63"/>
    </row>
    <row r="16" spans="1:5" ht="15.6" thickTop="1" x14ac:dyDescent="0.25">
      <c r="A16" s="98" t="s">
        <v>96</v>
      </c>
      <c r="B16" s="95"/>
      <c r="C16" s="6"/>
      <c r="D16" s="7"/>
      <c r="E16" s="7"/>
    </row>
    <row r="17" spans="1:5" ht="15.6" x14ac:dyDescent="0.3">
      <c r="A17" s="97"/>
      <c r="B17" s="29"/>
      <c r="C17" s="5" t="s">
        <v>53</v>
      </c>
      <c r="D17" s="7"/>
      <c r="E17" s="7"/>
    </row>
    <row r="18" spans="1:5" ht="15" x14ac:dyDescent="0.25">
      <c r="A18" s="98" t="s">
        <v>81</v>
      </c>
      <c r="B18" s="95"/>
      <c r="C18" s="6" t="s">
        <v>54</v>
      </c>
      <c r="D18" s="54">
        <f>Worksheet!E9</f>
        <v>410000</v>
      </c>
      <c r="E18" s="62"/>
    </row>
    <row r="19" spans="1:5" ht="15" x14ac:dyDescent="0.25">
      <c r="A19" s="97"/>
      <c r="B19" s="29"/>
      <c r="C19" s="21" t="s">
        <v>122</v>
      </c>
      <c r="D19" s="55">
        <v>0</v>
      </c>
      <c r="E19" s="62"/>
    </row>
    <row r="20" spans="1:5" ht="15.6" thickBot="1" x14ac:dyDescent="0.3">
      <c r="A20" s="99" t="s">
        <v>85</v>
      </c>
      <c r="B20" s="95"/>
      <c r="C20" s="6" t="s">
        <v>55</v>
      </c>
      <c r="D20" s="55">
        <f>Worksheet!H9</f>
        <v>80000</v>
      </c>
      <c r="E20" s="62"/>
    </row>
    <row r="21" spans="1:5" ht="15" x14ac:dyDescent="0.25">
      <c r="B21" s="29"/>
      <c r="C21" s="21" t="s">
        <v>114</v>
      </c>
      <c r="D21" s="55">
        <f>Worksheet!F9</f>
        <v>25000</v>
      </c>
      <c r="E21" s="62"/>
    </row>
    <row r="22" spans="1:5" ht="16.2" thickBot="1" x14ac:dyDescent="0.35">
      <c r="B22" s="95"/>
      <c r="C22" s="8" t="s">
        <v>56</v>
      </c>
      <c r="D22" s="84">
        <f>SUM(D18:D21)</f>
        <v>515000</v>
      </c>
      <c r="E22" s="63"/>
    </row>
    <row r="23" spans="1:5" ht="15.6" thickTop="1" x14ac:dyDescent="0.25">
      <c r="C23" s="6"/>
      <c r="D23" s="7"/>
      <c r="E23" s="7"/>
    </row>
    <row r="24" spans="1:5" ht="16.2" thickBot="1" x14ac:dyDescent="0.35">
      <c r="C24" s="9" t="s">
        <v>75</v>
      </c>
      <c r="D24" s="104">
        <f>(D15/D22)</f>
        <v>0.33097087378640777</v>
      </c>
      <c r="E24" s="64"/>
    </row>
    <row r="25" spans="1:5" ht="16.2" thickTop="1" x14ac:dyDescent="0.3">
      <c r="C25" s="1"/>
    </row>
    <row r="26" spans="1:5" ht="13.8" thickBot="1" x14ac:dyDescent="0.3"/>
    <row r="27" spans="1:5" x14ac:dyDescent="0.25">
      <c r="C27" s="91" t="s">
        <v>88</v>
      </c>
    </row>
    <row r="28" spans="1:5" ht="5.25" customHeight="1" x14ac:dyDescent="0.25">
      <c r="C28" s="87"/>
    </row>
    <row r="29" spans="1:5" x14ac:dyDescent="0.25">
      <c r="C29" s="88" t="s">
        <v>86</v>
      </c>
    </row>
    <row r="30" spans="1:5" ht="5.25" customHeight="1" x14ac:dyDescent="0.25">
      <c r="C30" s="87"/>
    </row>
    <row r="31" spans="1:5" x14ac:dyDescent="0.25">
      <c r="C31" s="89" t="s">
        <v>87</v>
      </c>
    </row>
    <row r="32" spans="1:5" ht="5.25" customHeight="1" x14ac:dyDescent="0.25">
      <c r="C32" s="87"/>
    </row>
    <row r="33" spans="3:3" ht="13.8" thickBot="1" x14ac:dyDescent="0.3">
      <c r="C33" s="90" t="s">
        <v>67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'G&amp;A'!A1" display="G&amp;A Rate"/>
    <hyperlink ref="A8" location="'Table of Contents'!A1" display="Table of Contents"/>
  </hyperlinks>
  <printOptions horizontalCentered="1"/>
  <pageMargins left="0.75" right="0.75" top="1" bottom="1" header="0.5" footer="0.5"/>
  <pageSetup orientation="portrait" r:id="rId1"/>
  <headerFooter alignWithMargins="0"/>
  <drawing r:id="rId2"/>
  <webPublishItems count="1">
    <webPublishItem id="24050" divId="IDCThreeTierExample_24050" sourceType="sheet" destinationFile="R:\Division\DFAS\IDCtrainingoverview\IDCThreeTierExample_Fringe.html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60"/>
  <sheetViews>
    <sheetView workbookViewId="0">
      <selection activeCell="A18" sqref="A18"/>
    </sheetView>
  </sheetViews>
  <sheetFormatPr defaultRowHeight="13.2" x14ac:dyDescent="0.25"/>
  <cols>
    <col min="1" max="1" width="17" bestFit="1" customWidth="1"/>
    <col min="2" max="2" width="3.6640625" customWidth="1"/>
    <col min="3" max="3" width="35.33203125" bestFit="1" customWidth="1"/>
    <col min="4" max="4" width="16" customWidth="1"/>
    <col min="5" max="5" width="9.33203125" bestFit="1" customWidth="1"/>
    <col min="6" max="6" width="2" customWidth="1"/>
  </cols>
  <sheetData>
    <row r="1" spans="1:5" ht="15.6" x14ac:dyDescent="0.25">
      <c r="A1" s="126" t="str">
        <f>'Table of Contents'!B1</f>
        <v>Edgy Energy, Inc.</v>
      </c>
      <c r="B1" s="126"/>
      <c r="C1" s="126"/>
      <c r="D1" s="126"/>
      <c r="E1" s="126"/>
    </row>
    <row r="2" spans="1:5" ht="15.6" x14ac:dyDescent="0.25">
      <c r="A2" s="126" t="str">
        <f>Worksheet!H7</f>
        <v>G&amp;A</v>
      </c>
      <c r="B2" s="126"/>
      <c r="C2" s="126"/>
      <c r="D2" s="126"/>
      <c r="E2" s="126"/>
    </row>
    <row r="3" spans="1:5" ht="15.6" x14ac:dyDescent="0.25">
      <c r="A3" s="126" t="str">
        <f>'Table of Contents'!B3</f>
        <v>For the Fiscal Year Ended __________</v>
      </c>
      <c r="B3" s="126"/>
      <c r="C3" s="126"/>
      <c r="D3" s="126"/>
      <c r="E3" s="126"/>
    </row>
    <row r="5" spans="1:5" ht="13.8" thickBot="1" x14ac:dyDescent="0.3"/>
    <row r="6" spans="1:5" ht="15.6" x14ac:dyDescent="0.25">
      <c r="A6" s="96" t="s">
        <v>98</v>
      </c>
      <c r="C6" s="17" t="s">
        <v>46</v>
      </c>
      <c r="D6" s="18" t="s">
        <v>22</v>
      </c>
      <c r="E6" s="19" t="s">
        <v>76</v>
      </c>
    </row>
    <row r="7" spans="1:5" x14ac:dyDescent="0.25">
      <c r="A7" s="97"/>
      <c r="C7" s="30"/>
      <c r="D7" s="31"/>
      <c r="E7" s="32"/>
    </row>
    <row r="8" spans="1:5" ht="15.6" x14ac:dyDescent="0.3">
      <c r="A8" s="98" t="s">
        <v>97</v>
      </c>
      <c r="C8" s="12" t="s">
        <v>47</v>
      </c>
      <c r="D8" s="3"/>
      <c r="E8" s="13"/>
    </row>
    <row r="9" spans="1:5" ht="15" x14ac:dyDescent="0.25">
      <c r="A9" s="97"/>
      <c r="C9" s="10" t="s">
        <v>55</v>
      </c>
      <c r="D9" s="56">
        <f>Worksheet!H9</f>
        <v>80000</v>
      </c>
      <c r="E9" s="65"/>
    </row>
    <row r="10" spans="1:5" ht="15.6" x14ac:dyDescent="0.3">
      <c r="A10" s="98" t="s">
        <v>94</v>
      </c>
      <c r="C10" s="10" t="s">
        <v>70</v>
      </c>
      <c r="D10" s="57">
        <f>ROUND(D9*Fringe!D24,0)</f>
        <v>26478</v>
      </c>
      <c r="E10" s="66" t="s">
        <v>48</v>
      </c>
    </row>
    <row r="11" spans="1:5" ht="15.6" x14ac:dyDescent="0.3">
      <c r="A11" s="97"/>
      <c r="C11" s="10" t="s">
        <v>58</v>
      </c>
      <c r="D11" s="57">
        <f>Worksheet!H21</f>
        <v>125000</v>
      </c>
      <c r="E11" s="66" t="s">
        <v>57</v>
      </c>
    </row>
    <row r="12" spans="1:5" ht="15.6" x14ac:dyDescent="0.3">
      <c r="A12" s="98" t="s">
        <v>88</v>
      </c>
      <c r="C12" s="10" t="s">
        <v>7</v>
      </c>
      <c r="D12" s="57">
        <f>Worksheet!H22</f>
        <v>13200</v>
      </c>
      <c r="E12" s="66" t="s">
        <v>57</v>
      </c>
    </row>
    <row r="13" spans="1:5" ht="15.6" x14ac:dyDescent="0.3">
      <c r="A13" s="97"/>
      <c r="C13" s="10" t="s">
        <v>8</v>
      </c>
      <c r="D13" s="57">
        <f>Worksheet!H23</f>
        <v>6600</v>
      </c>
      <c r="E13" s="66"/>
    </row>
    <row r="14" spans="1:5" ht="15" x14ac:dyDescent="0.25">
      <c r="A14" s="98" t="s">
        <v>95</v>
      </c>
      <c r="C14" s="10" t="s">
        <v>31</v>
      </c>
      <c r="D14" s="57">
        <f>Worksheet!H24</f>
        <v>22000</v>
      </c>
      <c r="E14" s="65"/>
    </row>
    <row r="15" spans="1:5" ht="15" x14ac:dyDescent="0.25">
      <c r="A15" s="97"/>
      <c r="C15" s="10" t="s">
        <v>9</v>
      </c>
      <c r="D15" s="57">
        <f>Worksheet!H26</f>
        <v>5500</v>
      </c>
      <c r="E15" s="65"/>
    </row>
    <row r="16" spans="1:5" ht="15" x14ac:dyDescent="0.25">
      <c r="A16" s="98" t="s">
        <v>96</v>
      </c>
      <c r="C16" s="10" t="s">
        <v>10</v>
      </c>
      <c r="D16" s="57">
        <f>Worksheet!H27</f>
        <v>9000</v>
      </c>
      <c r="E16" s="65"/>
    </row>
    <row r="17" spans="1:5" ht="15" x14ac:dyDescent="0.25">
      <c r="A17" s="97"/>
      <c r="C17" s="10" t="s">
        <v>11</v>
      </c>
      <c r="D17" s="57">
        <f>Worksheet!H28</f>
        <v>5500</v>
      </c>
      <c r="E17" s="65"/>
    </row>
    <row r="18" spans="1:5" ht="15" x14ac:dyDescent="0.25">
      <c r="A18" s="98" t="s">
        <v>81</v>
      </c>
      <c r="C18" s="10" t="s">
        <v>32</v>
      </c>
      <c r="D18" s="57">
        <f>Worksheet!H29</f>
        <v>2500</v>
      </c>
      <c r="E18" s="65"/>
    </row>
    <row r="19" spans="1:5" ht="15" x14ac:dyDescent="0.25">
      <c r="A19" s="98"/>
      <c r="C19" s="52" t="s">
        <v>12</v>
      </c>
      <c r="D19" s="57">
        <f>Worksheet!H30</f>
        <v>50000</v>
      </c>
      <c r="E19" s="65"/>
    </row>
    <row r="20" spans="1:5" ht="15.6" thickBot="1" x14ac:dyDescent="0.3">
      <c r="A20" s="99" t="s">
        <v>85</v>
      </c>
      <c r="C20" s="10" t="s">
        <v>13</v>
      </c>
      <c r="D20" s="57">
        <f>Worksheet!H18</f>
        <v>5000</v>
      </c>
      <c r="E20" s="65"/>
    </row>
    <row r="21" spans="1:5" ht="15" x14ac:dyDescent="0.25">
      <c r="C21" s="10" t="s">
        <v>14</v>
      </c>
      <c r="D21" s="57">
        <f>Worksheet!H31</f>
        <v>4500</v>
      </c>
      <c r="E21" s="65"/>
    </row>
    <row r="22" spans="1:5" ht="15" x14ac:dyDescent="0.25">
      <c r="C22" s="10" t="s">
        <v>42</v>
      </c>
      <c r="D22" s="57">
        <f>Worksheet!H34</f>
        <v>5000</v>
      </c>
      <c r="E22" s="65"/>
    </row>
    <row r="23" spans="1:5" ht="15" x14ac:dyDescent="0.25">
      <c r="C23" s="10" t="s">
        <v>43</v>
      </c>
      <c r="D23" s="57">
        <f>Worksheet!H35</f>
        <v>15000</v>
      </c>
      <c r="E23" s="65"/>
    </row>
    <row r="24" spans="1:5" ht="15" x14ac:dyDescent="0.25">
      <c r="C24" s="10" t="s">
        <v>17</v>
      </c>
      <c r="D24" s="57">
        <f>Worksheet!H36</f>
        <v>900</v>
      </c>
      <c r="E24" s="65"/>
    </row>
    <row r="25" spans="1:5" ht="15" x14ac:dyDescent="0.25">
      <c r="C25" s="10" t="s">
        <v>18</v>
      </c>
      <c r="D25" s="57">
        <f>Worksheet!H38</f>
        <v>250</v>
      </c>
      <c r="E25" s="65"/>
    </row>
    <row r="26" spans="1:5" ht="15" x14ac:dyDescent="0.25">
      <c r="C26" s="10" t="s">
        <v>19</v>
      </c>
      <c r="D26" s="57">
        <f>Worksheet!H39</f>
        <v>300</v>
      </c>
      <c r="E26" s="65"/>
    </row>
    <row r="27" spans="1:5" ht="15" x14ac:dyDescent="0.25">
      <c r="C27" s="10" t="s">
        <v>20</v>
      </c>
      <c r="D27" s="57">
        <f>Worksheet!H40</f>
        <v>200</v>
      </c>
      <c r="E27" s="65"/>
    </row>
    <row r="28" spans="1:5" ht="15" x14ac:dyDescent="0.25">
      <c r="C28" s="10" t="s">
        <v>60</v>
      </c>
      <c r="D28" s="57">
        <f>Worksheet!H41</f>
        <v>400</v>
      </c>
      <c r="E28" s="65"/>
    </row>
    <row r="29" spans="1:5" ht="15" x14ac:dyDescent="0.25">
      <c r="C29" s="52" t="s">
        <v>15</v>
      </c>
      <c r="D29" s="57">
        <f>Worksheet!H32</f>
        <v>1000</v>
      </c>
      <c r="E29" s="65"/>
    </row>
    <row r="30" spans="1:5" ht="15" x14ac:dyDescent="0.25">
      <c r="C30" s="52" t="s">
        <v>16</v>
      </c>
      <c r="D30" s="57">
        <f>Worksheet!H33</f>
        <v>3000</v>
      </c>
      <c r="E30" s="65"/>
    </row>
    <row r="31" spans="1:5" ht="15" x14ac:dyDescent="0.25">
      <c r="C31" s="103" t="s">
        <v>114</v>
      </c>
      <c r="D31" s="57">
        <f>Worksheet!F9</f>
        <v>25000</v>
      </c>
      <c r="E31" s="65"/>
    </row>
    <row r="32" spans="1:5" ht="15" x14ac:dyDescent="0.25">
      <c r="C32" s="103" t="s">
        <v>115</v>
      </c>
      <c r="D32" s="57">
        <f>D31*'Rate Summary'!E11</f>
        <v>8274.2718446601939</v>
      </c>
      <c r="E32" s="65"/>
    </row>
    <row r="33" spans="3:5" ht="15" x14ac:dyDescent="0.25">
      <c r="C33" s="103" t="s">
        <v>116</v>
      </c>
      <c r="D33" s="57">
        <f>Worksheet!F16</f>
        <v>5000</v>
      </c>
      <c r="E33" s="65"/>
    </row>
    <row r="34" spans="3:5" ht="15" x14ac:dyDescent="0.25">
      <c r="C34" s="103" t="s">
        <v>117</v>
      </c>
      <c r="D34" s="57">
        <f>Worksheet!F17</f>
        <v>500</v>
      </c>
      <c r="E34" s="65"/>
    </row>
    <row r="35" spans="3:5" ht="15" x14ac:dyDescent="0.25">
      <c r="C35" s="103" t="s">
        <v>118</v>
      </c>
      <c r="D35" s="57">
        <f>Worksheet!F18</f>
        <v>250</v>
      </c>
      <c r="E35" s="65"/>
    </row>
    <row r="36" spans="3:5" ht="15" x14ac:dyDescent="0.25">
      <c r="C36" s="103" t="s">
        <v>120</v>
      </c>
      <c r="D36" s="57">
        <f>Worksheet!F19</f>
        <v>250</v>
      </c>
      <c r="E36" s="65"/>
    </row>
    <row r="37" spans="3:5" ht="15" x14ac:dyDescent="0.25">
      <c r="C37" s="103" t="s">
        <v>119</v>
      </c>
      <c r="D37" s="57">
        <f>Worksheet!F25</f>
        <v>0</v>
      </c>
      <c r="E37" s="65"/>
    </row>
    <row r="38" spans="3:5" ht="16.2" thickBot="1" x14ac:dyDescent="0.35">
      <c r="C38" s="8" t="s">
        <v>71</v>
      </c>
      <c r="D38" s="85">
        <f>SUM(D9:D37)</f>
        <v>420602.27184466016</v>
      </c>
      <c r="E38" s="67"/>
    </row>
    <row r="39" spans="3:5" ht="15.6" thickTop="1" x14ac:dyDescent="0.25">
      <c r="C39" s="10"/>
      <c r="D39" s="3"/>
      <c r="E39" s="13"/>
    </row>
    <row r="40" spans="3:5" ht="15.6" x14ac:dyDescent="0.3">
      <c r="C40" s="12" t="s">
        <v>61</v>
      </c>
      <c r="D40" s="3"/>
      <c r="E40" s="66"/>
    </row>
    <row r="41" spans="3:5" ht="15" x14ac:dyDescent="0.25">
      <c r="C41" s="10" t="s">
        <v>54</v>
      </c>
      <c r="D41" s="56">
        <f>Worksheet!E9</f>
        <v>410000</v>
      </c>
      <c r="E41" s="65"/>
    </row>
    <row r="42" spans="3:5" ht="15" x14ac:dyDescent="0.25">
      <c r="C42" s="10" t="s">
        <v>69</v>
      </c>
      <c r="D42" s="57">
        <f>D41*'Rate Summary'!E11</f>
        <v>135698.05825242717</v>
      </c>
      <c r="E42" s="65"/>
    </row>
    <row r="43" spans="3:5" ht="15.6" x14ac:dyDescent="0.3">
      <c r="C43" s="10" t="s">
        <v>28</v>
      </c>
      <c r="D43" s="57">
        <f>Worksheet!E16</f>
        <v>28400</v>
      </c>
      <c r="E43" s="66"/>
    </row>
    <row r="44" spans="3:5" ht="15.6" x14ac:dyDescent="0.3">
      <c r="C44" s="10" t="s">
        <v>62</v>
      </c>
      <c r="D44" s="57">
        <f>Worksheet!E17</f>
        <v>5700</v>
      </c>
      <c r="E44" s="66"/>
    </row>
    <row r="45" spans="3:5" ht="15.6" x14ac:dyDescent="0.3">
      <c r="C45" s="10" t="s">
        <v>63</v>
      </c>
      <c r="D45" s="57">
        <f>Worksheet!E18</f>
        <v>1400</v>
      </c>
      <c r="E45" s="66"/>
    </row>
    <row r="46" spans="3:5" ht="15.6" x14ac:dyDescent="0.3">
      <c r="C46" s="10" t="s">
        <v>29</v>
      </c>
      <c r="D46" s="57">
        <f>Worksheet!E19</f>
        <v>2800</v>
      </c>
      <c r="E46" s="66"/>
    </row>
    <row r="47" spans="3:5" ht="15.6" x14ac:dyDescent="0.3">
      <c r="C47" s="10" t="s">
        <v>64</v>
      </c>
      <c r="D47" s="57">
        <f>Worksheet!E25</f>
        <v>10000</v>
      </c>
      <c r="E47" s="66"/>
    </row>
    <row r="48" spans="3:5" ht="15.6" x14ac:dyDescent="0.3">
      <c r="C48" s="10" t="s">
        <v>30</v>
      </c>
      <c r="D48" s="57">
        <f>Worksheet!E20</f>
        <v>100000</v>
      </c>
      <c r="E48" s="66"/>
    </row>
    <row r="49" spans="3:5" ht="16.2" thickBot="1" x14ac:dyDescent="0.35">
      <c r="C49" s="14" t="s">
        <v>72</v>
      </c>
      <c r="D49" s="85">
        <f>SUM(D41:D48)</f>
        <v>693998.05825242714</v>
      </c>
      <c r="E49" s="68" t="s">
        <v>59</v>
      </c>
    </row>
    <row r="50" spans="3:5" ht="15.6" thickTop="1" x14ac:dyDescent="0.25">
      <c r="C50" s="10"/>
      <c r="D50" s="3"/>
      <c r="E50" s="13"/>
    </row>
    <row r="51" spans="3:5" ht="16.2" thickBot="1" x14ac:dyDescent="0.35">
      <c r="C51" s="11" t="s">
        <v>75</v>
      </c>
      <c r="D51" s="86">
        <f>ROUND((D38/D49),4)</f>
        <v>0.60609999999999997</v>
      </c>
      <c r="E51" s="69"/>
    </row>
    <row r="52" spans="3:5" ht="15.6" thickTop="1" x14ac:dyDescent="0.25">
      <c r="C52" s="3"/>
      <c r="D52" s="3"/>
      <c r="E52" s="3"/>
    </row>
    <row r="53" spans="3:5" ht="13.8" thickBot="1" x14ac:dyDescent="0.3"/>
    <row r="54" spans="3:5" x14ac:dyDescent="0.25">
      <c r="C54" s="91" t="s">
        <v>88</v>
      </c>
    </row>
    <row r="55" spans="3:5" ht="5.25" customHeight="1" x14ac:dyDescent="0.25">
      <c r="C55" s="87"/>
    </row>
    <row r="56" spans="3:5" x14ac:dyDescent="0.25">
      <c r="C56" s="88" t="s">
        <v>86</v>
      </c>
    </row>
    <row r="57" spans="3:5" ht="5.25" customHeight="1" x14ac:dyDescent="0.25">
      <c r="C57" s="87"/>
    </row>
    <row r="58" spans="3:5" x14ac:dyDescent="0.25">
      <c r="C58" s="89" t="s">
        <v>87</v>
      </c>
    </row>
    <row r="59" spans="3:5" ht="5.25" customHeight="1" x14ac:dyDescent="0.25">
      <c r="C59" s="87"/>
    </row>
    <row r="60" spans="3:5" ht="13.8" thickBot="1" x14ac:dyDescent="0.3">
      <c r="C60" s="90" t="s">
        <v>67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'G&amp;A'!A1" display="G&amp;A Rate"/>
    <hyperlink ref="A8" location="'Table of Contents'!A1" display="Table of Contents"/>
  </hyperlinks>
  <printOptions horizontalCentered="1"/>
  <pageMargins left="0.55000000000000004" right="0.56999999999999995" top="0.68" bottom="0.61" header="0.5" footer="0.5"/>
  <pageSetup scale="69" orientation="portrait" r:id="rId1"/>
  <headerFooter alignWithMargins="0"/>
  <ignoredErrors>
    <ignoredError sqref="E49:E50 E38:E39 E20:E28 E10:E18 E41:E42" numberStoredAsText="1"/>
  </ignoredErrors>
  <drawing r:id="rId2"/>
  <webPublishItems count="1">
    <webPublishItem id="29689" divId="IDCThreeTierExample_29689" sourceType="sheet" destinationFile="R:\Division\DFAS\IDCtrainingoverview\IDCThreeTierExample_G-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Table of Contents</vt:lpstr>
      <vt:lpstr>Instructions and Color Key</vt:lpstr>
      <vt:lpstr>Worksheet</vt:lpstr>
      <vt:lpstr>Rate Summary</vt:lpstr>
      <vt:lpstr>Fringe</vt:lpstr>
      <vt:lpstr>G&amp;A</vt:lpstr>
      <vt:lpstr>Worksheet!Print_Area</vt:lpstr>
    </vt:vector>
  </TitlesOfParts>
  <Company>NIH\OD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Tier IDC Example</dc:title>
  <dc:subject>Three Tier IDC Example</dc:subject>
  <dc:creator>NIH\OD\OALM\OAMP\DFAS</dc:creator>
  <cp:lastModifiedBy>OGwinc</cp:lastModifiedBy>
  <cp:lastPrinted>2012-12-31T13:44:50Z</cp:lastPrinted>
  <dcterms:created xsi:type="dcterms:W3CDTF">2005-02-18T15:40:56Z</dcterms:created>
  <dcterms:modified xsi:type="dcterms:W3CDTF">2017-11-07T14:18:06Z</dcterms:modified>
</cp:coreProperties>
</file>