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usdoe-my.sharepoint.com/personal/laura_gideon_nnsa_doe_gov/Documents/SR   CUI SP-SSEL/On the street docs/Amendment 0001/"/>
    </mc:Choice>
  </mc:AlternateContent>
  <xr:revisionPtr revIDLastSave="5" documentId="8_{567E03F5-9264-4587-A0F1-839464AAECF1}" xr6:coauthVersionLast="47" xr6:coauthVersionMax="47" xr10:uidLastSave="{7178A21B-7C04-4135-9753-2F5ABEF2FE78}"/>
  <bookViews>
    <workbookView xWindow="28680" yWindow="-120" windowWidth="29040" windowHeight="15720" tabRatio="734" xr2:uid="{00000000-000D-0000-FFFF-FFFF00000000}"/>
  </bookViews>
  <sheets>
    <sheet name="Forecasted Budget" sheetId="5" r:id="rId1"/>
    <sheet name="CLIN 0001 Transition Period" sheetId="8" r:id="rId2"/>
    <sheet name="CLIN 0002 NNSA M&amp;O Fee" sheetId="11" r:id="rId3"/>
    <sheet name="CLIN 0003 non-NNSA M&amp;O Fee" sheetId="6" r:id="rId4"/>
    <sheet name="Sub-CLIN 0004A SRPPF Fee" sheetId="12" r:id="rId5"/>
    <sheet name="CLIN 0006 SPP Fixed Fee" sheetId="1" r:id="rId6"/>
    <sheet name="Proposed Summary" sheetId="7" r:id="rId7"/>
  </sheets>
  <definedNames>
    <definedName name="_xlnm.Print_Area" localSheetId="2">'CLIN 0002 NNSA M&amp;O Fee'!$A$1:$D$41</definedName>
    <definedName name="_xlnm.Print_Area" localSheetId="3">'CLIN 0003 non-NNSA M&amp;O Fee'!$A$1:$D$40</definedName>
    <definedName name="_xlnm.Print_Area" localSheetId="5">'CLIN 0006 SPP Fixed Fee'!$A$1:$K$40</definedName>
    <definedName name="_xlnm.Print_Area" localSheetId="0">'Forecasted Budget'!$A$2:$I$68</definedName>
    <definedName name="_xlnm.Print_Area" localSheetId="6">'Proposed Summary'!$A$2:$J$35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7" l="1"/>
  <c r="F34" i="7"/>
  <c r="F32" i="7"/>
  <c r="F31" i="7"/>
  <c r="F29" i="7"/>
  <c r="F28" i="7"/>
  <c r="F26" i="7"/>
  <c r="F25" i="7"/>
  <c r="F22" i="7"/>
  <c r="F21" i="7"/>
  <c r="F19" i="7"/>
  <c r="F18" i="7"/>
  <c r="E35" i="7"/>
  <c r="C35" i="7"/>
  <c r="D10" i="7"/>
  <c r="D11" i="7"/>
  <c r="D12" i="7"/>
  <c r="D13" i="7"/>
  <c r="D15" i="7"/>
  <c r="D16" i="7"/>
  <c r="D17" i="7"/>
  <c r="B12" i="12"/>
  <c r="D12" i="12" s="1"/>
  <c r="B14" i="12"/>
  <c r="D14" i="12" s="1"/>
  <c r="B15" i="12"/>
  <c r="D15" i="12" s="1"/>
  <c r="B16" i="12"/>
  <c r="D16" i="12" s="1"/>
  <c r="B65" i="5"/>
  <c r="E65" i="5"/>
  <c r="E34" i="5"/>
  <c r="B34" i="5"/>
  <c r="B11" i="12"/>
  <c r="D11" i="12" s="1"/>
  <c r="B10" i="12"/>
  <c r="D10" i="12" s="1"/>
  <c r="B9" i="12"/>
  <c r="B8" i="12"/>
  <c r="B19" i="12" s="1"/>
  <c r="D8" i="12" l="1"/>
  <c r="D31" i="6"/>
  <c r="B14" i="1"/>
  <c r="B15" i="1"/>
  <c r="D15" i="1" s="1"/>
  <c r="E16" i="7" s="1"/>
  <c r="B16" i="1"/>
  <c r="B17" i="1"/>
  <c r="B18" i="1"/>
  <c r="B20" i="1"/>
  <c r="B21" i="1"/>
  <c r="B22" i="1"/>
  <c r="D22" i="1" s="1"/>
  <c r="E23" i="7" s="1"/>
  <c r="B24" i="1"/>
  <c r="B25" i="1"/>
  <c r="D25" i="1" s="1"/>
  <c r="E26" i="7" s="1"/>
  <c r="B27" i="1"/>
  <c r="D27" i="1" s="1"/>
  <c r="E28" i="7" s="1"/>
  <c r="B28" i="1"/>
  <c r="D28" i="1" s="1"/>
  <c r="E29" i="7" s="1"/>
  <c r="B30" i="1"/>
  <c r="D30" i="1" s="1"/>
  <c r="E31" i="7" s="1"/>
  <c r="B31" i="1"/>
  <c r="D31" i="1" s="1"/>
  <c r="E32" i="7" s="1"/>
  <c r="B33" i="1"/>
  <c r="D33" i="1" s="1"/>
  <c r="E34" i="7" s="1"/>
  <c r="B9" i="1"/>
  <c r="B10" i="1"/>
  <c r="B11" i="1"/>
  <c r="B12" i="1"/>
  <c r="B8" i="1"/>
  <c r="C10" i="7"/>
  <c r="C11" i="7"/>
  <c r="F6" i="7"/>
  <c r="D18" i="1"/>
  <c r="E19" i="7" s="1"/>
  <c r="D20" i="1"/>
  <c r="E21" i="7" s="1"/>
  <c r="D21" i="1"/>
  <c r="E22" i="7" s="1"/>
  <c r="D16" i="1"/>
  <c r="E17" i="7" s="1"/>
  <c r="D17" i="1"/>
  <c r="E18" i="7" s="1"/>
  <c r="D24" i="1"/>
  <c r="E25" i="7" s="1"/>
  <c r="D9" i="11"/>
  <c r="B10" i="7" s="1"/>
  <c r="D11" i="11"/>
  <c r="B12" i="7" s="1"/>
  <c r="D12" i="11"/>
  <c r="B13" i="7" s="1"/>
  <c r="D14" i="11"/>
  <c r="B15" i="7" s="1"/>
  <c r="D24" i="11"/>
  <c r="B25" i="7" s="1"/>
  <c r="D25" i="11"/>
  <c r="B26" i="7" s="1"/>
  <c r="D27" i="11"/>
  <c r="B28" i="7" s="1"/>
  <c r="D28" i="11"/>
  <c r="B29" i="7" s="1"/>
  <c r="D30" i="11"/>
  <c r="B31" i="7" s="1"/>
  <c r="D31" i="11"/>
  <c r="B32" i="7" s="1"/>
  <c r="D33" i="11"/>
  <c r="B34" i="7" s="1"/>
  <c r="B14" i="6"/>
  <c r="D14" i="6" s="1"/>
  <c r="C15" i="7" s="1"/>
  <c r="B15" i="6"/>
  <c r="D15" i="6" s="1"/>
  <c r="C16" i="7" s="1"/>
  <c r="B16" i="6"/>
  <c r="D16" i="6" s="1"/>
  <c r="C17" i="7" s="1"/>
  <c r="B17" i="6"/>
  <c r="D17" i="6" s="1"/>
  <c r="C18" i="7" s="1"/>
  <c r="B18" i="6"/>
  <c r="D18" i="6" s="1"/>
  <c r="C19" i="7" s="1"/>
  <c r="B20" i="6"/>
  <c r="D20" i="6" s="1"/>
  <c r="C21" i="7" s="1"/>
  <c r="B21" i="6"/>
  <c r="D21" i="6" s="1"/>
  <c r="C22" i="7" s="1"/>
  <c r="B22" i="6"/>
  <c r="D22" i="6" s="1"/>
  <c r="C23" i="7" s="1"/>
  <c r="B24" i="6"/>
  <c r="D24" i="6" s="1"/>
  <c r="C25" i="7" s="1"/>
  <c r="B25" i="6"/>
  <c r="D25" i="6" s="1"/>
  <c r="C26" i="7" s="1"/>
  <c r="B27" i="6"/>
  <c r="D27" i="6" s="1"/>
  <c r="C28" i="7" s="1"/>
  <c r="B28" i="6"/>
  <c r="D28" i="6" s="1"/>
  <c r="C29" i="7" s="1"/>
  <c r="B30" i="6"/>
  <c r="D30" i="6" s="1"/>
  <c r="C31" i="7" s="1"/>
  <c r="B31" i="6"/>
  <c r="B33" i="6"/>
  <c r="D33" i="6" s="1"/>
  <c r="C34" i="7" s="1"/>
  <c r="B9" i="6"/>
  <c r="D9" i="6" s="1"/>
  <c r="B10" i="6"/>
  <c r="D10" i="6" s="1"/>
  <c r="B11" i="6"/>
  <c r="D11" i="6" s="1"/>
  <c r="C12" i="7" s="1"/>
  <c r="B12" i="6"/>
  <c r="D12" i="6" s="1"/>
  <c r="C13" i="7" s="1"/>
  <c r="B8" i="6"/>
  <c r="B15" i="11"/>
  <c r="D15" i="11" s="1"/>
  <c r="B16" i="7" s="1"/>
  <c r="B16" i="11"/>
  <c r="D16" i="11" s="1"/>
  <c r="B17" i="7" s="1"/>
  <c r="B17" i="11"/>
  <c r="D17" i="11" s="1"/>
  <c r="B18" i="7" s="1"/>
  <c r="B18" i="11"/>
  <c r="D18" i="11" s="1"/>
  <c r="B19" i="7" s="1"/>
  <c r="B20" i="11"/>
  <c r="D20" i="11" s="1"/>
  <c r="B21" i="7" s="1"/>
  <c r="B21" i="11"/>
  <c r="D21" i="11" s="1"/>
  <c r="B22" i="7" s="1"/>
  <c r="B22" i="11"/>
  <c r="D22" i="11" s="1"/>
  <c r="B23" i="7" s="1"/>
  <c r="B24" i="11"/>
  <c r="B25" i="11"/>
  <c r="B27" i="11"/>
  <c r="B28" i="11"/>
  <c r="B30" i="11"/>
  <c r="B31" i="11"/>
  <c r="B33" i="11"/>
  <c r="B9" i="11"/>
  <c r="B10" i="11"/>
  <c r="D10" i="11" s="1"/>
  <c r="B11" i="7" s="1"/>
  <c r="B11" i="11"/>
  <c r="B12" i="11"/>
  <c r="B14" i="11"/>
  <c r="B8" i="11"/>
  <c r="C32" i="7" l="1"/>
  <c r="B34" i="11"/>
  <c r="F17" i="7"/>
  <c r="F16" i="7"/>
  <c r="B34" i="6"/>
  <c r="D9" i="12" l="1"/>
  <c r="D19" i="12" l="1"/>
  <c r="D8" i="11"/>
  <c r="D8" i="1"/>
  <c r="E9" i="7" s="1"/>
  <c r="B9" i="7" l="1"/>
  <c r="D34" i="11"/>
  <c r="B35" i="7"/>
  <c r="D14" i="1" l="1"/>
  <c r="E15" i="7" s="1"/>
  <c r="F15" i="7" s="1"/>
  <c r="D12" i="1"/>
  <c r="E13" i="7" s="1"/>
  <c r="F13" i="7" s="1"/>
  <c r="D11" i="1"/>
  <c r="E12" i="7" s="1"/>
  <c r="F12" i="7" s="1"/>
  <c r="D10" i="1"/>
  <c r="E11" i="7" s="1"/>
  <c r="D9" i="1"/>
  <c r="E10" i="7" s="1"/>
  <c r="F11" i="7" l="1"/>
  <c r="F10" i="7"/>
  <c r="B34" i="1"/>
  <c r="D34" i="1" l="1"/>
  <c r="D9" i="7"/>
  <c r="D8" i="6"/>
  <c r="F9" i="7" l="1"/>
  <c r="F35" i="7" s="1"/>
  <c r="F37" i="7" s="1"/>
  <c r="D35" i="7"/>
  <c r="C9" i="7"/>
  <c r="D34" i="6"/>
</calcChain>
</file>

<file path=xl/sharedStrings.xml><?xml version="1.0" encoding="utf-8"?>
<sst xmlns="http://schemas.openxmlformats.org/spreadsheetml/2006/main" count="278" uniqueCount="94">
  <si>
    <t>Section L Attachment H</t>
  </si>
  <si>
    <t>SUMMARY</t>
  </si>
  <si>
    <t>Forecasted Management &amp; Operations Budget</t>
  </si>
  <si>
    <t>Base Period</t>
  </si>
  <si>
    <t>Year 1</t>
  </si>
  <si>
    <t>Year 2</t>
  </si>
  <si>
    <t>Year 3</t>
  </si>
  <si>
    <t>Year 4</t>
  </si>
  <si>
    <t>Year 5</t>
  </si>
  <si>
    <t>Option Period 1</t>
  </si>
  <si>
    <t>Option Period 2</t>
  </si>
  <si>
    <t>Option Period 3</t>
  </si>
  <si>
    <t>Option Period 4</t>
  </si>
  <si>
    <t>CLIN 0002 Subtotal</t>
  </si>
  <si>
    <t>Forecasted Strategic Partnership Programs Budget</t>
  </si>
  <si>
    <t>CLIN 0003 Subtotal</t>
  </si>
  <si>
    <t>Grand Total</t>
  </si>
  <si>
    <t>Offerors are responsible for the accuracy of all formulas, links, and all other relationships within the submitted MS Excel electronic spreadsheets and workbooks.</t>
  </si>
  <si>
    <t>Transition Period</t>
  </si>
  <si>
    <t>Fee Calculation - Management and Operating</t>
  </si>
  <si>
    <t>Contract Period</t>
  </si>
  <si>
    <t>Base Period (Year 1)</t>
  </si>
  <si>
    <t>Base Period (Year 2)</t>
  </si>
  <si>
    <t>Base Period (Year 3)</t>
  </si>
  <si>
    <t>Base Period (Year 4)</t>
  </si>
  <si>
    <t>Base Period (Year 5)</t>
  </si>
  <si>
    <t>Option Period  1 (Year 1)</t>
  </si>
  <si>
    <t>Option Period  1 (Year 2)</t>
  </si>
  <si>
    <t>Option Period  1 (Year 3)</t>
  </si>
  <si>
    <t>Option Period  1 (Year 4)</t>
  </si>
  <si>
    <t>Option Period  1 (Year 5)</t>
  </si>
  <si>
    <t>Option Period  2 (Year 1)</t>
  </si>
  <si>
    <t>Option Period  2 (Year 2)</t>
  </si>
  <si>
    <t>Option Period  2 (Year 3)</t>
  </si>
  <si>
    <t>Option Period  3 (Year 1)</t>
  </si>
  <si>
    <t>Option Period  3 (Year 2)</t>
  </si>
  <si>
    <t>Total</t>
  </si>
  <si>
    <t>Fee Calculation - Strategic Partnership Program</t>
  </si>
  <si>
    <t>Proposed Summary</t>
  </si>
  <si>
    <t xml:space="preserve">Total </t>
  </si>
  <si>
    <t xml:space="preserve">
CLIN 0003 Forecasted Fee Base</t>
  </si>
  <si>
    <t>CLIN 0001 -- Firm-Fixed-Price (FFP) - Transition of Savannah River Site</t>
  </si>
  <si>
    <t>Option Period  4 (Year 1)</t>
  </si>
  <si>
    <t>CLIN 0006 - Strategic Partnership Programs</t>
  </si>
  <si>
    <t>*Transition Price $</t>
  </si>
  <si>
    <t xml:space="preserve">The estimated amounts above represent the Government's baseline which shall be used to estimate the fee bases that Offerors use to propose fee percentages as outlined under the CLIN 0002, CLIN 0003, sub-CLIN 0004a, and CLIN 0006 Fee worksheets.  Actual amounts during contract performance will vary.  </t>
  </si>
  <si>
    <t>Forecasted Budgets</t>
  </si>
  <si>
    <t>Management and Operating (M&amp;O) Contract for the Savannah River Site (SRS)</t>
  </si>
  <si>
    <t>The amounts below represent Forecasted Management and Operating, Savannah River Plutonium Processing Facility Project (SRPPF), and SPP Budgets by Contract Period</t>
  </si>
  <si>
    <t>CLIN 0002 -- FEE -- Management and Operating of Savannah River Site*</t>
  </si>
  <si>
    <t>CLIN 0006 -- FEE -- Strategic Partnership Program*</t>
  </si>
  <si>
    <t xml:space="preserve">*Offerors shall populate columns C of this worksheet with proposed fee rates.  </t>
  </si>
  <si>
    <t>* Offerors shall populate Cell B7 of this worksheet with the proposed Transition Price.</t>
  </si>
  <si>
    <t>**Offerors shall not exceed $15,700,000.</t>
  </si>
  <si>
    <t>CLIN 0002 Forecasted Fee Base</t>
  </si>
  <si>
    <t>CLIN 0006 Forecasted Fee Base</t>
  </si>
  <si>
    <t>Proposed FF %**</t>
  </si>
  <si>
    <t>Total Available FF Amount $</t>
  </si>
  <si>
    <t>*CLIN 0006  FF Amount $</t>
  </si>
  <si>
    <t>Sub-CLIN 0004A Forecasted Fee Base</t>
  </si>
  <si>
    <t>Sub-CLIN 0004A -- FEE -- Management and Oversight of the Savannah River Plutonium Processing Facility*</t>
  </si>
  <si>
    <t>Sub-CLIN 0004A - SRPPF</t>
  </si>
  <si>
    <t xml:space="preserve">
CLIN 0003 TAF Amount $</t>
  </si>
  <si>
    <t>*Offerors shall populate column C of this worksheet with proposed fee rates.</t>
  </si>
  <si>
    <t>CLIN 0002 - NNSA Management and Operating (M&amp;O)</t>
  </si>
  <si>
    <t>CLIN 0003 - non-NNSA Management and Operating (M&amp;O)</t>
  </si>
  <si>
    <t>**Offerors shall not exceed 2.60% for proposed fee rates.</t>
  </si>
  <si>
    <t xml:space="preserve">**Offerors shall not exceed 2.00% for proposed fee rates. </t>
  </si>
  <si>
    <t>Option Period 5</t>
  </si>
  <si>
    <t xml:space="preserve">
CLIN 0002 TAF Amount $</t>
  </si>
  <si>
    <t xml:space="preserve">*Offerors shall populate column C of this worksheet with proposed fee rate.  </t>
  </si>
  <si>
    <t>Option Period  5 (Year 2)</t>
  </si>
  <si>
    <t>Option Period  6 (Year 1)</t>
  </si>
  <si>
    <t>*CLIN 0002 TAF Amount $</t>
  </si>
  <si>
    <t>*CLIN 0003 TAF Amount $</t>
  </si>
  <si>
    <t>Proposed Total Available Fee (TAF) Rate %**</t>
  </si>
  <si>
    <t>*The proposed fee amounts represent estimates and will be used for evaluation purposes only. The proposed fee rates will be incorporated in the contract at the time of award, for the life of the award, and established in accordance with Section B.</t>
  </si>
  <si>
    <t>Option Period  4 (Year 2)</t>
  </si>
  <si>
    <t>Option Period  5 (Year 1)</t>
  </si>
  <si>
    <t>CLIN 0003 -- FEE -- DOE Non-NNSA Management and Operating of the Savannah River Site*</t>
  </si>
  <si>
    <t xml:space="preserve">
Proposed Total Available Fee (TAF) Rate %**</t>
  </si>
  <si>
    <t xml:space="preserve">**Offerors shall not exceed 2.60% for proposed fee rates.  </t>
  </si>
  <si>
    <t>Forecasted SRPPF Budget</t>
  </si>
  <si>
    <t xml:space="preserve">**Offerors shall not exceed 4.00% for proposed fee rate.  </t>
  </si>
  <si>
    <t>Note: As described in Volume 1 of the Fiscal Year 2026 President's Budget Request, the upper range of the Total Project Cost is $25 billion with an estimate to complete for FY 2027 and beyond of $19.82 Billion.  This range includes amounts prior to the award of this contract. The schedule estimates for SRPPF approved at Critical Decision (CD)-1 include a CD‐4 schedule range of 1st Quarter FY 2032 to 4th Quarter FY 2035. Because the project is at a state that does not enable an update to the project cost estimate or schedule, the price evaluation for this competition is based on offerors' proposed fee rates multiplied by the estimated fee bases for those contract periods within the current approved CD-4 range and the estimate to complete for the contract period. While the price evaluation is based on these estimates, Offerors should contemplate changes that could occur when the project is baselined at CD-2/3. When proposing the fee rate, anticipate possible changes thereto, and understand that the fee rate for the remaining life of the project shall not exceed the proposed fee rate. The actual fee amounts, and the associated distribution between Annual Award Fee and Long-Term Award Fee Incentive, will be determined in accordance with Section B-02(e).</t>
  </si>
  <si>
    <t>*Sub-CLIN 0004A TAPF Amount $</t>
  </si>
  <si>
    <t xml:space="preserve"> Total Available Project Fee Proposed (TAPF) Fee Rate%**</t>
  </si>
  <si>
    <t>Sub-CLIN 0004A TAPF Amount $</t>
  </si>
  <si>
    <t>Summary</t>
  </si>
  <si>
    <t>Option Period 6</t>
  </si>
  <si>
    <t>CLIN 0004a Subtotal</t>
  </si>
  <si>
    <t>CLIN 0006 Subtotal</t>
  </si>
  <si>
    <t>The Section L Attachment H shall be submitted in Microsoft (MS) Excel format, version 2013 or later, with formulas and links intact and all cells unprotected.</t>
  </si>
  <si>
    <t>*Offerors shall populate column C of this worksheet with proposed fee rates.  Fee rate must be the same for all periods.  Since the distribution between Annual Award Fee and Long-Term Award Fee Incentives is established in Section B-2(e) as 40% and 60%, respectively, it is not separately presented.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</si>
</sst>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409]* #,##0_);_([$$-409]* \(#,##0\);_([$$-409]* &quot;-&quot;??_);_(@_)"/>
  </numFmts>
  <fonts count="21" x14ac:knownFonts="1">
    <font>
      <sz val="11"/>
      <color theme="1"/>
      <name val="Calibri"/>
      <family val="2"/>
      <scheme val="minor"/>
    </font>
    <font>
      <sz val="12"/>
      <color theme="1"/>
      <name val="Times New Roman"/>
      <family val="1"/>
    </font>
    <font>
      <b/>
      <sz val="12"/>
      <color theme="1"/>
      <name val="Times New Roman"/>
      <family val="1"/>
    </font>
    <font>
      <sz val="11"/>
      <color theme="1"/>
      <name val="Times New Roman"/>
      <family val="1"/>
    </font>
    <font>
      <b/>
      <sz val="12"/>
      <name val="Times New Roman"/>
      <family val="1"/>
    </font>
    <font>
      <i/>
      <sz val="12"/>
      <color theme="1"/>
      <name val="Times New Roman"/>
      <family val="1"/>
    </font>
    <font>
      <b/>
      <sz val="14"/>
      <name val="Times New Roman"/>
      <family val="1"/>
    </font>
    <font>
      <sz val="12"/>
      <color rgb="FFFF0000"/>
      <name val="Times New Roman"/>
      <family val="1"/>
    </font>
    <font>
      <sz val="12"/>
      <name val="Times New Roman"/>
      <family val="1"/>
    </font>
    <font>
      <sz val="11"/>
      <color theme="1"/>
      <name val="Calibri"/>
      <family val="2"/>
      <scheme val="minor"/>
    </font>
    <font>
      <i/>
      <sz val="12"/>
      <color rgb="FFFF0000"/>
      <name val="Times New Roman"/>
      <family val="1"/>
    </font>
    <font>
      <b/>
      <sz val="11.5"/>
      <name val="Times New Roman"/>
      <family val="1"/>
    </font>
    <font>
      <sz val="11.5"/>
      <color theme="1"/>
      <name val="Times New Roman"/>
      <family val="1"/>
    </font>
    <font>
      <b/>
      <sz val="11.5"/>
      <color theme="1"/>
      <name val="Times New Roman"/>
      <family val="1"/>
    </font>
    <font>
      <sz val="12"/>
      <color theme="1"/>
      <name val="Calibri"/>
      <family val="2"/>
      <scheme val="minor"/>
    </font>
    <font>
      <b/>
      <u/>
      <sz val="12"/>
      <color theme="1"/>
      <name val="Times New Roman"/>
      <family val="1"/>
    </font>
    <font>
      <i/>
      <sz val="12"/>
      <color theme="1"/>
      <name val="Times New Roman"/>
      <family val="1"/>
    </font>
    <font>
      <i/>
      <sz val="12"/>
      <name val="Times New Roman"/>
      <family val="1"/>
    </font>
    <font>
      <sz val="11"/>
      <name val="Calibri"/>
      <family val="2"/>
      <scheme val="minor"/>
    </font>
    <font>
      <sz val="12"/>
      <name val="Calibri"/>
      <family val="2"/>
      <scheme val="minor"/>
    </font>
    <font>
      <i/>
      <sz val="1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lightGray"/>
    </fill>
  </fills>
  <borders count="18">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s>
  <cellStyleXfs count="4">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cellStyleXfs>
  <cellXfs count="138">
    <xf numFmtId="0" fontId="0" fillId="0" borderId="0" xfId="0"/>
    <xf numFmtId="0" fontId="1" fillId="0" borderId="0" xfId="0" applyFont="1" applyAlignment="1">
      <alignment vertical="center"/>
    </xf>
    <xf numFmtId="0" fontId="1" fillId="0" borderId="0" xfId="0" applyFont="1" applyAlignment="1">
      <alignment vertical="center" wrapText="1"/>
    </xf>
    <xf numFmtId="6" fontId="1" fillId="0" borderId="0" xfId="0" applyNumberFormat="1" applyFont="1" applyAlignment="1">
      <alignment vertical="center" wrapText="1"/>
    </xf>
    <xf numFmtId="5" fontId="1" fillId="0" borderId="0" xfId="0" applyNumberFormat="1" applyFont="1" applyAlignment="1">
      <alignment vertical="center" wrapText="1"/>
    </xf>
    <xf numFmtId="0" fontId="4" fillId="0" borderId="0" xfId="0" applyFont="1" applyAlignment="1">
      <alignment vertical="center"/>
    </xf>
    <xf numFmtId="0" fontId="3" fillId="0" borderId="0" xfId="0" applyFont="1"/>
    <xf numFmtId="0" fontId="2" fillId="0" borderId="0" xfId="0" applyFont="1"/>
    <xf numFmtId="0" fontId="1" fillId="0" borderId="0" xfId="0" applyFont="1"/>
    <xf numFmtId="0" fontId="1" fillId="0" borderId="0" xfId="0" applyFont="1" applyAlignment="1">
      <alignment horizontal="right"/>
    </xf>
    <xf numFmtId="5" fontId="1" fillId="0" borderId="0" xfId="0" applyNumberFormat="1" applyFont="1"/>
    <xf numFmtId="0" fontId="5" fillId="0" borderId="0" xfId="0" applyFont="1"/>
    <xf numFmtId="0" fontId="2" fillId="0" borderId="3" xfId="0" applyFont="1" applyBorder="1"/>
    <xf numFmtId="0" fontId="2" fillId="0" borderId="9" xfId="0" applyFont="1" applyBorder="1" applyAlignment="1">
      <alignment wrapText="1"/>
    </xf>
    <xf numFmtId="0" fontId="2" fillId="0" borderId="9" xfId="0" applyFont="1" applyBorder="1" applyAlignment="1">
      <alignment horizontal="center"/>
    </xf>
    <xf numFmtId="0" fontId="2" fillId="0" borderId="5" xfId="0" applyFont="1" applyBorder="1" applyAlignment="1">
      <alignment horizontal="center"/>
    </xf>
    <xf numFmtId="0" fontId="7" fillId="0" borderId="0" xfId="0" applyFont="1"/>
    <xf numFmtId="0" fontId="2" fillId="0" borderId="5" xfId="0" applyFont="1" applyBorder="1" applyAlignment="1">
      <alignment horizontal="center" vertical="center" wrapText="1"/>
    </xf>
    <xf numFmtId="42" fontId="1" fillId="0" borderId="6" xfId="0" applyNumberFormat="1" applyFont="1" applyBorder="1" applyAlignment="1">
      <alignment vertical="center" wrapText="1"/>
    </xf>
    <xf numFmtId="42" fontId="2" fillId="0" borderId="5" xfId="0" applyNumberFormat="1" applyFont="1" applyBorder="1"/>
    <xf numFmtId="0" fontId="0" fillId="0" borderId="0" xfId="0" applyAlignment="1">
      <alignment horizontal="left" vertical="center"/>
    </xf>
    <xf numFmtId="42" fontId="3" fillId="0" borderId="0" xfId="0" applyNumberFormat="1" applyFont="1"/>
    <xf numFmtId="42" fontId="1" fillId="0" borderId="0" xfId="0" applyNumberFormat="1" applyFont="1"/>
    <xf numFmtId="0" fontId="2" fillId="0" borderId="4" xfId="0" applyFont="1" applyBorder="1"/>
    <xf numFmtId="0" fontId="1" fillId="0" borderId="6" xfId="0" applyFont="1" applyBorder="1"/>
    <xf numFmtId="10" fontId="1" fillId="0" borderId="0" xfId="0" applyNumberFormat="1" applyFont="1"/>
    <xf numFmtId="42" fontId="1" fillId="0" borderId="0" xfId="0" applyNumberFormat="1" applyFont="1" applyAlignment="1">
      <alignment vertical="center" wrapText="1"/>
    </xf>
    <xf numFmtId="0" fontId="4" fillId="0" borderId="0" xfId="0" applyFont="1"/>
    <xf numFmtId="0" fontId="2" fillId="0" borderId="5" xfId="0" applyFont="1" applyBorder="1" applyAlignment="1">
      <alignment horizontal="center" wrapText="1"/>
    </xf>
    <xf numFmtId="0" fontId="6" fillId="0" borderId="0" xfId="0" applyFont="1" applyAlignment="1">
      <alignment vertical="center"/>
    </xf>
    <xf numFmtId="0" fontId="0" fillId="0" borderId="0" xfId="0" applyAlignment="1">
      <alignment vertical="center"/>
    </xf>
    <xf numFmtId="0" fontId="11" fillId="0" borderId="0" xfId="0" applyFont="1" applyAlignment="1">
      <alignment vertical="center"/>
    </xf>
    <xf numFmtId="0" fontId="12" fillId="0" borderId="0" xfId="0" applyFont="1"/>
    <xf numFmtId="0" fontId="12" fillId="0" borderId="0" xfId="0" applyFont="1" applyAlignment="1">
      <alignment vertical="center"/>
    </xf>
    <xf numFmtId="0" fontId="15" fillId="0" borderId="2" xfId="0" applyFont="1" applyBorder="1"/>
    <xf numFmtId="42" fontId="2" fillId="0" borderId="7" xfId="0" applyNumberFormat="1" applyFont="1" applyBorder="1"/>
    <xf numFmtId="0" fontId="2" fillId="0" borderId="0" xfId="0" applyFont="1" applyAlignment="1">
      <alignment horizontal="right" indent="1"/>
    </xf>
    <xf numFmtId="0" fontId="10" fillId="0" borderId="0" xfId="0" applyFont="1" applyAlignment="1">
      <alignment vertical="center" wrapText="1"/>
    </xf>
    <xf numFmtId="0" fontId="2" fillId="0" borderId="6" xfId="0" applyFont="1" applyBorder="1" applyAlignment="1">
      <alignment horizontal="center" wrapText="1"/>
    </xf>
    <xf numFmtId="0" fontId="2" fillId="0" borderId="8" xfId="0" applyFont="1" applyBorder="1" applyAlignment="1">
      <alignment vertical="center" wrapText="1"/>
    </xf>
    <xf numFmtId="0" fontId="2" fillId="0" borderId="12" xfId="0" applyFont="1" applyBorder="1" applyAlignment="1">
      <alignment horizontal="center" wrapText="1"/>
    </xf>
    <xf numFmtId="164" fontId="1" fillId="0" borderId="7" xfId="1" applyNumberFormat="1" applyFont="1" applyBorder="1"/>
    <xf numFmtId="164" fontId="1" fillId="0" borderId="8" xfId="1" applyNumberFormat="1" applyFont="1" applyBorder="1"/>
    <xf numFmtId="165" fontId="1" fillId="0" borderId="6" xfId="2" applyNumberFormat="1" applyFont="1" applyBorder="1"/>
    <xf numFmtId="165" fontId="8" fillId="0" borderId="3" xfId="2" applyNumberFormat="1" applyFont="1" applyBorder="1" applyAlignment="1">
      <alignment vertical="center" wrapText="1"/>
    </xf>
    <xf numFmtId="164" fontId="8" fillId="0" borderId="3" xfId="1" applyNumberFormat="1" applyFont="1" applyBorder="1" applyAlignment="1">
      <alignment vertical="center" wrapText="1"/>
    </xf>
    <xf numFmtId="164" fontId="2" fillId="0" borderId="6" xfId="1" applyNumberFormat="1" applyFont="1" applyFill="1" applyBorder="1"/>
    <xf numFmtId="0" fontId="4" fillId="0" borderId="0" xfId="0" applyFont="1" applyAlignment="1">
      <alignment horizontal="center" vertical="center"/>
    </xf>
    <xf numFmtId="0" fontId="5" fillId="0" borderId="0" xfId="0" applyFont="1" applyAlignment="1">
      <alignment vertical="center"/>
    </xf>
    <xf numFmtId="10" fontId="2" fillId="2" borderId="15" xfId="0" applyNumberFormat="1" applyFont="1" applyFill="1" applyBorder="1" applyAlignment="1">
      <alignment vertical="center" wrapText="1"/>
    </xf>
    <xf numFmtId="164" fontId="8" fillId="0" borderId="7" xfId="1" applyNumberFormat="1" applyFont="1" applyBorder="1" applyAlignment="1">
      <alignment vertical="center" wrapText="1"/>
    </xf>
    <xf numFmtId="10" fontId="1" fillId="0" borderId="0" xfId="0" applyNumberFormat="1" applyFont="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2" fillId="0" borderId="4" xfId="0" applyFont="1" applyBorder="1" applyAlignment="1">
      <alignment vertical="center" wrapText="1"/>
    </xf>
    <xf numFmtId="10" fontId="2" fillId="2" borderId="5" xfId="0" applyNumberFormat="1" applyFont="1" applyFill="1" applyBorder="1" applyAlignment="1">
      <alignment vertical="center" wrapText="1"/>
    </xf>
    <xf numFmtId="42" fontId="2" fillId="0" borderId="5" xfId="0" applyNumberFormat="1" applyFont="1" applyBorder="1" applyAlignment="1">
      <alignment vertical="center" wrapText="1"/>
    </xf>
    <xf numFmtId="165" fontId="2" fillId="0" borderId="8" xfId="2" applyNumberFormat="1" applyFont="1" applyBorder="1" applyAlignment="1">
      <alignment vertical="center"/>
    </xf>
    <xf numFmtId="164" fontId="1" fillId="0" borderId="7" xfId="1" applyNumberFormat="1" applyFont="1" applyBorder="1" applyAlignment="1">
      <alignment vertical="center" wrapText="1"/>
    </xf>
    <xf numFmtId="164" fontId="1" fillId="0" borderId="3" xfId="1" applyNumberFormat="1" applyFont="1" applyBorder="1" applyAlignment="1">
      <alignment vertical="center" wrapText="1"/>
    </xf>
    <xf numFmtId="0" fontId="2" fillId="0" borderId="13" xfId="0" applyFont="1" applyBorder="1" applyAlignment="1">
      <alignment horizontal="center" wrapText="1"/>
    </xf>
    <xf numFmtId="10" fontId="1" fillId="0" borderId="2" xfId="0" applyNumberFormat="1" applyFont="1" applyBorder="1" applyAlignment="1">
      <alignment horizontal="center" vertical="center" wrapText="1"/>
    </xf>
    <xf numFmtId="10" fontId="1" fillId="0" borderId="3" xfId="0" applyNumberFormat="1" applyFont="1" applyBorder="1" applyAlignment="1">
      <alignment horizontal="center" vertical="center" wrapText="1"/>
    </xf>
    <xf numFmtId="0" fontId="5" fillId="0" borderId="0" xfId="0" applyFont="1" applyAlignment="1">
      <alignment wrapText="1"/>
    </xf>
    <xf numFmtId="166" fontId="0" fillId="0" borderId="0" xfId="0" applyNumberFormat="1"/>
    <xf numFmtId="0" fontId="2" fillId="0" borderId="7" xfId="0" applyFont="1" applyBorder="1"/>
    <xf numFmtId="0" fontId="2" fillId="0" borderId="8" xfId="0" applyFont="1" applyBorder="1"/>
    <xf numFmtId="0" fontId="15" fillId="0" borderId="7" xfId="0" applyFont="1" applyBorder="1"/>
    <xf numFmtId="0" fontId="0" fillId="0" borderId="3" xfId="0" applyBorder="1"/>
    <xf numFmtId="0" fontId="17" fillId="0" borderId="0" xfId="0" applyFont="1" applyAlignment="1">
      <alignment vertical="center"/>
    </xf>
    <xf numFmtId="0" fontId="18" fillId="0" borderId="0" xfId="0" applyFont="1"/>
    <xf numFmtId="0" fontId="8" fillId="0" borderId="0" xfId="0" applyFont="1"/>
    <xf numFmtId="42" fontId="2" fillId="0" borderId="0" xfId="0" applyNumberFormat="1" applyFont="1"/>
    <xf numFmtId="10" fontId="0" fillId="0" borderId="0" xfId="3" applyNumberFormat="1" applyFont="1"/>
    <xf numFmtId="42" fontId="2" fillId="0" borderId="14" xfId="0" applyNumberFormat="1" applyFont="1" applyBorder="1"/>
    <xf numFmtId="42" fontId="2" fillId="0" borderId="15" xfId="0" applyNumberFormat="1" applyFont="1" applyBorder="1"/>
    <xf numFmtId="164" fontId="2" fillId="0" borderId="13" xfId="1" applyNumberFormat="1" applyFont="1" applyFill="1" applyBorder="1"/>
    <xf numFmtId="42" fontId="2" fillId="0" borderId="13" xfId="0" applyNumberFormat="1" applyFont="1" applyBorder="1"/>
    <xf numFmtId="0" fontId="15" fillId="0" borderId="6" xfId="0" applyFont="1" applyBorder="1"/>
    <xf numFmtId="0" fontId="1" fillId="0" borderId="13" xfId="0" applyFont="1" applyBorder="1"/>
    <xf numFmtId="0" fontId="2" fillId="0" borderId="8" xfId="0" applyFont="1" applyBorder="1" applyAlignment="1">
      <alignment horizontal="right" indent="1"/>
    </xf>
    <xf numFmtId="42" fontId="2" fillId="0" borderId="8" xfId="0" applyNumberFormat="1" applyFont="1" applyBorder="1"/>
    <xf numFmtId="42" fontId="2" fillId="0" borderId="6" xfId="0" applyNumberFormat="1" applyFont="1" applyBorder="1"/>
    <xf numFmtId="0" fontId="2" fillId="0" borderId="4" xfId="0" applyFont="1" applyBorder="1" applyAlignment="1">
      <alignment horizontal="right" indent="1"/>
    </xf>
    <xf numFmtId="0" fontId="1" fillId="0" borderId="2" xfId="0" applyFont="1" applyBorder="1" applyAlignment="1">
      <alignment vertical="center" wrapText="1"/>
    </xf>
    <xf numFmtId="10" fontId="1" fillId="0" borderId="0" xfId="0" applyNumberFormat="1" applyFont="1" applyAlignment="1">
      <alignment horizontal="center" vertical="center" wrapText="1"/>
    </xf>
    <xf numFmtId="10" fontId="1" fillId="0" borderId="12" xfId="0" applyNumberFormat="1" applyFont="1" applyBorder="1" applyAlignment="1">
      <alignment horizontal="center" vertical="center" wrapText="1"/>
    </xf>
    <xf numFmtId="42" fontId="2" fillId="0" borderId="8" xfId="0" applyNumberFormat="1" applyFont="1" applyBorder="1" applyAlignment="1">
      <alignment vertical="center" wrapText="1"/>
    </xf>
    <xf numFmtId="165" fontId="8" fillId="0" borderId="6" xfId="2" applyNumberFormat="1" applyFont="1" applyBorder="1" applyAlignment="1">
      <alignment vertical="center" wrapText="1"/>
    </xf>
    <xf numFmtId="164" fontId="8" fillId="0" borderId="8" xfId="1" applyNumberFormat="1" applyFont="1" applyBorder="1" applyAlignment="1">
      <alignment vertical="center" wrapText="1"/>
    </xf>
    <xf numFmtId="165" fontId="1" fillId="0" borderId="6" xfId="2" applyNumberFormat="1" applyFont="1" applyBorder="1" applyAlignment="1">
      <alignment vertical="center"/>
    </xf>
    <xf numFmtId="10" fontId="1" fillId="0" borderId="1" xfId="0" applyNumberFormat="1" applyFont="1" applyBorder="1" applyAlignment="1">
      <alignment horizontal="center" vertical="center" wrapText="1"/>
    </xf>
    <xf numFmtId="10" fontId="1" fillId="0" borderId="12" xfId="0" applyNumberFormat="1" applyFont="1" applyBorder="1" applyAlignment="1">
      <alignment vertical="center" wrapText="1"/>
    </xf>
    <xf numFmtId="42" fontId="8" fillId="0" borderId="6" xfId="0" applyNumberFormat="1" applyFont="1" applyBorder="1" applyAlignment="1">
      <alignment vertical="center" wrapText="1"/>
    </xf>
    <xf numFmtId="164" fontId="1" fillId="0" borderId="7" xfId="1" applyNumberFormat="1" applyFont="1" applyBorder="1" applyAlignment="1">
      <alignment vertical="center"/>
    </xf>
    <xf numFmtId="164" fontId="1" fillId="0" borderId="8" xfId="1" applyNumberFormat="1" applyFont="1" applyBorder="1" applyAlignment="1">
      <alignment vertical="center"/>
    </xf>
    <xf numFmtId="0" fontId="2" fillId="0" borderId="5" xfId="0" applyFont="1" applyBorder="1" applyAlignment="1">
      <alignment vertical="center" wrapText="1"/>
    </xf>
    <xf numFmtId="0" fontId="1" fillId="0" borderId="5" xfId="0" applyFont="1" applyBorder="1"/>
    <xf numFmtId="42" fontId="12" fillId="0" borderId="10" xfId="0" applyNumberFormat="1" applyFont="1" applyBorder="1"/>
    <xf numFmtId="0" fontId="13" fillId="0" borderId="9" xfId="0" applyFont="1" applyBorder="1" applyAlignment="1">
      <alignment vertical="center"/>
    </xf>
    <xf numFmtId="0" fontId="1" fillId="0" borderId="3" xfId="0" applyFont="1" applyBorder="1"/>
    <xf numFmtId="165" fontId="2" fillId="0" borderId="8" xfId="2" applyNumberFormat="1" applyFont="1" applyBorder="1"/>
    <xf numFmtId="165" fontId="1" fillId="0" borderId="2" xfId="2" applyNumberFormat="1" applyFont="1" applyBorder="1" applyAlignment="1">
      <alignment vertical="center" wrapText="1"/>
    </xf>
    <xf numFmtId="164" fontId="1" fillId="0" borderId="4" xfId="1" applyNumberFormat="1" applyFont="1" applyBorder="1" applyAlignment="1">
      <alignment vertical="center" wrapText="1"/>
    </xf>
    <xf numFmtId="164" fontId="1" fillId="2" borderId="3" xfId="1" applyNumberFormat="1" applyFont="1" applyFill="1" applyBorder="1" applyAlignment="1">
      <alignment vertical="center" wrapText="1"/>
    </xf>
    <xf numFmtId="10" fontId="8" fillId="2" borderId="3" xfId="3" applyNumberFormat="1" applyFont="1" applyFill="1" applyBorder="1" applyAlignment="1">
      <alignment horizontal="center" vertical="center" wrapText="1"/>
    </xf>
    <xf numFmtId="164" fontId="1" fillId="2" borderId="17" xfId="0" applyNumberFormat="1" applyFont="1" applyFill="1" applyBorder="1" applyAlignment="1">
      <alignment vertical="center"/>
    </xf>
    <xf numFmtId="165" fontId="8" fillId="0" borderId="3" xfId="2" applyNumberFormat="1" applyFont="1" applyFill="1" applyBorder="1" applyAlignment="1">
      <alignment vertical="center" wrapText="1"/>
    </xf>
    <xf numFmtId="165" fontId="1" fillId="0" borderId="16" xfId="2" applyNumberFormat="1" applyFont="1" applyFill="1" applyBorder="1" applyAlignment="1">
      <alignment vertical="center"/>
    </xf>
    <xf numFmtId="164" fontId="8" fillId="0" borderId="3" xfId="1" applyNumberFormat="1" applyFont="1" applyFill="1" applyBorder="1" applyAlignment="1">
      <alignment vertical="center" wrapText="1"/>
    </xf>
    <xf numFmtId="164" fontId="1" fillId="0" borderId="17" xfId="0" applyNumberFormat="1" applyFont="1" applyBorder="1" applyAlignment="1">
      <alignment vertical="center"/>
    </xf>
    <xf numFmtId="10" fontId="8" fillId="0" borderId="3" xfId="3" applyNumberFormat="1" applyFont="1" applyFill="1" applyBorder="1" applyAlignment="1">
      <alignment horizontal="center" vertical="center" wrapText="1"/>
    </xf>
    <xf numFmtId="10" fontId="2" fillId="0" borderId="15" xfId="0" applyNumberFormat="1" applyFont="1" applyBorder="1" applyAlignment="1">
      <alignment vertical="center" wrapText="1"/>
    </xf>
    <xf numFmtId="165" fontId="2" fillId="0" borderId="5" xfId="2" applyNumberFormat="1" applyFont="1" applyFill="1" applyBorder="1" applyAlignment="1">
      <alignment vertical="center"/>
    </xf>
    <xf numFmtId="42" fontId="1" fillId="0" borderId="12" xfId="0" applyNumberFormat="1" applyFont="1" applyBorder="1" applyAlignment="1">
      <alignment vertical="center" wrapText="1"/>
    </xf>
    <xf numFmtId="42" fontId="1" fillId="0" borderId="1" xfId="0" applyNumberFormat="1" applyFont="1" applyBorder="1" applyAlignment="1">
      <alignment vertical="center" wrapText="1"/>
    </xf>
    <xf numFmtId="42" fontId="1" fillId="0" borderId="7" xfId="0" applyNumberFormat="1" applyFont="1" applyBorder="1" applyAlignment="1">
      <alignment vertical="center" wrapText="1"/>
    </xf>
    <xf numFmtId="42" fontId="1" fillId="2" borderId="7" xfId="0" applyNumberFormat="1" applyFont="1" applyFill="1" applyBorder="1" applyAlignment="1">
      <alignment vertical="center" wrapText="1"/>
    </xf>
    <xf numFmtId="42" fontId="1" fillId="2" borderId="8" xfId="0" applyNumberFormat="1" applyFont="1" applyFill="1" applyBorder="1" applyAlignment="1">
      <alignment vertical="center" wrapText="1"/>
    </xf>
    <xf numFmtId="0" fontId="5" fillId="0" borderId="0" xfId="0" applyFont="1" applyAlignment="1">
      <alignment horizontal="left" wrapText="1"/>
    </xf>
    <xf numFmtId="0" fontId="5" fillId="0" borderId="0" xfId="0" applyFont="1" applyAlignment="1">
      <alignment vertical="center"/>
    </xf>
    <xf numFmtId="0" fontId="0" fillId="0" borderId="0" xfId="0"/>
    <xf numFmtId="0" fontId="4" fillId="0" borderId="0" xfId="0" applyFont="1" applyAlignment="1">
      <alignment horizontal="center" vertical="center"/>
    </xf>
    <xf numFmtId="0" fontId="17" fillId="3" borderId="0" xfId="0" applyFont="1" applyFill="1" applyAlignment="1">
      <alignment vertical="center"/>
    </xf>
    <xf numFmtId="0" fontId="18" fillId="3" borderId="0" xfId="0" applyFont="1" applyFill="1"/>
    <xf numFmtId="0" fontId="17" fillId="0" borderId="0" xfId="0" applyFont="1" applyAlignment="1">
      <alignment vertical="center"/>
    </xf>
    <xf numFmtId="0" fontId="18" fillId="0" borderId="0" xfId="0" applyFont="1"/>
    <xf numFmtId="0" fontId="20" fillId="3" borderId="0" xfId="0" applyFont="1" applyFill="1"/>
    <xf numFmtId="0" fontId="17" fillId="0" borderId="0" xfId="0" applyFont="1" applyAlignment="1">
      <alignment horizontal="left" vertical="center" wrapText="1"/>
    </xf>
    <xf numFmtId="0" fontId="5" fillId="0" borderId="0" xfId="0" applyFont="1" applyAlignment="1">
      <alignment horizontal="left" vertical="center" wrapText="1"/>
    </xf>
    <xf numFmtId="0" fontId="14" fillId="0" borderId="0" xfId="0" applyFont="1"/>
    <xf numFmtId="0" fontId="19" fillId="0" borderId="0" xfId="0" applyFont="1"/>
    <xf numFmtId="0" fontId="16" fillId="0" borderId="0" xfId="0" applyFont="1" applyAlignment="1">
      <alignment vertical="center"/>
    </xf>
    <xf numFmtId="0" fontId="11" fillId="0" borderId="0" xfId="0" applyFont="1" applyAlignment="1">
      <alignment horizontal="center" vertical="center"/>
    </xf>
    <xf numFmtId="0" fontId="13" fillId="0" borderId="11" xfId="0" applyFont="1" applyBorder="1" applyAlignment="1">
      <alignment horizontal="right" vertical="center" wrapText="1"/>
    </xf>
    <xf numFmtId="0" fontId="13" fillId="0" borderId="10" xfId="0" applyFont="1" applyBorder="1" applyAlignment="1">
      <alignment horizontal="right" vertical="center" wrapText="1"/>
    </xf>
    <xf numFmtId="42" fontId="2" fillId="4" borderId="11" xfId="0" applyNumberFormat="1" applyFont="1" applyFill="1" applyBorder="1" applyAlignment="1">
      <alignment horizontal="center"/>
    </xf>
    <xf numFmtId="42" fontId="2" fillId="4" borderId="10" xfId="0" applyNumberFormat="1"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0"/>
  <sheetViews>
    <sheetView showGridLines="0" tabSelected="1" zoomScale="80" zoomScaleNormal="80" workbookViewId="0">
      <selection activeCell="N35" sqref="N35"/>
    </sheetView>
  </sheetViews>
  <sheetFormatPr defaultColWidth="9.140625" defaultRowHeight="15.75" x14ac:dyDescent="0.25"/>
  <cols>
    <col min="1" max="1" width="36" style="8" customWidth="1"/>
    <col min="2" max="2" width="24.28515625" style="8" customWidth="1"/>
    <col min="3" max="3" width="9.85546875" style="8" customWidth="1"/>
    <col min="4" max="4" width="36" style="8" customWidth="1"/>
    <col min="5" max="5" width="24.28515625" style="8" customWidth="1"/>
    <col min="6" max="6" width="12.7109375" style="8" bestFit="1" customWidth="1"/>
    <col min="7" max="16384" width="9.140625" style="8"/>
  </cols>
  <sheetData>
    <row r="1" spans="1:5" ht="18.75" x14ac:dyDescent="0.25">
      <c r="A1" s="29" t="s">
        <v>0</v>
      </c>
    </row>
    <row r="2" spans="1:5" x14ac:dyDescent="0.25">
      <c r="A2" s="7" t="s">
        <v>47</v>
      </c>
    </row>
    <row r="3" spans="1:5" ht="16.5" customHeight="1" thickBot="1" x14ac:dyDescent="0.3">
      <c r="A3" s="27" t="s">
        <v>48</v>
      </c>
    </row>
    <row r="4" spans="1:5" ht="16.5" customHeight="1" thickBot="1" x14ac:dyDescent="0.3">
      <c r="A4" s="14" t="s">
        <v>1</v>
      </c>
      <c r="B4" s="15" t="s">
        <v>46</v>
      </c>
    </row>
    <row r="5" spans="1:5" ht="16.5" thickBot="1" x14ac:dyDescent="0.3">
      <c r="A5" s="9"/>
      <c r="B5" s="10"/>
    </row>
    <row r="6" spans="1:5" ht="48" customHeight="1" thickBot="1" x14ac:dyDescent="0.3">
      <c r="A6" s="13" t="s">
        <v>64</v>
      </c>
      <c r="B6" s="28" t="s">
        <v>2</v>
      </c>
      <c r="D6" s="13" t="s">
        <v>65</v>
      </c>
      <c r="E6" s="28" t="s">
        <v>2</v>
      </c>
    </row>
    <row r="7" spans="1:5" x14ac:dyDescent="0.25">
      <c r="A7" s="34" t="s">
        <v>3</v>
      </c>
      <c r="B7" s="24"/>
      <c r="D7" s="78" t="s">
        <v>3</v>
      </c>
      <c r="E7" s="79"/>
    </row>
    <row r="8" spans="1:5" x14ac:dyDescent="0.25">
      <c r="A8" s="12" t="s">
        <v>4</v>
      </c>
      <c r="B8" s="35">
        <v>1299870000</v>
      </c>
      <c r="D8" s="65" t="s">
        <v>4</v>
      </c>
      <c r="E8" s="74">
        <v>454800000</v>
      </c>
    </row>
    <row r="9" spans="1:5" x14ac:dyDescent="0.25">
      <c r="A9" s="12" t="s">
        <v>5</v>
      </c>
      <c r="B9" s="35">
        <v>1445500000</v>
      </c>
      <c r="C9" s="22"/>
      <c r="D9" s="65" t="s">
        <v>5</v>
      </c>
      <c r="E9" s="74">
        <v>467300000</v>
      </c>
    </row>
    <row r="10" spans="1:5" x14ac:dyDescent="0.25">
      <c r="A10" s="12" t="s">
        <v>6</v>
      </c>
      <c r="B10" s="35">
        <v>1483020000</v>
      </c>
      <c r="C10" s="25"/>
      <c r="D10" s="65" t="s">
        <v>6</v>
      </c>
      <c r="E10" s="74">
        <v>493000000</v>
      </c>
    </row>
    <row r="11" spans="1:5" x14ac:dyDescent="0.25">
      <c r="A11" s="12" t="s">
        <v>7</v>
      </c>
      <c r="B11" s="35">
        <v>1633170000</v>
      </c>
      <c r="C11" s="25"/>
      <c r="D11" s="65" t="s">
        <v>7</v>
      </c>
      <c r="E11" s="74">
        <v>540700000</v>
      </c>
    </row>
    <row r="12" spans="1:5" ht="16.5" thickBot="1" x14ac:dyDescent="0.3">
      <c r="A12" s="23" t="s">
        <v>8</v>
      </c>
      <c r="B12" s="81">
        <v>1632807000</v>
      </c>
      <c r="C12" s="25"/>
      <c r="D12" s="66" t="s">
        <v>8</v>
      </c>
      <c r="E12" s="75">
        <v>455300000</v>
      </c>
    </row>
    <row r="13" spans="1:5" x14ac:dyDescent="0.25">
      <c r="A13" s="34" t="s">
        <v>9</v>
      </c>
      <c r="B13" s="46"/>
      <c r="C13" s="25"/>
      <c r="D13" s="78" t="s">
        <v>9</v>
      </c>
      <c r="E13" s="76"/>
    </row>
    <row r="14" spans="1:5" x14ac:dyDescent="0.25">
      <c r="A14" s="12" t="s">
        <v>4</v>
      </c>
      <c r="B14" s="35">
        <v>1682300000</v>
      </c>
      <c r="C14" s="25"/>
      <c r="D14" s="65" t="s">
        <v>4</v>
      </c>
      <c r="E14" s="74">
        <v>452400000</v>
      </c>
    </row>
    <row r="15" spans="1:5" x14ac:dyDescent="0.25">
      <c r="A15" s="12" t="s">
        <v>5</v>
      </c>
      <c r="B15" s="35">
        <v>1716000000</v>
      </c>
      <c r="C15" s="25"/>
      <c r="D15" s="65" t="s">
        <v>5</v>
      </c>
      <c r="E15" s="74">
        <v>296400000</v>
      </c>
    </row>
    <row r="16" spans="1:5" x14ac:dyDescent="0.25">
      <c r="A16" s="12" t="s">
        <v>6</v>
      </c>
      <c r="B16" s="35">
        <v>1750300000</v>
      </c>
      <c r="C16" s="25"/>
      <c r="D16" s="65" t="s">
        <v>6</v>
      </c>
      <c r="E16" s="74">
        <v>264500000</v>
      </c>
    </row>
    <row r="17" spans="1:5" x14ac:dyDescent="0.25">
      <c r="A17" s="12" t="s">
        <v>7</v>
      </c>
      <c r="B17" s="35">
        <v>1785300000</v>
      </c>
      <c r="C17" s="25"/>
      <c r="D17" s="65" t="s">
        <v>7</v>
      </c>
      <c r="E17" s="74">
        <v>226600000</v>
      </c>
    </row>
    <row r="18" spans="1:5" ht="16.5" thickBot="1" x14ac:dyDescent="0.3">
      <c r="A18" s="12" t="s">
        <v>8</v>
      </c>
      <c r="B18" s="35">
        <v>1821000000</v>
      </c>
      <c r="C18" s="25"/>
      <c r="D18" s="66" t="s">
        <v>8</v>
      </c>
      <c r="E18" s="75">
        <v>237400000</v>
      </c>
    </row>
    <row r="19" spans="1:5" x14ac:dyDescent="0.25">
      <c r="A19" s="34" t="s">
        <v>10</v>
      </c>
      <c r="B19" s="46"/>
      <c r="C19" s="25"/>
      <c r="D19" s="78" t="s">
        <v>10</v>
      </c>
      <c r="E19" s="76"/>
    </row>
    <row r="20" spans="1:5" x14ac:dyDescent="0.25">
      <c r="A20" s="12" t="s">
        <v>4</v>
      </c>
      <c r="B20" s="35">
        <v>1857400000</v>
      </c>
      <c r="C20" s="25"/>
      <c r="D20" s="65" t="s">
        <v>4</v>
      </c>
      <c r="E20" s="74">
        <v>222800000</v>
      </c>
    </row>
    <row r="21" spans="1:5" x14ac:dyDescent="0.25">
      <c r="A21" s="12" t="s">
        <v>5</v>
      </c>
      <c r="B21" s="35">
        <v>1894600000</v>
      </c>
      <c r="C21" s="25"/>
      <c r="D21" s="65" t="s">
        <v>5</v>
      </c>
      <c r="E21" s="74">
        <v>362200000</v>
      </c>
    </row>
    <row r="22" spans="1:5" ht="16.5" thickBot="1" x14ac:dyDescent="0.3">
      <c r="A22" s="23" t="s">
        <v>6</v>
      </c>
      <c r="B22" s="35">
        <v>1932500000</v>
      </c>
      <c r="C22" s="25"/>
      <c r="D22" s="66" t="s">
        <v>6</v>
      </c>
      <c r="E22" s="75">
        <v>344900000</v>
      </c>
    </row>
    <row r="23" spans="1:5" x14ac:dyDescent="0.25">
      <c r="A23" s="34" t="s">
        <v>11</v>
      </c>
      <c r="B23" s="82"/>
      <c r="C23" s="25"/>
      <c r="D23" s="78" t="s">
        <v>11</v>
      </c>
      <c r="E23" s="77"/>
    </row>
    <row r="24" spans="1:5" x14ac:dyDescent="0.25">
      <c r="A24" s="12" t="s">
        <v>7</v>
      </c>
      <c r="B24" s="35">
        <v>1971100000</v>
      </c>
      <c r="C24" s="25"/>
      <c r="D24" s="65" t="s">
        <v>7</v>
      </c>
      <c r="E24" s="74">
        <v>405600000</v>
      </c>
    </row>
    <row r="25" spans="1:5" ht="16.5" thickBot="1" x14ac:dyDescent="0.3">
      <c r="A25" s="23" t="s">
        <v>8</v>
      </c>
      <c r="B25" s="35">
        <v>2010500000</v>
      </c>
      <c r="C25" s="25"/>
      <c r="D25" s="66" t="s">
        <v>8</v>
      </c>
      <c r="E25" s="75">
        <v>374600000</v>
      </c>
    </row>
    <row r="26" spans="1:5" x14ac:dyDescent="0.25">
      <c r="A26" s="34" t="s">
        <v>12</v>
      </c>
      <c r="B26" s="46"/>
      <c r="C26" s="25"/>
      <c r="D26" s="78" t="s">
        <v>12</v>
      </c>
      <c r="E26" s="76"/>
    </row>
    <row r="27" spans="1:5" x14ac:dyDescent="0.25">
      <c r="A27" s="12" t="s">
        <v>4</v>
      </c>
      <c r="B27" s="35">
        <v>2050700000</v>
      </c>
      <c r="C27" s="25"/>
      <c r="D27" s="65" t="s">
        <v>4</v>
      </c>
      <c r="E27" s="74">
        <v>516600000</v>
      </c>
    </row>
    <row r="28" spans="1:5" ht="16.5" thickBot="1" x14ac:dyDescent="0.3">
      <c r="A28" s="66" t="s">
        <v>5</v>
      </c>
      <c r="B28" s="35">
        <v>2091800000</v>
      </c>
      <c r="C28" s="25"/>
      <c r="D28" s="66" t="s">
        <v>5</v>
      </c>
      <c r="E28" s="75">
        <v>418800000</v>
      </c>
    </row>
    <row r="29" spans="1:5" x14ac:dyDescent="0.25">
      <c r="A29" s="34" t="s">
        <v>68</v>
      </c>
      <c r="B29" s="82"/>
      <c r="C29" s="25"/>
      <c r="D29" s="78" t="s">
        <v>68</v>
      </c>
      <c r="E29" s="77"/>
    </row>
    <row r="30" spans="1:5" x14ac:dyDescent="0.25">
      <c r="A30" s="12" t="s">
        <v>4</v>
      </c>
      <c r="B30" s="35">
        <v>2133600000</v>
      </c>
      <c r="C30" s="25"/>
      <c r="D30" s="65" t="s">
        <v>4</v>
      </c>
      <c r="E30" s="74">
        <v>355900000</v>
      </c>
    </row>
    <row r="31" spans="1:5" ht="16.5" thickBot="1" x14ac:dyDescent="0.3">
      <c r="A31" s="23" t="s">
        <v>5</v>
      </c>
      <c r="B31" s="81">
        <v>2176300000</v>
      </c>
      <c r="C31" s="25"/>
      <c r="D31" s="66" t="s">
        <v>5</v>
      </c>
      <c r="E31" s="75">
        <v>415900000</v>
      </c>
    </row>
    <row r="32" spans="1:5" x14ac:dyDescent="0.25">
      <c r="A32" s="67" t="s">
        <v>89</v>
      </c>
      <c r="B32" s="35"/>
      <c r="D32" s="78" t="s">
        <v>89</v>
      </c>
      <c r="E32" s="77"/>
    </row>
    <row r="33" spans="1:6" ht="16.5" thickBot="1" x14ac:dyDescent="0.3">
      <c r="A33" s="23" t="s">
        <v>4</v>
      </c>
      <c r="B33" s="81">
        <v>2219800000</v>
      </c>
      <c r="D33" s="66" t="s">
        <v>4</v>
      </c>
      <c r="E33" s="75">
        <v>325400000</v>
      </c>
    </row>
    <row r="34" spans="1:6" ht="16.5" thickBot="1" x14ac:dyDescent="0.3">
      <c r="A34" s="83" t="s">
        <v>13</v>
      </c>
      <c r="B34" s="81">
        <f>SUM(B8:B33)</f>
        <v>36587567000</v>
      </c>
      <c r="D34" s="80" t="s">
        <v>15</v>
      </c>
      <c r="E34" s="81">
        <f>SUM(E8:E33)</f>
        <v>7631100000</v>
      </c>
    </row>
    <row r="35" spans="1:6" x14ac:dyDescent="0.25">
      <c r="A35" s="36"/>
      <c r="B35" s="72"/>
      <c r="D35" s="36"/>
      <c r="E35" s="72"/>
    </row>
    <row r="36" spans="1:6" ht="16.5" thickBot="1" x14ac:dyDescent="0.3">
      <c r="A36" s="9"/>
      <c r="B36" s="10"/>
      <c r="E36" s="10"/>
    </row>
    <row r="37" spans="1:6" ht="48" thickBot="1" x14ac:dyDescent="0.3">
      <c r="A37" s="13" t="s">
        <v>61</v>
      </c>
      <c r="B37" s="28" t="s">
        <v>82</v>
      </c>
      <c r="D37" s="13" t="s">
        <v>43</v>
      </c>
      <c r="E37" s="28" t="s">
        <v>14</v>
      </c>
    </row>
    <row r="38" spans="1:6" x14ac:dyDescent="0.25">
      <c r="A38" s="34" t="s">
        <v>3</v>
      </c>
      <c r="B38" s="24"/>
      <c r="D38" s="78" t="s">
        <v>3</v>
      </c>
      <c r="E38" s="79"/>
    </row>
    <row r="39" spans="1:6" x14ac:dyDescent="0.25">
      <c r="A39" s="12" t="s">
        <v>4</v>
      </c>
      <c r="B39" s="35">
        <v>3475000000</v>
      </c>
      <c r="D39" s="65" t="s">
        <v>4</v>
      </c>
      <c r="E39" s="35">
        <v>750000</v>
      </c>
      <c r="F39" s="22"/>
    </row>
    <row r="40" spans="1:6" x14ac:dyDescent="0.25">
      <c r="A40" s="12" t="s">
        <v>5</v>
      </c>
      <c r="B40" s="35">
        <v>3175000000</v>
      </c>
      <c r="C40" s="25"/>
      <c r="D40" s="65" t="s">
        <v>5</v>
      </c>
      <c r="E40" s="35">
        <v>770000</v>
      </c>
      <c r="F40" s="22"/>
    </row>
    <row r="41" spans="1:6" x14ac:dyDescent="0.25">
      <c r="A41" s="12" t="s">
        <v>6</v>
      </c>
      <c r="B41" s="35">
        <v>3100000000</v>
      </c>
      <c r="C41" s="25"/>
      <c r="D41" s="65" t="s">
        <v>6</v>
      </c>
      <c r="E41" s="35">
        <v>780000</v>
      </c>
      <c r="F41" s="22"/>
    </row>
    <row r="42" spans="1:6" x14ac:dyDescent="0.25">
      <c r="A42" s="12" t="s">
        <v>7</v>
      </c>
      <c r="B42" s="35">
        <v>3075000000</v>
      </c>
      <c r="C42" s="25"/>
      <c r="D42" s="65" t="s">
        <v>7</v>
      </c>
      <c r="E42" s="35">
        <v>800000</v>
      </c>
      <c r="F42" s="22"/>
    </row>
    <row r="43" spans="1:6" ht="16.5" thickBot="1" x14ac:dyDescent="0.3">
      <c r="A43" s="23" t="s">
        <v>8</v>
      </c>
      <c r="B43" s="35">
        <v>1750000000</v>
      </c>
      <c r="C43" s="25"/>
      <c r="D43" s="66" t="s">
        <v>8</v>
      </c>
      <c r="E43" s="35">
        <v>810000</v>
      </c>
      <c r="F43" s="22"/>
    </row>
    <row r="44" spans="1:6" x14ac:dyDescent="0.25">
      <c r="A44" s="34" t="s">
        <v>9</v>
      </c>
      <c r="B44" s="46"/>
      <c r="C44" s="25"/>
      <c r="D44" s="78" t="s">
        <v>9</v>
      </c>
      <c r="E44" s="76"/>
    </row>
    <row r="45" spans="1:6" x14ac:dyDescent="0.25">
      <c r="A45" s="12" t="s">
        <v>4</v>
      </c>
      <c r="B45" s="35">
        <v>1125000000</v>
      </c>
      <c r="C45" s="25"/>
      <c r="D45" s="65" t="s">
        <v>4</v>
      </c>
      <c r="E45" s="35">
        <v>830000</v>
      </c>
      <c r="F45" s="22"/>
    </row>
    <row r="46" spans="1:6" x14ac:dyDescent="0.25">
      <c r="A46" s="12" t="s">
        <v>5</v>
      </c>
      <c r="B46" s="35">
        <v>800000000</v>
      </c>
      <c r="C46" s="25"/>
      <c r="D46" s="65" t="s">
        <v>5</v>
      </c>
      <c r="E46" s="35">
        <v>840000</v>
      </c>
      <c r="F46" s="22"/>
    </row>
    <row r="47" spans="1:6" x14ac:dyDescent="0.25">
      <c r="A47" s="12" t="s">
        <v>6</v>
      </c>
      <c r="B47" s="35">
        <v>719000000</v>
      </c>
      <c r="C47" s="25"/>
      <c r="D47" s="65" t="s">
        <v>6</v>
      </c>
      <c r="E47" s="35">
        <v>860000</v>
      </c>
      <c r="F47" s="22"/>
    </row>
    <row r="48" spans="1:6" x14ac:dyDescent="0.25">
      <c r="A48" s="12" t="s">
        <v>7</v>
      </c>
      <c r="B48" s="35">
        <v>0</v>
      </c>
      <c r="C48" s="25"/>
      <c r="D48" s="65" t="s">
        <v>7</v>
      </c>
      <c r="E48" s="35">
        <v>880000</v>
      </c>
      <c r="F48" s="22"/>
    </row>
    <row r="49" spans="1:6" ht="16.5" thickBot="1" x14ac:dyDescent="0.3">
      <c r="A49" s="12" t="s">
        <v>8</v>
      </c>
      <c r="B49" s="35">
        <v>0</v>
      </c>
      <c r="C49" s="25"/>
      <c r="D49" s="66" t="s">
        <v>8</v>
      </c>
      <c r="E49" s="35">
        <v>900000</v>
      </c>
      <c r="F49" s="22"/>
    </row>
    <row r="50" spans="1:6" x14ac:dyDescent="0.25">
      <c r="A50" s="34" t="s">
        <v>10</v>
      </c>
      <c r="B50" s="46"/>
      <c r="C50" s="25"/>
      <c r="D50" s="78" t="s">
        <v>10</v>
      </c>
      <c r="E50" s="76"/>
    </row>
    <row r="51" spans="1:6" x14ac:dyDescent="0.25">
      <c r="A51" s="12" t="s">
        <v>4</v>
      </c>
      <c r="B51" s="35">
        <v>0</v>
      </c>
      <c r="C51" s="25"/>
      <c r="D51" s="65" t="s">
        <v>4</v>
      </c>
      <c r="E51" s="35">
        <v>910000</v>
      </c>
      <c r="F51" s="22"/>
    </row>
    <row r="52" spans="1:6" x14ac:dyDescent="0.25">
      <c r="A52" s="12" t="s">
        <v>5</v>
      </c>
      <c r="B52" s="35">
        <v>0</v>
      </c>
      <c r="C52" s="25"/>
      <c r="D52" s="65" t="s">
        <v>5</v>
      </c>
      <c r="E52" s="35">
        <v>930000</v>
      </c>
      <c r="F52" s="22"/>
    </row>
    <row r="53" spans="1:6" ht="16.5" thickBot="1" x14ac:dyDescent="0.3">
      <c r="A53" s="23" t="s">
        <v>6</v>
      </c>
      <c r="B53" s="35">
        <v>0</v>
      </c>
      <c r="C53" s="25"/>
      <c r="D53" s="66" t="s">
        <v>6</v>
      </c>
      <c r="E53" s="35">
        <v>950000</v>
      </c>
      <c r="F53" s="22"/>
    </row>
    <row r="54" spans="1:6" x14ac:dyDescent="0.25">
      <c r="A54" s="34" t="s">
        <v>11</v>
      </c>
      <c r="B54" s="82"/>
      <c r="C54" s="25"/>
      <c r="D54" s="78" t="s">
        <v>11</v>
      </c>
      <c r="E54" s="77"/>
      <c r="F54" s="22"/>
    </row>
    <row r="55" spans="1:6" x14ac:dyDescent="0.25">
      <c r="A55" s="12" t="s">
        <v>7</v>
      </c>
      <c r="B55" s="35">
        <v>0</v>
      </c>
      <c r="C55" s="25"/>
      <c r="D55" s="65" t="s">
        <v>7</v>
      </c>
      <c r="E55" s="35">
        <v>970000</v>
      </c>
      <c r="F55" s="22"/>
    </row>
    <row r="56" spans="1:6" ht="16.5" thickBot="1" x14ac:dyDescent="0.3">
      <c r="A56" s="23" t="s">
        <v>8</v>
      </c>
      <c r="B56" s="35">
        <v>0</v>
      </c>
      <c r="C56" s="25"/>
      <c r="D56" s="66" t="s">
        <v>8</v>
      </c>
      <c r="E56" s="35">
        <v>990000</v>
      </c>
    </row>
    <row r="57" spans="1:6" x14ac:dyDescent="0.25">
      <c r="A57" s="34" t="s">
        <v>12</v>
      </c>
      <c r="B57" s="46"/>
      <c r="C57" s="25"/>
      <c r="D57" s="78" t="s">
        <v>12</v>
      </c>
      <c r="E57" s="76"/>
      <c r="F57" s="22"/>
    </row>
    <row r="58" spans="1:6" x14ac:dyDescent="0.25">
      <c r="A58" s="12" t="s">
        <v>4</v>
      </c>
      <c r="B58" s="35">
        <v>0</v>
      </c>
      <c r="C58" s="25"/>
      <c r="D58" s="65" t="s">
        <v>4</v>
      </c>
      <c r="E58" s="35">
        <v>1010000</v>
      </c>
      <c r="F58" s="22"/>
    </row>
    <row r="59" spans="1:6" ht="16.5" thickBot="1" x14ac:dyDescent="0.3">
      <c r="A59" s="66" t="s">
        <v>5</v>
      </c>
      <c r="B59" s="35">
        <v>0</v>
      </c>
      <c r="C59" s="25"/>
      <c r="D59" s="66" t="s">
        <v>5</v>
      </c>
      <c r="E59" s="35">
        <v>1030000</v>
      </c>
      <c r="F59" s="22"/>
    </row>
    <row r="60" spans="1:6" x14ac:dyDescent="0.25">
      <c r="A60" s="34" t="s">
        <v>68</v>
      </c>
      <c r="B60" s="82"/>
      <c r="C60" s="25"/>
      <c r="D60" s="78" t="s">
        <v>68</v>
      </c>
      <c r="E60" s="77"/>
    </row>
    <row r="61" spans="1:6" x14ac:dyDescent="0.25">
      <c r="A61" s="12" t="s">
        <v>4</v>
      </c>
      <c r="B61" s="35">
        <v>0</v>
      </c>
      <c r="C61" s="25"/>
      <c r="D61" s="65" t="s">
        <v>4</v>
      </c>
      <c r="E61" s="35">
        <v>1050000</v>
      </c>
      <c r="F61" s="22"/>
    </row>
    <row r="62" spans="1:6" ht="16.5" thickBot="1" x14ac:dyDescent="0.3">
      <c r="A62" s="12" t="s">
        <v>5</v>
      </c>
      <c r="B62" s="35">
        <v>0</v>
      </c>
      <c r="C62" s="25"/>
      <c r="D62" s="66" t="s">
        <v>5</v>
      </c>
      <c r="E62" s="35">
        <v>1070000</v>
      </c>
      <c r="F62" s="22"/>
    </row>
    <row r="63" spans="1:6" x14ac:dyDescent="0.25">
      <c r="A63" s="78" t="s">
        <v>89</v>
      </c>
      <c r="B63" s="82"/>
      <c r="D63" s="78" t="s">
        <v>89</v>
      </c>
      <c r="E63" s="82"/>
    </row>
    <row r="64" spans="1:6" ht="16.5" thickBot="1" x14ac:dyDescent="0.3">
      <c r="A64" s="23" t="s">
        <v>4</v>
      </c>
      <c r="B64" s="81">
        <v>0</v>
      </c>
      <c r="D64" s="66" t="s">
        <v>4</v>
      </c>
      <c r="E64" s="81">
        <v>1090000</v>
      </c>
    </row>
    <row r="65" spans="1:12" ht="34.5" customHeight="1" thickBot="1" x14ac:dyDescent="0.3">
      <c r="A65" s="83" t="s">
        <v>90</v>
      </c>
      <c r="B65" s="81">
        <f>SUM(B39:B64)</f>
        <v>17219000000</v>
      </c>
      <c r="D65" s="80" t="s">
        <v>91</v>
      </c>
      <c r="E65" s="81">
        <f>SUM(E39:E64)</f>
        <v>18220000</v>
      </c>
    </row>
    <row r="67" spans="1:12" x14ac:dyDescent="0.25">
      <c r="A67" s="11" t="s">
        <v>92</v>
      </c>
    </row>
    <row r="68" spans="1:12" x14ac:dyDescent="0.25">
      <c r="A68" s="11" t="s">
        <v>17</v>
      </c>
    </row>
    <row r="69" spans="1:12" ht="47.25" customHeight="1" x14ac:dyDescent="0.25">
      <c r="A69" s="119" t="s">
        <v>45</v>
      </c>
      <c r="B69" s="119"/>
      <c r="C69" s="119"/>
      <c r="D69" s="119"/>
      <c r="E69" s="119"/>
      <c r="F69" s="119"/>
      <c r="G69" s="119"/>
      <c r="H69" s="63"/>
      <c r="I69" s="63"/>
      <c r="J69" s="63"/>
      <c r="K69" s="63"/>
      <c r="L69" s="63"/>
    </row>
    <row r="70" spans="1:12" x14ac:dyDescent="0.25">
      <c r="A70" s="11"/>
    </row>
  </sheetData>
  <mergeCells count="1">
    <mergeCell ref="A69:G69"/>
  </mergeCells>
  <pageMargins left="0.7" right="0.7" top="0.75" bottom="0.75" header="0.3" footer="0.3"/>
  <pageSetup scale="47" orientation="landscape" r:id="rId1"/>
  <headerFooter>
    <oddHeader>&amp;CSection L, Attachment H
Summary Sheet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
  <sheetViews>
    <sheetView showGridLines="0" zoomScaleNormal="100" workbookViewId="0"/>
  </sheetViews>
  <sheetFormatPr defaultRowHeight="15" x14ac:dyDescent="0.25"/>
  <cols>
    <col min="1" max="1" width="24.85546875" customWidth="1"/>
    <col min="2" max="2" width="18.5703125" customWidth="1"/>
    <col min="3" max="3" width="9.5703125" customWidth="1"/>
    <col min="4" max="4" width="19.7109375" customWidth="1"/>
    <col min="5" max="5" width="9.7109375" customWidth="1"/>
    <col min="6" max="6" width="19.85546875" customWidth="1"/>
    <col min="7" max="7" width="19.7109375" customWidth="1"/>
  </cols>
  <sheetData>
    <row r="1" spans="1:15" ht="18.75" x14ac:dyDescent="0.25">
      <c r="A1" s="29" t="s">
        <v>0</v>
      </c>
      <c r="B1" s="29"/>
      <c r="C1" s="29"/>
      <c r="D1" s="29"/>
      <c r="E1" s="29"/>
      <c r="F1" s="29"/>
      <c r="G1" s="29"/>
      <c r="H1" s="29"/>
      <c r="I1" s="29"/>
    </row>
    <row r="2" spans="1:15" ht="15.75" x14ac:dyDescent="0.25">
      <c r="A2" s="5" t="s">
        <v>18</v>
      </c>
      <c r="B2" s="30"/>
      <c r="C2" s="30"/>
      <c r="D2" s="30"/>
      <c r="E2" s="30"/>
      <c r="F2" s="30"/>
      <c r="G2" s="30"/>
      <c r="H2" s="30"/>
      <c r="I2" s="30"/>
    </row>
    <row r="3" spans="1:15" ht="15.75" x14ac:dyDescent="0.25">
      <c r="A3" s="16"/>
      <c r="B3" s="20"/>
      <c r="C3" s="20"/>
      <c r="D3" s="20"/>
      <c r="E3" s="20"/>
      <c r="F3" s="20"/>
      <c r="G3" s="20"/>
      <c r="H3" s="20"/>
      <c r="I3" s="20"/>
    </row>
    <row r="4" spans="1:15" ht="15.75" x14ac:dyDescent="0.25">
      <c r="A4" s="16"/>
      <c r="B4" s="8"/>
      <c r="C4" s="8"/>
      <c r="D4" s="8"/>
      <c r="E4" s="8"/>
      <c r="F4" s="8"/>
      <c r="G4" s="8"/>
      <c r="H4" s="8"/>
      <c r="I4" s="8"/>
    </row>
    <row r="5" spans="1:15" ht="15.75" x14ac:dyDescent="0.25">
      <c r="A5" s="122" t="s">
        <v>41</v>
      </c>
      <c r="B5" s="122"/>
      <c r="C5" s="122"/>
      <c r="D5" s="122"/>
      <c r="E5" s="5"/>
      <c r="F5" s="5"/>
      <c r="G5" s="5"/>
      <c r="H5" s="5"/>
      <c r="I5" s="5"/>
    </row>
    <row r="6" spans="1:15" ht="15.75" thickBot="1" x14ac:dyDescent="0.3"/>
    <row r="7" spans="1:15" ht="16.5" thickBot="1" x14ac:dyDescent="0.3">
      <c r="A7" s="17" t="s">
        <v>44</v>
      </c>
      <c r="B7" s="19"/>
    </row>
    <row r="8" spans="1:15" x14ac:dyDescent="0.25">
      <c r="A8" s="21"/>
    </row>
    <row r="9" spans="1:15" ht="15.75" x14ac:dyDescent="0.25">
      <c r="A9" s="120" t="s">
        <v>52</v>
      </c>
      <c r="B9" s="121"/>
      <c r="C9" s="121"/>
      <c r="D9" s="121"/>
      <c r="E9" s="121"/>
      <c r="F9" s="121"/>
      <c r="G9" s="121"/>
      <c r="H9" s="121"/>
      <c r="I9" s="121"/>
      <c r="J9" s="121"/>
      <c r="K9" s="121"/>
      <c r="L9" s="121"/>
      <c r="M9" s="121"/>
      <c r="N9" s="121"/>
      <c r="O9" s="121"/>
    </row>
    <row r="10" spans="1:15" ht="15.75" x14ac:dyDescent="0.25">
      <c r="A10" s="120" t="s">
        <v>53</v>
      </c>
      <c r="B10" s="121"/>
      <c r="C10" s="121"/>
      <c r="D10" s="121"/>
      <c r="E10" s="121"/>
      <c r="F10" s="121"/>
      <c r="G10" s="121"/>
      <c r="H10" s="121"/>
      <c r="I10" s="121"/>
      <c r="J10" s="121"/>
      <c r="K10" s="121"/>
      <c r="L10" s="121"/>
      <c r="M10" s="121"/>
      <c r="N10" s="121"/>
      <c r="O10" s="121"/>
    </row>
  </sheetData>
  <mergeCells count="3">
    <mergeCell ref="A9:O9"/>
    <mergeCell ref="A10:O10"/>
    <mergeCell ref="A5:D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D5BBF-2D61-4BD7-B37F-75216729C180}">
  <dimension ref="A1:D42"/>
  <sheetViews>
    <sheetView showGridLines="0" zoomScaleNormal="100" workbookViewId="0"/>
  </sheetViews>
  <sheetFormatPr defaultColWidth="9.140625" defaultRowHeight="15.75" x14ac:dyDescent="0.25"/>
  <cols>
    <col min="1" max="1" width="27.140625" style="8" customWidth="1"/>
    <col min="2" max="4" width="23.7109375" style="8" customWidth="1"/>
    <col min="5" max="16384" width="9.140625" style="8"/>
  </cols>
  <sheetData>
    <row r="1" spans="1:4" ht="18.75" x14ac:dyDescent="0.25">
      <c r="A1" s="29" t="s">
        <v>0</v>
      </c>
      <c r="B1" s="29"/>
      <c r="C1" s="29"/>
      <c r="D1" s="29"/>
    </row>
    <row r="2" spans="1:4" x14ac:dyDescent="0.25">
      <c r="A2" s="5" t="s">
        <v>19</v>
      </c>
      <c r="B2" s="30"/>
      <c r="C2" s="30"/>
      <c r="D2" s="30"/>
    </row>
    <row r="3" spans="1:4" x14ac:dyDescent="0.25">
      <c r="A3" s="16"/>
    </row>
    <row r="4" spans="1:4" x14ac:dyDescent="0.25">
      <c r="A4" s="16"/>
    </row>
    <row r="5" spans="1:4" x14ac:dyDescent="0.25">
      <c r="A5" s="122" t="s">
        <v>49</v>
      </c>
      <c r="B5" s="122"/>
      <c r="C5" s="122"/>
      <c r="D5" s="122"/>
    </row>
    <row r="6" spans="1:4" ht="18.75" customHeight="1" thickBot="1" x14ac:dyDescent="0.3">
      <c r="A6" s="1"/>
    </row>
    <row r="7" spans="1:4" ht="48" thickBot="1" x14ac:dyDescent="0.3">
      <c r="A7" s="38" t="s">
        <v>20</v>
      </c>
      <c r="B7" s="38" t="s">
        <v>54</v>
      </c>
      <c r="C7" s="40" t="s">
        <v>75</v>
      </c>
      <c r="D7" s="38" t="s">
        <v>69</v>
      </c>
    </row>
    <row r="8" spans="1:4" ht="15.75" customHeight="1" x14ac:dyDescent="0.25">
      <c r="A8" s="84" t="s">
        <v>21</v>
      </c>
      <c r="B8" s="88">
        <f>+(('Forecasted Budget'!B8*(1-0.167))/(1+'CLIN 0002 NNSA M&amp;O Fee'!C8))</f>
        <v>1082791710</v>
      </c>
      <c r="C8" s="86"/>
      <c r="D8" s="90">
        <f>ROUND(B8*C8,0)</f>
        <v>0</v>
      </c>
    </row>
    <row r="9" spans="1:4" ht="15.75" customHeight="1" x14ac:dyDescent="0.25">
      <c r="A9" s="52" t="s">
        <v>22</v>
      </c>
      <c r="B9" s="50">
        <f>+(('Forecasted Budget'!B9*(1-0.167))/(1+'CLIN 0002 NNSA M&amp;O Fee'!C9))</f>
        <v>1204101500</v>
      </c>
      <c r="C9" s="85"/>
      <c r="D9" s="94">
        <f t="shared" ref="D9:D33" si="0">ROUND(B9*C9,0)</f>
        <v>0</v>
      </c>
    </row>
    <row r="10" spans="1:4" ht="15.75" customHeight="1" x14ac:dyDescent="0.25">
      <c r="A10" s="52" t="s">
        <v>23</v>
      </c>
      <c r="B10" s="50">
        <f>+(('Forecasted Budget'!B10*(1-0.167))/(1+'CLIN 0002 NNSA M&amp;O Fee'!C10))</f>
        <v>1235355660</v>
      </c>
      <c r="C10" s="85"/>
      <c r="D10" s="94">
        <f t="shared" si="0"/>
        <v>0</v>
      </c>
    </row>
    <row r="11" spans="1:4" ht="15.75" customHeight="1" x14ac:dyDescent="0.25">
      <c r="A11" s="52" t="s">
        <v>24</v>
      </c>
      <c r="B11" s="50">
        <f>+(('Forecasted Budget'!B11*(1-0.167))/(1+'CLIN 0002 NNSA M&amp;O Fee'!C11))</f>
        <v>1360430610</v>
      </c>
      <c r="C11" s="85"/>
      <c r="D11" s="94">
        <f t="shared" si="0"/>
        <v>0</v>
      </c>
    </row>
    <row r="12" spans="1:4" ht="15.75" customHeight="1" x14ac:dyDescent="0.25">
      <c r="A12" s="52" t="s">
        <v>25</v>
      </c>
      <c r="B12" s="50">
        <f>+(('Forecasted Budget'!B12*(1-0.167))/(1+'CLIN 0002 NNSA M&amp;O Fee'!C12))</f>
        <v>1360128231</v>
      </c>
      <c r="C12" s="85"/>
      <c r="D12" s="94">
        <f t="shared" si="0"/>
        <v>0</v>
      </c>
    </row>
    <row r="13" spans="1:4" ht="15.75" customHeight="1" x14ac:dyDescent="0.25">
      <c r="A13" s="52"/>
      <c r="B13" s="50"/>
      <c r="C13" s="85"/>
      <c r="D13" s="94"/>
    </row>
    <row r="14" spans="1:4" ht="15.75" customHeight="1" x14ac:dyDescent="0.25">
      <c r="A14" s="52" t="s">
        <v>26</v>
      </c>
      <c r="B14" s="50">
        <f>+(('Forecasted Budget'!B14*(1-0.167))/(1+'CLIN 0002 NNSA M&amp;O Fee'!C14))</f>
        <v>1401355900</v>
      </c>
      <c r="C14" s="85"/>
      <c r="D14" s="94">
        <f t="shared" si="0"/>
        <v>0</v>
      </c>
    </row>
    <row r="15" spans="1:4" ht="15.75" customHeight="1" x14ac:dyDescent="0.25">
      <c r="A15" s="52" t="s">
        <v>27</v>
      </c>
      <c r="B15" s="50">
        <f>+(('Forecasted Budget'!B15*(1-0.167))/(1+'CLIN 0002 NNSA M&amp;O Fee'!C15))</f>
        <v>1429428000</v>
      </c>
      <c r="C15" s="85"/>
      <c r="D15" s="94">
        <f t="shared" si="0"/>
        <v>0</v>
      </c>
    </row>
    <row r="16" spans="1:4" ht="15.75" customHeight="1" x14ac:dyDescent="0.25">
      <c r="A16" s="52" t="s">
        <v>28</v>
      </c>
      <c r="B16" s="50">
        <f>+(('Forecasted Budget'!B16*(1-0.167))/(1+'CLIN 0002 NNSA M&amp;O Fee'!C16))</f>
        <v>1457999900</v>
      </c>
      <c r="C16" s="85"/>
      <c r="D16" s="94">
        <f t="shared" si="0"/>
        <v>0</v>
      </c>
    </row>
    <row r="17" spans="1:4" ht="15.75" customHeight="1" x14ac:dyDescent="0.25">
      <c r="A17" s="52" t="s">
        <v>29</v>
      </c>
      <c r="B17" s="50">
        <f>+(('Forecasted Budget'!B17*(1-0.167))/(1+'CLIN 0002 NNSA M&amp;O Fee'!C17))</f>
        <v>1487154900</v>
      </c>
      <c r="C17" s="85"/>
      <c r="D17" s="94">
        <f t="shared" si="0"/>
        <v>0</v>
      </c>
    </row>
    <row r="18" spans="1:4" ht="15.75" customHeight="1" x14ac:dyDescent="0.25">
      <c r="A18" s="52" t="s">
        <v>30</v>
      </c>
      <c r="B18" s="50">
        <f>+(('Forecasted Budget'!B18*(1-0.167))/(1+'CLIN 0002 NNSA M&amp;O Fee'!C18))</f>
        <v>1516893000</v>
      </c>
      <c r="C18" s="85"/>
      <c r="D18" s="94">
        <f t="shared" si="0"/>
        <v>0</v>
      </c>
    </row>
    <row r="19" spans="1:4" ht="15.75" customHeight="1" x14ac:dyDescent="0.25">
      <c r="A19" s="52"/>
      <c r="B19" s="50"/>
      <c r="C19" s="85"/>
      <c r="D19" s="94"/>
    </row>
    <row r="20" spans="1:4" ht="15.75" customHeight="1" x14ac:dyDescent="0.25">
      <c r="A20" s="52" t="s">
        <v>31</v>
      </c>
      <c r="B20" s="50">
        <f>+(('Forecasted Budget'!B20*(1-0.167))/(1+'CLIN 0002 NNSA M&amp;O Fee'!C20))</f>
        <v>1547214200</v>
      </c>
      <c r="C20" s="85"/>
      <c r="D20" s="94">
        <f t="shared" si="0"/>
        <v>0</v>
      </c>
    </row>
    <row r="21" spans="1:4" ht="15.75" customHeight="1" x14ac:dyDescent="0.25">
      <c r="A21" s="52" t="s">
        <v>32</v>
      </c>
      <c r="B21" s="50">
        <f>+(('Forecasted Budget'!B21*(1-0.167))/(1+'CLIN 0002 NNSA M&amp;O Fee'!C21))</f>
        <v>1578201800</v>
      </c>
      <c r="C21" s="85"/>
      <c r="D21" s="94">
        <f t="shared" si="0"/>
        <v>0</v>
      </c>
    </row>
    <row r="22" spans="1:4" ht="15.75" customHeight="1" x14ac:dyDescent="0.25">
      <c r="A22" s="52" t="s">
        <v>33</v>
      </c>
      <c r="B22" s="50">
        <f>+(('Forecasted Budget'!B22*(1-0.167))/(1+'CLIN 0002 NNSA M&amp;O Fee'!C22))</f>
        <v>1609772500</v>
      </c>
      <c r="C22" s="85"/>
      <c r="D22" s="94">
        <f t="shared" si="0"/>
        <v>0</v>
      </c>
    </row>
    <row r="23" spans="1:4" ht="15.75" customHeight="1" x14ac:dyDescent="0.25">
      <c r="A23" s="52"/>
      <c r="B23" s="50"/>
      <c r="C23" s="85"/>
      <c r="D23" s="94"/>
    </row>
    <row r="24" spans="1:4" ht="15.75" customHeight="1" x14ac:dyDescent="0.25">
      <c r="A24" s="52" t="s">
        <v>34</v>
      </c>
      <c r="B24" s="50">
        <f>+(('Forecasted Budget'!B24*(1-0.167))/(1+'CLIN 0002 NNSA M&amp;O Fee'!C24))</f>
        <v>1641926300</v>
      </c>
      <c r="C24" s="85"/>
      <c r="D24" s="94">
        <f t="shared" si="0"/>
        <v>0</v>
      </c>
    </row>
    <row r="25" spans="1:4" ht="15.75" customHeight="1" x14ac:dyDescent="0.25">
      <c r="A25" s="52" t="s">
        <v>35</v>
      </c>
      <c r="B25" s="50">
        <f>+(('Forecasted Budget'!B25*(1-0.167))/(1+'CLIN 0002 NNSA M&amp;O Fee'!C25))</f>
        <v>1674746500</v>
      </c>
      <c r="C25" s="85"/>
      <c r="D25" s="94">
        <f t="shared" si="0"/>
        <v>0</v>
      </c>
    </row>
    <row r="26" spans="1:4" ht="15.75" customHeight="1" x14ac:dyDescent="0.25">
      <c r="A26" s="52"/>
      <c r="B26" s="50"/>
      <c r="C26" s="85"/>
      <c r="D26" s="94"/>
    </row>
    <row r="27" spans="1:4" ht="15.75" customHeight="1" x14ac:dyDescent="0.25">
      <c r="A27" s="52" t="s">
        <v>42</v>
      </c>
      <c r="B27" s="50">
        <f>+(('Forecasted Budget'!B27*(1-0.167))/(1+'CLIN 0002 NNSA M&amp;O Fee'!C27))</f>
        <v>1708233100</v>
      </c>
      <c r="C27" s="85"/>
      <c r="D27" s="94">
        <f t="shared" si="0"/>
        <v>0</v>
      </c>
    </row>
    <row r="28" spans="1:4" ht="15.75" customHeight="1" x14ac:dyDescent="0.25">
      <c r="A28" s="52" t="s">
        <v>77</v>
      </c>
      <c r="B28" s="50">
        <f>+(('Forecasted Budget'!B28*(1-0.167))/(1+'CLIN 0002 NNSA M&amp;O Fee'!C28))</f>
        <v>1742469400</v>
      </c>
      <c r="C28" s="85"/>
      <c r="D28" s="94">
        <f t="shared" si="0"/>
        <v>0</v>
      </c>
    </row>
    <row r="29" spans="1:4" ht="15.75" customHeight="1" x14ac:dyDescent="0.25">
      <c r="B29" s="50"/>
      <c r="C29" s="85"/>
      <c r="D29" s="94"/>
    </row>
    <row r="30" spans="1:4" ht="15.75" customHeight="1" x14ac:dyDescent="0.25">
      <c r="A30" s="52" t="s">
        <v>78</v>
      </c>
      <c r="B30" s="50">
        <f>+(('Forecasted Budget'!B30*(1-0.167))/(1+'CLIN 0002 NNSA M&amp;O Fee'!C30))</f>
        <v>1777288800</v>
      </c>
      <c r="C30" s="85"/>
      <c r="D30" s="94">
        <f t="shared" si="0"/>
        <v>0</v>
      </c>
    </row>
    <row r="31" spans="1:4" ht="15.75" customHeight="1" x14ac:dyDescent="0.25">
      <c r="A31" s="52" t="s">
        <v>71</v>
      </c>
      <c r="B31" s="50">
        <f>+(('Forecasted Budget'!B31*(1-0.167))/(1+'CLIN 0002 NNSA M&amp;O Fee'!C31))</f>
        <v>1812857900</v>
      </c>
      <c r="C31" s="85"/>
      <c r="D31" s="94">
        <f t="shared" si="0"/>
        <v>0</v>
      </c>
    </row>
    <row r="32" spans="1:4" ht="15.75" customHeight="1" x14ac:dyDescent="0.25">
      <c r="A32" s="52"/>
      <c r="B32" s="50"/>
      <c r="C32" s="85"/>
      <c r="D32" s="94"/>
    </row>
    <row r="33" spans="1:4" ht="15.75" customHeight="1" thickBot="1" x14ac:dyDescent="0.3">
      <c r="A33" s="53" t="s">
        <v>72</v>
      </c>
      <c r="B33" s="89">
        <f>+(('Forecasted Budget'!B33*(1-0.167))/(1+'CLIN 0002 NNSA M&amp;O Fee'!C33))</f>
        <v>1849093400</v>
      </c>
      <c r="C33" s="91"/>
      <c r="D33" s="95">
        <f t="shared" si="0"/>
        <v>0</v>
      </c>
    </row>
    <row r="34" spans="1:4" ht="15.75" customHeight="1" thickBot="1" x14ac:dyDescent="0.3">
      <c r="A34" s="39" t="s">
        <v>36</v>
      </c>
      <c r="B34" s="87">
        <f>SUM(B8:B33)</f>
        <v>30477443311</v>
      </c>
      <c r="C34" s="49"/>
      <c r="D34" s="57">
        <f>+SUM(D8:D33)</f>
        <v>0</v>
      </c>
    </row>
    <row r="35" spans="1:4" ht="15.75" customHeight="1" x14ac:dyDescent="0.25">
      <c r="A35" s="2"/>
      <c r="B35" s="26"/>
      <c r="C35" s="3"/>
      <c r="D35" s="4"/>
    </row>
    <row r="36" spans="1:4" x14ac:dyDescent="0.25">
      <c r="A36" s="120" t="s">
        <v>70</v>
      </c>
      <c r="B36" s="121"/>
      <c r="C36" s="121"/>
      <c r="D36" s="121"/>
    </row>
    <row r="37" spans="1:4" x14ac:dyDescent="0.25">
      <c r="A37" s="69" t="s">
        <v>66</v>
      </c>
      <c r="B37"/>
      <c r="C37"/>
      <c r="D37"/>
    </row>
    <row r="38" spans="1:4" x14ac:dyDescent="0.25">
      <c r="A38" s="69"/>
      <c r="B38"/>
      <c r="C38"/>
      <c r="D38"/>
    </row>
    <row r="39" spans="1:4" x14ac:dyDescent="0.25">
      <c r="A39" s="48"/>
      <c r="B39"/>
      <c r="C39"/>
      <c r="D39"/>
    </row>
    <row r="40" spans="1:4" x14ac:dyDescent="0.25">
      <c r="A40" s="48"/>
      <c r="B40"/>
      <c r="C40"/>
      <c r="D40"/>
    </row>
    <row r="41" spans="1:4" ht="47.25" customHeight="1" x14ac:dyDescent="0.25">
      <c r="A41" s="37"/>
      <c r="B41" s="37"/>
      <c r="C41" s="37"/>
      <c r="D41" s="37"/>
    </row>
    <row r="42" spans="1:4" ht="31.5" customHeight="1" x14ac:dyDescent="0.25">
      <c r="A42" s="37"/>
      <c r="B42" s="37"/>
      <c r="C42" s="37"/>
      <c r="D42" s="37"/>
    </row>
  </sheetData>
  <mergeCells count="2">
    <mergeCell ref="A36:D36"/>
    <mergeCell ref="A5:D5"/>
  </mergeCells>
  <pageMargins left="0.45" right="0.45" top="0.75" bottom="0.75" header="0.3" footer="0.3"/>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1"/>
  <sheetViews>
    <sheetView showGridLines="0" zoomScaleNormal="100" workbookViewId="0"/>
  </sheetViews>
  <sheetFormatPr defaultColWidth="9.140625" defaultRowHeight="15.75" x14ac:dyDescent="0.25"/>
  <cols>
    <col min="1" max="1" width="27.140625" style="8" customWidth="1"/>
    <col min="2" max="4" width="23.7109375" style="8" customWidth="1"/>
    <col min="5" max="16384" width="9.140625" style="8"/>
  </cols>
  <sheetData>
    <row r="1" spans="1:4" ht="18.75" x14ac:dyDescent="0.25">
      <c r="A1" s="29" t="s">
        <v>0</v>
      </c>
      <c r="B1" s="29"/>
      <c r="C1" s="29"/>
      <c r="D1" s="29"/>
    </row>
    <row r="2" spans="1:4" x14ac:dyDescent="0.25">
      <c r="A2" s="5" t="s">
        <v>19</v>
      </c>
      <c r="B2" s="30"/>
      <c r="C2" s="30"/>
      <c r="D2" s="30"/>
    </row>
    <row r="3" spans="1:4" x14ac:dyDescent="0.25">
      <c r="A3" s="16"/>
    </row>
    <row r="4" spans="1:4" x14ac:dyDescent="0.25">
      <c r="A4" s="16"/>
    </row>
    <row r="5" spans="1:4" x14ac:dyDescent="0.25">
      <c r="A5" s="122" t="s">
        <v>79</v>
      </c>
      <c r="B5" s="122"/>
      <c r="C5" s="122"/>
      <c r="D5" s="122"/>
    </row>
    <row r="6" spans="1:4" ht="18.75" customHeight="1" thickBot="1" x14ac:dyDescent="0.3">
      <c r="A6" s="1"/>
    </row>
    <row r="7" spans="1:4" ht="63.75" thickBot="1" x14ac:dyDescent="0.3">
      <c r="A7" s="38" t="s">
        <v>20</v>
      </c>
      <c r="B7" s="28" t="s">
        <v>40</v>
      </c>
      <c r="C7" s="40" t="s">
        <v>80</v>
      </c>
      <c r="D7" s="38" t="s">
        <v>62</v>
      </c>
    </row>
    <row r="8" spans="1:4" ht="15.75" customHeight="1" x14ac:dyDescent="0.25">
      <c r="A8" s="84" t="s">
        <v>21</v>
      </c>
      <c r="B8" s="44">
        <f>+(('Forecasted Budget'!E8*(1-0.167))/(1+'CLIN 0003 non-NNSA M&amp;O Fee'!C8))</f>
        <v>378848400</v>
      </c>
      <c r="C8" s="61"/>
      <c r="D8" s="90">
        <f>ROUND(B8*C8,0)</f>
        <v>0</v>
      </c>
    </row>
    <row r="9" spans="1:4" ht="15.75" customHeight="1" x14ac:dyDescent="0.25">
      <c r="A9" s="52" t="s">
        <v>22</v>
      </c>
      <c r="B9" s="45">
        <f>+(('Forecasted Budget'!E9*(1-0.167))/(1+'CLIN 0003 non-NNSA M&amp;O Fee'!C9))</f>
        <v>389260900</v>
      </c>
      <c r="C9" s="62"/>
      <c r="D9" s="94">
        <f t="shared" ref="D9:D33" si="0">ROUND(B9*C9,0)</f>
        <v>0</v>
      </c>
    </row>
    <row r="10" spans="1:4" ht="15.75" customHeight="1" x14ac:dyDescent="0.25">
      <c r="A10" s="52" t="s">
        <v>23</v>
      </c>
      <c r="B10" s="45">
        <f>+(('Forecasted Budget'!E10*(1-0.167))/(1+'CLIN 0003 non-NNSA M&amp;O Fee'!C10))</f>
        <v>410669000</v>
      </c>
      <c r="C10" s="62"/>
      <c r="D10" s="94">
        <f t="shared" si="0"/>
        <v>0</v>
      </c>
    </row>
    <row r="11" spans="1:4" ht="15.75" customHeight="1" x14ac:dyDescent="0.25">
      <c r="A11" s="52" t="s">
        <v>24</v>
      </c>
      <c r="B11" s="45">
        <f>+(('Forecasted Budget'!E11*(1-0.167))/(1+'CLIN 0003 non-NNSA M&amp;O Fee'!C11))</f>
        <v>450403100</v>
      </c>
      <c r="C11" s="62"/>
      <c r="D11" s="94">
        <f t="shared" si="0"/>
        <v>0</v>
      </c>
    </row>
    <row r="12" spans="1:4" ht="15.75" customHeight="1" x14ac:dyDescent="0.25">
      <c r="A12" s="52" t="s">
        <v>25</v>
      </c>
      <c r="B12" s="45">
        <f>+(('Forecasted Budget'!E12*(1-0.167))/(1+'CLIN 0003 non-NNSA M&amp;O Fee'!C12))</f>
        <v>379264900</v>
      </c>
      <c r="C12" s="62"/>
      <c r="D12" s="94">
        <f t="shared" si="0"/>
        <v>0</v>
      </c>
    </row>
    <row r="13" spans="1:4" ht="15.75" customHeight="1" x14ac:dyDescent="0.25">
      <c r="A13" s="52"/>
      <c r="B13" s="45"/>
      <c r="C13" s="62"/>
      <c r="D13" s="94"/>
    </row>
    <row r="14" spans="1:4" ht="15.75" customHeight="1" x14ac:dyDescent="0.25">
      <c r="A14" s="52" t="s">
        <v>26</v>
      </c>
      <c r="B14" s="45">
        <f>+(('Forecasted Budget'!E14*(1-0.167))/(1+'CLIN 0003 non-NNSA M&amp;O Fee'!C14))</f>
        <v>376849200</v>
      </c>
      <c r="C14" s="62"/>
      <c r="D14" s="94">
        <f t="shared" si="0"/>
        <v>0</v>
      </c>
    </row>
    <row r="15" spans="1:4" ht="15.75" customHeight="1" x14ac:dyDescent="0.25">
      <c r="A15" s="52" t="s">
        <v>27</v>
      </c>
      <c r="B15" s="45">
        <f>+(('Forecasted Budget'!E15*(1-0.167))/(1+'CLIN 0003 non-NNSA M&amp;O Fee'!C15))</f>
        <v>246901200</v>
      </c>
      <c r="C15" s="62"/>
      <c r="D15" s="94">
        <f t="shared" si="0"/>
        <v>0</v>
      </c>
    </row>
    <row r="16" spans="1:4" ht="15.75" customHeight="1" x14ac:dyDescent="0.25">
      <c r="A16" s="52" t="s">
        <v>28</v>
      </c>
      <c r="B16" s="45">
        <f>+(('Forecasted Budget'!E16*(1-0.167))/(1+'CLIN 0003 non-NNSA M&amp;O Fee'!C16))</f>
        <v>220328500</v>
      </c>
      <c r="C16" s="62"/>
      <c r="D16" s="94">
        <f t="shared" si="0"/>
        <v>0</v>
      </c>
    </row>
    <row r="17" spans="1:4" ht="15.75" customHeight="1" x14ac:dyDescent="0.25">
      <c r="A17" s="52" t="s">
        <v>29</v>
      </c>
      <c r="B17" s="45">
        <f>+(('Forecasted Budget'!E17*(1-0.167))/(1+'CLIN 0003 non-NNSA M&amp;O Fee'!C17))</f>
        <v>188757800</v>
      </c>
      <c r="C17" s="62"/>
      <c r="D17" s="94">
        <f t="shared" si="0"/>
        <v>0</v>
      </c>
    </row>
    <row r="18" spans="1:4" ht="15.75" customHeight="1" x14ac:dyDescent="0.25">
      <c r="A18" s="52" t="s">
        <v>30</v>
      </c>
      <c r="B18" s="45">
        <f>+(('Forecasted Budget'!E18*(1-0.167))/(1+'CLIN 0003 non-NNSA M&amp;O Fee'!C18))</f>
        <v>197754200</v>
      </c>
      <c r="C18" s="62"/>
      <c r="D18" s="94">
        <f t="shared" si="0"/>
        <v>0</v>
      </c>
    </row>
    <row r="19" spans="1:4" ht="15.75" customHeight="1" x14ac:dyDescent="0.25">
      <c r="A19" s="52"/>
      <c r="B19" s="45"/>
      <c r="C19" s="62"/>
      <c r="D19" s="94"/>
    </row>
    <row r="20" spans="1:4" ht="15.75" customHeight="1" x14ac:dyDescent="0.25">
      <c r="A20" s="52" t="s">
        <v>31</v>
      </c>
      <c r="B20" s="45">
        <f>+(('Forecasted Budget'!E20*(1-0.167))/(1+'CLIN 0003 non-NNSA M&amp;O Fee'!C20))</f>
        <v>185592400</v>
      </c>
      <c r="C20" s="62"/>
      <c r="D20" s="94">
        <f t="shared" si="0"/>
        <v>0</v>
      </c>
    </row>
    <row r="21" spans="1:4" ht="15.75" customHeight="1" x14ac:dyDescent="0.25">
      <c r="A21" s="52" t="s">
        <v>32</v>
      </c>
      <c r="B21" s="45">
        <f>+(('Forecasted Budget'!E21*(1-0.167))/(1+'CLIN 0003 non-NNSA M&amp;O Fee'!C21))</f>
        <v>301712600</v>
      </c>
      <c r="C21" s="62"/>
      <c r="D21" s="94">
        <f t="shared" si="0"/>
        <v>0</v>
      </c>
    </row>
    <row r="22" spans="1:4" ht="15.75" customHeight="1" x14ac:dyDescent="0.25">
      <c r="A22" s="52" t="s">
        <v>33</v>
      </c>
      <c r="B22" s="45">
        <f>+(('Forecasted Budget'!E22*(1-0.167))/(1+'CLIN 0003 non-NNSA M&amp;O Fee'!C22))</f>
        <v>287301700</v>
      </c>
      <c r="C22" s="62"/>
      <c r="D22" s="94">
        <f t="shared" si="0"/>
        <v>0</v>
      </c>
    </row>
    <row r="23" spans="1:4" ht="15.75" customHeight="1" x14ac:dyDescent="0.25">
      <c r="A23" s="52"/>
      <c r="B23" s="45"/>
      <c r="C23" s="62"/>
      <c r="D23" s="94"/>
    </row>
    <row r="24" spans="1:4" ht="15.75" customHeight="1" x14ac:dyDescent="0.25">
      <c r="A24" s="52" t="s">
        <v>34</v>
      </c>
      <c r="B24" s="45">
        <f>+(('Forecasted Budget'!E24*(1-0.167))/(1+'CLIN 0003 non-NNSA M&amp;O Fee'!C24))</f>
        <v>337864800</v>
      </c>
      <c r="C24" s="62"/>
      <c r="D24" s="94">
        <f t="shared" si="0"/>
        <v>0</v>
      </c>
    </row>
    <row r="25" spans="1:4" ht="15.75" customHeight="1" x14ac:dyDescent="0.25">
      <c r="A25" s="52" t="s">
        <v>35</v>
      </c>
      <c r="B25" s="45">
        <f>+(('Forecasted Budget'!E25*(1-0.167))/(1+'CLIN 0003 non-NNSA M&amp;O Fee'!C25))</f>
        <v>312041800</v>
      </c>
      <c r="C25" s="62"/>
      <c r="D25" s="94">
        <f t="shared" si="0"/>
        <v>0</v>
      </c>
    </row>
    <row r="26" spans="1:4" ht="15.75" customHeight="1" x14ac:dyDescent="0.25">
      <c r="A26" s="52"/>
      <c r="B26" s="45"/>
      <c r="C26" s="62"/>
      <c r="D26" s="94"/>
    </row>
    <row r="27" spans="1:4" ht="15.75" customHeight="1" x14ac:dyDescent="0.25">
      <c r="A27" s="52" t="s">
        <v>42</v>
      </c>
      <c r="B27" s="45">
        <f>+(('Forecasted Budget'!E27*(1-0.167))/(1+'CLIN 0003 non-NNSA M&amp;O Fee'!C27))</f>
        <v>430327800</v>
      </c>
      <c r="C27" s="62"/>
      <c r="D27" s="94">
        <f t="shared" si="0"/>
        <v>0</v>
      </c>
    </row>
    <row r="28" spans="1:4" ht="15.75" customHeight="1" x14ac:dyDescent="0.25">
      <c r="A28" s="52" t="s">
        <v>77</v>
      </c>
      <c r="B28" s="45">
        <f>+(('Forecasted Budget'!E28*(1-0.167))/(1+'CLIN 0003 non-NNSA M&amp;O Fee'!C28))</f>
        <v>348860400</v>
      </c>
      <c r="C28" s="62"/>
      <c r="D28" s="94">
        <f t="shared" si="0"/>
        <v>0</v>
      </c>
    </row>
    <row r="29" spans="1:4" ht="15.75" customHeight="1" x14ac:dyDescent="0.25">
      <c r="B29" s="45"/>
      <c r="C29" s="62"/>
      <c r="D29" s="94"/>
    </row>
    <row r="30" spans="1:4" ht="15.75" customHeight="1" x14ac:dyDescent="0.25">
      <c r="A30" s="52" t="s">
        <v>78</v>
      </c>
      <c r="B30" s="45">
        <f>+(('Forecasted Budget'!E30*(1-0.167))/(1+'CLIN 0003 non-NNSA M&amp;O Fee'!C30))</f>
        <v>296464700</v>
      </c>
      <c r="C30" s="62"/>
      <c r="D30" s="94">
        <f t="shared" si="0"/>
        <v>0</v>
      </c>
    </row>
    <row r="31" spans="1:4" ht="15.75" customHeight="1" x14ac:dyDescent="0.25">
      <c r="A31" s="52" t="s">
        <v>71</v>
      </c>
      <c r="B31" s="45">
        <f>+(('Forecasted Budget'!E31*(1-0.167))/(1+'CLIN 0003 non-NNSA M&amp;O Fee'!C31))</f>
        <v>346444700</v>
      </c>
      <c r="C31" s="62"/>
      <c r="D31" s="94">
        <f>ROUND(B31*C31,0)</f>
        <v>0</v>
      </c>
    </row>
    <row r="32" spans="1:4" ht="15.75" customHeight="1" x14ac:dyDescent="0.25">
      <c r="A32" s="52"/>
      <c r="B32" s="45"/>
      <c r="C32" s="62"/>
      <c r="D32" s="94"/>
    </row>
    <row r="33" spans="1:9" ht="15.75" customHeight="1" thickBot="1" x14ac:dyDescent="0.3">
      <c r="A33" s="53" t="s">
        <v>72</v>
      </c>
      <c r="B33" s="45">
        <f>+(('Forecasted Budget'!E33*(1-0.167))/(1+'CLIN 0003 non-NNSA M&amp;O Fee'!C33))</f>
        <v>271058200</v>
      </c>
      <c r="C33" s="62"/>
      <c r="D33" s="95">
        <f t="shared" si="0"/>
        <v>0</v>
      </c>
    </row>
    <row r="34" spans="1:9" ht="15.75" customHeight="1" thickBot="1" x14ac:dyDescent="0.3">
      <c r="A34" s="39" t="s">
        <v>36</v>
      </c>
      <c r="B34" s="56">
        <f>SUM(B8:B33)</f>
        <v>6356706300</v>
      </c>
      <c r="C34" s="49"/>
      <c r="D34" s="57">
        <f>+SUM(D8:D33)</f>
        <v>0</v>
      </c>
    </row>
    <row r="35" spans="1:9" ht="15.75" customHeight="1" x14ac:dyDescent="0.25">
      <c r="A35" s="2"/>
      <c r="B35" s="26"/>
      <c r="C35" s="3"/>
      <c r="D35" s="4"/>
    </row>
    <row r="36" spans="1:9" ht="15.75" customHeight="1" x14ac:dyDescent="0.25">
      <c r="A36" s="125" t="s">
        <v>63</v>
      </c>
      <c r="B36" s="126"/>
      <c r="C36" s="126"/>
      <c r="D36" s="126"/>
      <c r="E36" s="126"/>
      <c r="F36" s="126"/>
      <c r="G36" s="126"/>
      <c r="H36" s="126"/>
      <c r="I36" s="126"/>
    </row>
    <row r="37" spans="1:9" x14ac:dyDescent="0.25">
      <c r="A37" s="123" t="s">
        <v>81</v>
      </c>
      <c r="B37" s="124"/>
      <c r="C37" s="124"/>
      <c r="D37" s="124"/>
      <c r="E37" s="71"/>
      <c r="F37" s="71"/>
      <c r="G37" s="71"/>
      <c r="H37" s="71"/>
      <c r="I37" s="71"/>
    </row>
    <row r="38" spans="1:9" x14ac:dyDescent="0.25">
      <c r="A38" s="69"/>
      <c r="B38" s="70"/>
      <c r="C38" s="70"/>
      <c r="D38" s="70"/>
      <c r="E38" s="71"/>
      <c r="F38" s="71"/>
      <c r="G38" s="71"/>
      <c r="H38" s="71"/>
      <c r="I38" s="71"/>
    </row>
    <row r="39" spans="1:9" x14ac:dyDescent="0.25">
      <c r="A39" s="48"/>
      <c r="B39"/>
      <c r="C39"/>
      <c r="D39"/>
    </row>
    <row r="40" spans="1:9" ht="47.25" customHeight="1" x14ac:dyDescent="0.25">
      <c r="A40" s="37"/>
      <c r="B40" s="37"/>
      <c r="C40" s="37"/>
      <c r="D40" s="37"/>
    </row>
    <row r="41" spans="1:9" ht="31.5" customHeight="1" x14ac:dyDescent="0.25">
      <c r="A41" s="37"/>
      <c r="B41" s="37"/>
      <c r="C41" s="37"/>
      <c r="D41" s="37"/>
    </row>
  </sheetData>
  <mergeCells count="3">
    <mergeCell ref="A37:D37"/>
    <mergeCell ref="A5:D5"/>
    <mergeCell ref="A36:I36"/>
  </mergeCells>
  <pageMargins left="0.45" right="0.45" top="0.75" bottom="0.75" header="0.3" footer="0.3"/>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AFA15-3227-483B-80EB-459C370983B9}">
  <dimension ref="A1:H26"/>
  <sheetViews>
    <sheetView showGridLines="0" workbookViewId="0"/>
  </sheetViews>
  <sheetFormatPr defaultRowHeight="15" x14ac:dyDescent="0.25"/>
  <cols>
    <col min="1" max="1" width="25.140625" customWidth="1"/>
    <col min="2" max="2" width="24.7109375" customWidth="1"/>
    <col min="3" max="3" width="23.85546875" customWidth="1"/>
    <col min="4" max="4" width="24.7109375" customWidth="1"/>
    <col min="8" max="8" width="14.140625" customWidth="1"/>
  </cols>
  <sheetData>
    <row r="1" spans="1:5" ht="18.75" x14ac:dyDescent="0.25">
      <c r="A1" s="29" t="s">
        <v>0</v>
      </c>
      <c r="B1" s="29"/>
      <c r="C1" s="29"/>
      <c r="D1" s="29"/>
    </row>
    <row r="2" spans="1:5" ht="15.75" x14ac:dyDescent="0.25">
      <c r="A2" s="5" t="s">
        <v>19</v>
      </c>
      <c r="B2" s="30"/>
      <c r="C2" s="30"/>
      <c r="D2" s="30"/>
    </row>
    <row r="3" spans="1:5" ht="15.75" x14ac:dyDescent="0.25">
      <c r="A3" s="16"/>
      <c r="B3" s="8"/>
      <c r="C3" s="8"/>
      <c r="D3" s="8"/>
    </row>
    <row r="4" spans="1:5" ht="15.75" x14ac:dyDescent="0.25">
      <c r="A4" s="16"/>
      <c r="B4" s="8"/>
      <c r="C4" s="8"/>
      <c r="D4" s="8"/>
    </row>
    <row r="5" spans="1:5" ht="15.75" x14ac:dyDescent="0.25">
      <c r="A5" s="5" t="s">
        <v>60</v>
      </c>
      <c r="B5" s="5"/>
      <c r="C5" s="5"/>
      <c r="D5" s="5"/>
    </row>
    <row r="6" spans="1:5" ht="16.5" thickBot="1" x14ac:dyDescent="0.3">
      <c r="A6" s="1"/>
      <c r="B6" s="8"/>
      <c r="C6" s="8"/>
      <c r="D6" s="8"/>
    </row>
    <row r="7" spans="1:5" ht="48" thickBot="1" x14ac:dyDescent="0.3">
      <c r="A7" s="38" t="s">
        <v>20</v>
      </c>
      <c r="B7" s="28" t="s">
        <v>59</v>
      </c>
      <c r="C7" s="40" t="s">
        <v>86</v>
      </c>
      <c r="D7" s="38" t="s">
        <v>87</v>
      </c>
    </row>
    <row r="8" spans="1:5" ht="15.75" x14ac:dyDescent="0.25">
      <c r="A8" s="84" t="s">
        <v>21</v>
      </c>
      <c r="B8" s="107">
        <f>+(('Forecasted Budget'!B39*(1-0.167))/(1+C8))</f>
        <v>2894675000</v>
      </c>
      <c r="C8" s="61"/>
      <c r="D8" s="108">
        <f>ROUND(B8*C8,0)</f>
        <v>0</v>
      </c>
      <c r="E8" s="73"/>
    </row>
    <row r="9" spans="1:5" ht="15.75" x14ac:dyDescent="0.25">
      <c r="A9" s="52" t="s">
        <v>22</v>
      </c>
      <c r="B9" s="109">
        <f>+(('Forecasted Budget'!B40*(1-0.167))/(1+C9))</f>
        <v>2644775000</v>
      </c>
      <c r="C9" s="62"/>
      <c r="D9" s="110">
        <f>ROUND(B9*C9,0)</f>
        <v>0</v>
      </c>
    </row>
    <row r="10" spans="1:5" ht="15.75" x14ac:dyDescent="0.25">
      <c r="A10" s="52" t="s">
        <v>23</v>
      </c>
      <c r="B10" s="109">
        <f>+(('Forecasted Budget'!B41*(1-0.167))/(1+C10))</f>
        <v>2582300000</v>
      </c>
      <c r="C10" s="62"/>
      <c r="D10" s="110">
        <f>ROUND(B10*C10,0)</f>
        <v>0</v>
      </c>
    </row>
    <row r="11" spans="1:5" ht="15.75" x14ac:dyDescent="0.25">
      <c r="A11" s="52" t="s">
        <v>24</v>
      </c>
      <c r="B11" s="109">
        <f>+(('Forecasted Budget'!B42*(1-0.167))/(1+C11))</f>
        <v>2561475000</v>
      </c>
      <c r="C11" s="111"/>
      <c r="D11" s="110">
        <f>ROUND(B11*C11,0)</f>
        <v>0</v>
      </c>
      <c r="E11" s="68"/>
    </row>
    <row r="12" spans="1:5" ht="15.75" x14ac:dyDescent="0.25">
      <c r="A12" s="52" t="s">
        <v>25</v>
      </c>
      <c r="B12" s="109">
        <f>+(('Forecasted Budget'!B43*(1-0.167))/(1+C12))</f>
        <v>1457750000</v>
      </c>
      <c r="C12" s="111"/>
      <c r="D12" s="110">
        <f t="shared" ref="D12:D16" si="0">ROUND(B12*C12,0)</f>
        <v>0</v>
      </c>
    </row>
    <row r="13" spans="1:5" ht="15.75" x14ac:dyDescent="0.25">
      <c r="A13" s="52"/>
      <c r="B13" s="109"/>
      <c r="C13" s="111"/>
      <c r="D13" s="110"/>
    </row>
    <row r="14" spans="1:5" ht="15.75" x14ac:dyDescent="0.25">
      <c r="A14" s="52" t="s">
        <v>26</v>
      </c>
      <c r="B14" s="109">
        <f>+(('Forecasted Budget'!B45*(1-0.167))/(1+C14))</f>
        <v>937125000</v>
      </c>
      <c r="C14" s="111"/>
      <c r="D14" s="110">
        <f t="shared" si="0"/>
        <v>0</v>
      </c>
    </row>
    <row r="15" spans="1:5" ht="15.75" x14ac:dyDescent="0.25">
      <c r="A15" s="52" t="s">
        <v>27</v>
      </c>
      <c r="B15" s="109">
        <f>+(('Forecasted Budget'!B46*(1-0.167))/(1+C15))</f>
        <v>666400000</v>
      </c>
      <c r="C15" s="111"/>
      <c r="D15" s="110">
        <f t="shared" si="0"/>
        <v>0</v>
      </c>
    </row>
    <row r="16" spans="1:5" ht="15.75" x14ac:dyDescent="0.25">
      <c r="A16" s="52" t="s">
        <v>28</v>
      </c>
      <c r="B16" s="109">
        <f>+(('Forecasted Budget'!B47*(1-0.167))/(1+C16))</f>
        <v>598927000</v>
      </c>
      <c r="C16" s="111"/>
      <c r="D16" s="110">
        <f t="shared" si="0"/>
        <v>0</v>
      </c>
    </row>
    <row r="17" spans="1:8" ht="15.75" x14ac:dyDescent="0.25">
      <c r="A17" s="52" t="s">
        <v>29</v>
      </c>
      <c r="B17" s="104"/>
      <c r="C17" s="105"/>
      <c r="D17" s="106"/>
    </row>
    <row r="18" spans="1:8" ht="16.5" thickBot="1" x14ac:dyDescent="0.3">
      <c r="A18" s="52" t="s">
        <v>30</v>
      </c>
      <c r="B18" s="104"/>
      <c r="C18" s="105"/>
      <c r="D18" s="106"/>
    </row>
    <row r="19" spans="1:8" ht="16.5" thickBot="1" x14ac:dyDescent="0.3">
      <c r="A19" s="39" t="s">
        <v>36</v>
      </c>
      <c r="B19" s="56">
        <f>SUM(B8:B16)</f>
        <v>14343427000</v>
      </c>
      <c r="C19" s="112"/>
      <c r="D19" s="113">
        <f>+SUM(D8:D18)</f>
        <v>0</v>
      </c>
    </row>
    <row r="20" spans="1:8" ht="15.75" x14ac:dyDescent="0.25">
      <c r="A20" s="2"/>
      <c r="B20" s="26"/>
      <c r="C20" s="3"/>
      <c r="D20" s="4"/>
      <c r="H20" s="64"/>
    </row>
    <row r="21" spans="1:8" ht="45.75" customHeight="1" x14ac:dyDescent="0.25">
      <c r="A21" s="129" t="s">
        <v>93</v>
      </c>
      <c r="B21" s="129"/>
      <c r="C21" s="129"/>
      <c r="D21" s="129"/>
    </row>
    <row r="22" spans="1:8" ht="15.75" x14ac:dyDescent="0.25">
      <c r="A22" s="123" t="s">
        <v>83</v>
      </c>
      <c r="B22" s="127"/>
      <c r="C22" s="127"/>
      <c r="D22" s="127"/>
    </row>
    <row r="23" spans="1:8" ht="177" customHeight="1" x14ac:dyDescent="0.25">
      <c r="A23" s="129" t="s">
        <v>84</v>
      </c>
      <c r="B23" s="129"/>
      <c r="C23" s="129"/>
      <c r="D23" s="129"/>
    </row>
    <row r="24" spans="1:8" ht="27.75" customHeight="1" x14ac:dyDescent="0.25">
      <c r="A24" s="129"/>
      <c r="B24" s="129"/>
      <c r="C24" s="129"/>
      <c r="D24" s="129"/>
    </row>
    <row r="25" spans="1:8" ht="15.75" x14ac:dyDescent="0.25">
      <c r="A25" s="128"/>
      <c r="B25" s="128"/>
      <c r="C25" s="128"/>
      <c r="D25" s="128"/>
    </row>
    <row r="26" spans="1:8" ht="15.75" x14ac:dyDescent="0.25">
      <c r="A26" s="37"/>
      <c r="B26" s="37"/>
      <c r="C26" s="37"/>
      <c r="D26" s="37"/>
    </row>
  </sheetData>
  <mergeCells count="4">
    <mergeCell ref="A22:D22"/>
    <mergeCell ref="A25:D25"/>
    <mergeCell ref="A23:D24"/>
    <mergeCell ref="A21:D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6"/>
  <sheetViews>
    <sheetView showGridLines="0" zoomScale="107" zoomScaleNormal="80" workbookViewId="0"/>
  </sheetViews>
  <sheetFormatPr defaultColWidth="9.140625" defaultRowHeight="15" x14ac:dyDescent="0.25"/>
  <cols>
    <col min="1" max="1" width="27.5703125" style="6" customWidth="1"/>
    <col min="2" max="2" width="18.5703125" style="6" customWidth="1"/>
    <col min="3" max="4" width="19.7109375" style="6" customWidth="1"/>
    <col min="5" max="5" width="9.7109375" style="6" customWidth="1"/>
    <col min="6" max="6" width="19.85546875" style="6" customWidth="1"/>
    <col min="7" max="7" width="19.7109375" style="6" customWidth="1"/>
    <col min="8" max="16384" width="9.140625" style="6"/>
  </cols>
  <sheetData>
    <row r="1" spans="1:11" ht="18.75" x14ac:dyDescent="0.25">
      <c r="A1" s="29" t="s">
        <v>0</v>
      </c>
      <c r="B1" s="29"/>
      <c r="C1" s="29"/>
      <c r="D1" s="29"/>
      <c r="E1" s="29"/>
      <c r="F1" s="29"/>
      <c r="G1" s="29"/>
      <c r="H1" s="29"/>
      <c r="I1" s="29"/>
    </row>
    <row r="2" spans="1:11" ht="15.75" x14ac:dyDescent="0.25">
      <c r="A2" s="5" t="s">
        <v>37</v>
      </c>
      <c r="B2" s="30"/>
      <c r="C2" s="30"/>
      <c r="D2" s="30"/>
      <c r="E2" s="30"/>
      <c r="F2" s="30"/>
      <c r="G2" s="30"/>
      <c r="H2" s="30"/>
      <c r="I2" s="30"/>
    </row>
    <row r="3" spans="1:11" ht="15.75" x14ac:dyDescent="0.25">
      <c r="A3" s="16"/>
    </row>
    <row r="4" spans="1:11" ht="15.75" x14ac:dyDescent="0.25">
      <c r="A4" s="16"/>
    </row>
    <row r="5" spans="1:11" ht="15.75" customHeight="1" x14ac:dyDescent="0.25">
      <c r="A5" s="122" t="s">
        <v>50</v>
      </c>
      <c r="B5" s="122"/>
      <c r="C5" s="122"/>
      <c r="D5" s="122"/>
      <c r="E5" s="5"/>
      <c r="F5" s="5"/>
      <c r="G5" s="5"/>
      <c r="H5" s="5"/>
      <c r="I5" s="5"/>
    </row>
    <row r="6" spans="1:11" ht="15.75" customHeight="1" thickBot="1" x14ac:dyDescent="0.3">
      <c r="A6" s="47"/>
      <c r="B6" s="47"/>
      <c r="C6" s="47"/>
      <c r="D6" s="47"/>
      <c r="E6" s="47"/>
      <c r="F6" s="47"/>
      <c r="G6" s="47"/>
      <c r="H6" s="5"/>
      <c r="I6" s="5"/>
    </row>
    <row r="7" spans="1:11" ht="48" thickBot="1" x14ac:dyDescent="0.3">
      <c r="A7" s="28" t="s">
        <v>20</v>
      </c>
      <c r="B7" s="38" t="s">
        <v>55</v>
      </c>
      <c r="C7" s="38" t="s">
        <v>56</v>
      </c>
      <c r="D7" s="60" t="s">
        <v>57</v>
      </c>
      <c r="E7" s="47"/>
      <c r="F7" s="47"/>
      <c r="G7" s="47"/>
      <c r="H7" s="5"/>
      <c r="I7" s="5"/>
      <c r="J7" s="8"/>
      <c r="K7" s="8"/>
    </row>
    <row r="8" spans="1:11" ht="15.75" customHeight="1" x14ac:dyDescent="0.25">
      <c r="A8" s="84" t="s">
        <v>21</v>
      </c>
      <c r="B8" s="93">
        <f>+(('Forecasted Budget'!E39*(1-0.167))/(1+C8))</f>
        <v>624750</v>
      </c>
      <c r="C8" s="92"/>
      <c r="D8" s="43">
        <f>ROUND(B8*C8,0)</f>
        <v>0</v>
      </c>
      <c r="E8" s="4"/>
      <c r="F8" s="4"/>
      <c r="G8" s="2"/>
      <c r="H8" s="2"/>
      <c r="I8" s="2"/>
      <c r="J8" s="8"/>
      <c r="K8" s="8"/>
    </row>
    <row r="9" spans="1:11" ht="15.75" customHeight="1" x14ac:dyDescent="0.25">
      <c r="A9" s="52" t="s">
        <v>22</v>
      </c>
      <c r="B9" s="50">
        <f>+(('Forecasted Budget'!E40*(1-0.167))/(1+C9))</f>
        <v>641410</v>
      </c>
      <c r="C9" s="51"/>
      <c r="D9" s="41">
        <f t="shared" ref="D9:D12" si="0">ROUND(B9*C9,0)</f>
        <v>0</v>
      </c>
      <c r="E9" s="4"/>
      <c r="F9" s="4"/>
      <c r="G9" s="2"/>
      <c r="H9" s="2"/>
      <c r="I9" s="2"/>
      <c r="J9" s="8"/>
      <c r="K9" s="8"/>
    </row>
    <row r="10" spans="1:11" ht="15.75" customHeight="1" x14ac:dyDescent="0.25">
      <c r="A10" s="52" t="s">
        <v>23</v>
      </c>
      <c r="B10" s="50">
        <f>+(('Forecasted Budget'!E41*(1-0.167))/(1+C10))</f>
        <v>649740</v>
      </c>
      <c r="C10" s="51"/>
      <c r="D10" s="41">
        <f t="shared" si="0"/>
        <v>0</v>
      </c>
      <c r="E10" s="4"/>
      <c r="F10" s="4"/>
      <c r="G10" s="2"/>
      <c r="H10" s="2"/>
      <c r="I10" s="2"/>
      <c r="J10" s="8"/>
      <c r="K10" s="8"/>
    </row>
    <row r="11" spans="1:11" ht="15.75" customHeight="1" x14ac:dyDescent="0.25">
      <c r="A11" s="52" t="s">
        <v>24</v>
      </c>
      <c r="B11" s="50">
        <f>+(('Forecasted Budget'!E42*(1-0.167))/(1+C11))</f>
        <v>666400</v>
      </c>
      <c r="C11" s="51"/>
      <c r="D11" s="41">
        <f t="shared" si="0"/>
        <v>0</v>
      </c>
      <c r="E11" s="4"/>
      <c r="F11" s="4"/>
      <c r="G11" s="2"/>
      <c r="H11" s="2"/>
      <c r="I11" s="2"/>
      <c r="J11" s="8"/>
      <c r="K11" s="8"/>
    </row>
    <row r="12" spans="1:11" ht="15.75" customHeight="1" x14ac:dyDescent="0.25">
      <c r="A12" s="52" t="s">
        <v>25</v>
      </c>
      <c r="B12" s="50">
        <f>+(('Forecasted Budget'!E43*(1-0.167))/(1+C12))</f>
        <v>674730</v>
      </c>
      <c r="C12" s="51"/>
      <c r="D12" s="41">
        <f t="shared" si="0"/>
        <v>0</v>
      </c>
      <c r="E12" s="4"/>
      <c r="F12" s="4"/>
      <c r="G12" s="2"/>
      <c r="H12" s="2"/>
      <c r="I12" s="2"/>
      <c r="J12" s="8"/>
      <c r="K12" s="8"/>
    </row>
    <row r="13" spans="1:11" ht="15.75" customHeight="1" x14ac:dyDescent="0.25">
      <c r="A13" s="52"/>
      <c r="B13" s="50"/>
      <c r="C13" s="51"/>
      <c r="D13" s="41"/>
      <c r="E13" s="4"/>
      <c r="F13" s="4"/>
      <c r="G13" s="2"/>
      <c r="H13" s="2"/>
      <c r="I13" s="2"/>
      <c r="J13" s="8"/>
      <c r="K13" s="8"/>
    </row>
    <row r="14" spans="1:11" ht="15.75" customHeight="1" x14ac:dyDescent="0.25">
      <c r="A14" s="52" t="s">
        <v>26</v>
      </c>
      <c r="B14" s="50">
        <f>+(('Forecasted Budget'!E45*(1-0.167))/(1+C14))</f>
        <v>691390</v>
      </c>
      <c r="C14" s="51"/>
      <c r="D14" s="41">
        <f>ROUND(B14*C14,0)</f>
        <v>0</v>
      </c>
      <c r="E14" s="4"/>
      <c r="F14" s="4"/>
      <c r="G14" s="2"/>
      <c r="H14" s="2"/>
      <c r="I14" s="2"/>
      <c r="J14" s="8"/>
      <c r="K14" s="8"/>
    </row>
    <row r="15" spans="1:11" ht="15.75" customHeight="1" x14ac:dyDescent="0.25">
      <c r="A15" s="52" t="s">
        <v>27</v>
      </c>
      <c r="B15" s="50">
        <f>+(('Forecasted Budget'!E46*(1-0.167))/(1+C15))</f>
        <v>699720</v>
      </c>
      <c r="C15" s="51"/>
      <c r="D15" s="41">
        <f t="shared" ref="D15:D33" si="1">ROUND(B15*C15,0)</f>
        <v>0</v>
      </c>
      <c r="E15" s="4"/>
      <c r="F15" s="4"/>
      <c r="G15" s="2"/>
      <c r="H15" s="2"/>
      <c r="I15" s="2"/>
      <c r="J15" s="8"/>
      <c r="K15" s="8"/>
    </row>
    <row r="16" spans="1:11" ht="15.75" customHeight="1" x14ac:dyDescent="0.25">
      <c r="A16" s="52" t="s">
        <v>28</v>
      </c>
      <c r="B16" s="50">
        <f>+(('Forecasted Budget'!E47*(1-0.167))/(1+C16))</f>
        <v>716380</v>
      </c>
      <c r="C16" s="51"/>
      <c r="D16" s="41">
        <f t="shared" si="1"/>
        <v>0</v>
      </c>
      <c r="E16" s="4"/>
      <c r="F16" s="4"/>
      <c r="G16" s="2"/>
      <c r="H16" s="2"/>
      <c r="I16" s="2"/>
      <c r="J16" s="8"/>
      <c r="K16" s="8"/>
    </row>
    <row r="17" spans="1:11" ht="15.75" customHeight="1" x14ac:dyDescent="0.25">
      <c r="A17" s="52" t="s">
        <v>29</v>
      </c>
      <c r="B17" s="50">
        <f>+(('Forecasted Budget'!E48*(1-0.167))/(1+C17))</f>
        <v>733040</v>
      </c>
      <c r="C17" s="51"/>
      <c r="D17" s="41">
        <f t="shared" si="1"/>
        <v>0</v>
      </c>
      <c r="E17" s="4"/>
      <c r="F17" s="4"/>
      <c r="G17" s="2"/>
      <c r="H17" s="2"/>
      <c r="I17" s="2"/>
      <c r="J17" s="8"/>
      <c r="K17" s="8"/>
    </row>
    <row r="18" spans="1:11" ht="15.75" customHeight="1" x14ac:dyDescent="0.25">
      <c r="A18" s="52" t="s">
        <v>30</v>
      </c>
      <c r="B18" s="50">
        <f>+(('Forecasted Budget'!E49*(1-0.167))/(1+C18))</f>
        <v>749700</v>
      </c>
      <c r="C18" s="51"/>
      <c r="D18" s="41">
        <f t="shared" si="1"/>
        <v>0</v>
      </c>
      <c r="E18" s="4"/>
      <c r="F18" s="4"/>
      <c r="G18" s="2"/>
      <c r="H18" s="2"/>
      <c r="I18" s="2"/>
      <c r="J18" s="8"/>
      <c r="K18" s="8"/>
    </row>
    <row r="19" spans="1:11" ht="15.75" customHeight="1" x14ac:dyDescent="0.25">
      <c r="A19" s="52"/>
      <c r="B19" s="50"/>
      <c r="C19" s="51"/>
      <c r="D19" s="41"/>
      <c r="E19" s="4"/>
      <c r="F19" s="4"/>
      <c r="G19" s="2"/>
      <c r="H19" s="2"/>
      <c r="I19" s="2"/>
      <c r="J19" s="8"/>
      <c r="K19" s="8"/>
    </row>
    <row r="20" spans="1:11" ht="15.75" customHeight="1" x14ac:dyDescent="0.25">
      <c r="A20" s="52" t="s">
        <v>31</v>
      </c>
      <c r="B20" s="50">
        <f>+(('Forecasted Budget'!E51*(1-0.167))/(1+C20))</f>
        <v>758030</v>
      </c>
      <c r="C20" s="51"/>
      <c r="D20" s="41">
        <f t="shared" si="1"/>
        <v>0</v>
      </c>
      <c r="E20" s="4"/>
      <c r="F20" s="4"/>
      <c r="G20" s="2"/>
      <c r="H20" s="2"/>
      <c r="I20" s="2"/>
      <c r="J20" s="8"/>
      <c r="K20" s="8"/>
    </row>
    <row r="21" spans="1:11" ht="15.75" customHeight="1" x14ac:dyDescent="0.25">
      <c r="A21" s="52" t="s">
        <v>32</v>
      </c>
      <c r="B21" s="50">
        <f>+(('Forecasted Budget'!E52*(1-0.167))/(1+C21))</f>
        <v>774690</v>
      </c>
      <c r="C21" s="51"/>
      <c r="D21" s="41">
        <f t="shared" si="1"/>
        <v>0</v>
      </c>
      <c r="E21" s="4"/>
      <c r="F21" s="4"/>
      <c r="G21" s="2"/>
      <c r="H21" s="2"/>
      <c r="I21" s="2"/>
      <c r="J21" s="8"/>
      <c r="K21" s="8"/>
    </row>
    <row r="22" spans="1:11" ht="15.75" customHeight="1" x14ac:dyDescent="0.25">
      <c r="A22" s="52" t="s">
        <v>33</v>
      </c>
      <c r="B22" s="50">
        <f>+(('Forecasted Budget'!E53*(1-0.167))/(1+C22))</f>
        <v>791350</v>
      </c>
      <c r="C22" s="51"/>
      <c r="D22" s="41">
        <f t="shared" si="1"/>
        <v>0</v>
      </c>
      <c r="E22" s="4"/>
      <c r="F22" s="4"/>
      <c r="G22" s="2"/>
      <c r="H22" s="2"/>
      <c r="I22" s="2"/>
      <c r="J22" s="8"/>
      <c r="K22" s="8"/>
    </row>
    <row r="23" spans="1:11" ht="15.75" customHeight="1" x14ac:dyDescent="0.25">
      <c r="A23" s="52"/>
      <c r="B23" s="50"/>
      <c r="C23" s="51"/>
      <c r="D23" s="41"/>
      <c r="E23" s="4"/>
      <c r="F23" s="4"/>
      <c r="G23" s="2"/>
      <c r="H23" s="2"/>
      <c r="I23" s="2"/>
      <c r="J23" s="8"/>
      <c r="K23" s="8"/>
    </row>
    <row r="24" spans="1:11" ht="15.75" customHeight="1" x14ac:dyDescent="0.25">
      <c r="A24" s="52" t="s">
        <v>34</v>
      </c>
      <c r="B24" s="50">
        <f>+(('Forecasted Budget'!E55*(1-0.167))/(1+C24))</f>
        <v>808010</v>
      </c>
      <c r="C24" s="51"/>
      <c r="D24" s="41">
        <f t="shared" si="1"/>
        <v>0</v>
      </c>
      <c r="E24" s="4"/>
      <c r="F24" s="4"/>
      <c r="G24" s="2"/>
      <c r="H24" s="2"/>
      <c r="I24" s="2"/>
      <c r="J24" s="8"/>
      <c r="K24" s="8"/>
    </row>
    <row r="25" spans="1:11" ht="15.75" customHeight="1" x14ac:dyDescent="0.25">
      <c r="A25" s="52" t="s">
        <v>35</v>
      </c>
      <c r="B25" s="50">
        <f>+(('Forecasted Budget'!E56*(1-0.167))/(1+C25))</f>
        <v>824670</v>
      </c>
      <c r="C25" s="51"/>
      <c r="D25" s="41">
        <f t="shared" si="1"/>
        <v>0</v>
      </c>
      <c r="E25" s="4"/>
      <c r="F25" s="4"/>
      <c r="G25" s="2"/>
      <c r="H25" s="2"/>
      <c r="I25" s="2"/>
      <c r="J25" s="8"/>
      <c r="K25" s="8"/>
    </row>
    <row r="26" spans="1:11" ht="15.75" customHeight="1" x14ac:dyDescent="0.25">
      <c r="A26" s="52"/>
      <c r="B26" s="50"/>
      <c r="C26" s="51"/>
      <c r="D26" s="41"/>
      <c r="E26" s="4"/>
      <c r="F26" s="4"/>
      <c r="G26" s="2"/>
      <c r="H26" s="2"/>
      <c r="I26" s="2"/>
      <c r="J26" s="8"/>
      <c r="K26" s="8"/>
    </row>
    <row r="27" spans="1:11" ht="15.75" customHeight="1" x14ac:dyDescent="0.25">
      <c r="A27" s="52" t="s">
        <v>42</v>
      </c>
      <c r="B27" s="50">
        <f>+(('Forecasted Budget'!E58*(1-0.167))/(1+C27))</f>
        <v>841330</v>
      </c>
      <c r="C27" s="51"/>
      <c r="D27" s="41">
        <f t="shared" si="1"/>
        <v>0</v>
      </c>
      <c r="E27" s="4"/>
      <c r="F27" s="4"/>
      <c r="G27" s="2"/>
      <c r="H27" s="2"/>
      <c r="I27" s="2"/>
      <c r="J27" s="8"/>
      <c r="K27" s="8"/>
    </row>
    <row r="28" spans="1:11" ht="15.75" customHeight="1" x14ac:dyDescent="0.25">
      <c r="A28" s="52" t="s">
        <v>77</v>
      </c>
      <c r="B28" s="50">
        <f>+(('Forecasted Budget'!E59*(1-0.167))/(1+C28))</f>
        <v>857990</v>
      </c>
      <c r="C28" s="51"/>
      <c r="D28" s="41">
        <f t="shared" si="1"/>
        <v>0</v>
      </c>
      <c r="E28" s="4"/>
      <c r="F28" s="4"/>
      <c r="G28" s="2"/>
      <c r="H28" s="2"/>
      <c r="I28" s="2"/>
      <c r="J28" s="8"/>
      <c r="K28" s="8"/>
    </row>
    <row r="29" spans="1:11" ht="15.75" customHeight="1" x14ac:dyDescent="0.25">
      <c r="A29" s="8"/>
      <c r="B29" s="50"/>
      <c r="C29" s="51"/>
      <c r="D29" s="41"/>
      <c r="E29" s="4"/>
      <c r="F29" s="4"/>
      <c r="G29" s="2"/>
      <c r="H29" s="2"/>
      <c r="I29" s="2"/>
      <c r="J29" s="8"/>
      <c r="K29" s="8"/>
    </row>
    <row r="30" spans="1:11" ht="15.75" customHeight="1" x14ac:dyDescent="0.25">
      <c r="A30" s="52" t="s">
        <v>78</v>
      </c>
      <c r="B30" s="50">
        <f>+(('Forecasted Budget'!E61*(1-0.167))/(1+C30))</f>
        <v>874650</v>
      </c>
      <c r="C30" s="51"/>
      <c r="D30" s="41">
        <f t="shared" si="1"/>
        <v>0</v>
      </c>
      <c r="E30" s="4"/>
      <c r="F30" s="4"/>
      <c r="G30" s="2"/>
      <c r="H30" s="2"/>
      <c r="I30" s="2"/>
      <c r="J30" s="8"/>
      <c r="K30" s="8"/>
    </row>
    <row r="31" spans="1:11" ht="15.75" customHeight="1" x14ac:dyDescent="0.25">
      <c r="A31" s="52" t="s">
        <v>71</v>
      </c>
      <c r="B31" s="50">
        <f>+(('Forecasted Budget'!E62*(1-0.167))/(1+C31))</f>
        <v>891310</v>
      </c>
      <c r="C31" s="51"/>
      <c r="D31" s="41">
        <f t="shared" si="1"/>
        <v>0</v>
      </c>
      <c r="E31" s="4"/>
      <c r="F31" s="4"/>
      <c r="G31" s="2"/>
      <c r="H31" s="2"/>
      <c r="I31" s="2"/>
      <c r="J31" s="8"/>
      <c r="K31" s="8"/>
    </row>
    <row r="32" spans="1:11" ht="15.75" customHeight="1" x14ac:dyDescent="0.25">
      <c r="A32" s="52"/>
      <c r="B32" s="50"/>
      <c r="C32" s="51"/>
      <c r="D32" s="41"/>
      <c r="E32" s="4"/>
      <c r="F32" s="4"/>
      <c r="G32" s="2"/>
      <c r="H32" s="2"/>
      <c r="I32" s="2"/>
      <c r="J32" s="8"/>
      <c r="K32" s="8"/>
    </row>
    <row r="33" spans="1:11" ht="15.75" customHeight="1" thickBot="1" x14ac:dyDescent="0.3">
      <c r="A33" s="53" t="s">
        <v>72</v>
      </c>
      <c r="B33" s="89">
        <f>+(('Forecasted Budget'!E64*(1-0.167))/(1+C33))</f>
        <v>907970</v>
      </c>
      <c r="C33" s="51"/>
      <c r="D33" s="42">
        <f t="shared" si="1"/>
        <v>0</v>
      </c>
      <c r="E33" s="4"/>
      <c r="F33" s="4"/>
      <c r="G33" s="2"/>
      <c r="H33" s="2"/>
      <c r="I33" s="2"/>
      <c r="J33" s="8"/>
      <c r="K33" s="8"/>
    </row>
    <row r="34" spans="1:11" ht="15.75" customHeight="1" thickBot="1" x14ac:dyDescent="0.3">
      <c r="A34" s="54" t="s">
        <v>36</v>
      </c>
      <c r="B34" s="87">
        <f>SUM(B8:B33)</f>
        <v>15177260</v>
      </c>
      <c r="C34" s="55"/>
      <c r="D34" s="57">
        <f>SUM(D8:D33)</f>
        <v>0</v>
      </c>
      <c r="E34" s="4"/>
      <c r="F34" s="4"/>
      <c r="G34" s="2"/>
      <c r="H34" s="2"/>
      <c r="I34" s="2"/>
      <c r="J34" s="8"/>
      <c r="K34" s="8"/>
    </row>
    <row r="35" spans="1:11" ht="15.75" customHeight="1" x14ac:dyDescent="0.25">
      <c r="A35" s="2"/>
      <c r="B35" s="26"/>
      <c r="C35" s="3"/>
      <c r="D35" s="4"/>
      <c r="E35" s="4"/>
      <c r="F35" s="4"/>
      <c r="G35" s="2"/>
      <c r="H35" s="2"/>
      <c r="I35" s="2"/>
      <c r="J35" s="8"/>
      <c r="K35" s="8"/>
    </row>
    <row r="36" spans="1:11" ht="15.75" customHeight="1" x14ac:dyDescent="0.25">
      <c r="A36" s="132" t="s">
        <v>51</v>
      </c>
      <c r="B36" s="121"/>
      <c r="C36" s="121"/>
      <c r="D36" s="121"/>
      <c r="E36" s="121"/>
      <c r="F36" s="121"/>
      <c r="G36" s="121"/>
      <c r="H36" s="121"/>
      <c r="I36" s="121"/>
      <c r="J36" s="8"/>
      <c r="K36" s="8"/>
    </row>
    <row r="37" spans="1:11" ht="15.75" x14ac:dyDescent="0.25">
      <c r="A37" s="125" t="s">
        <v>67</v>
      </c>
      <c r="B37" s="131"/>
      <c r="C37" s="131"/>
      <c r="D37" s="131"/>
      <c r="E37" s="131"/>
      <c r="F37" s="131"/>
      <c r="G37" s="131"/>
      <c r="H37" s="131"/>
      <c r="I37" s="131"/>
      <c r="J37" s="131"/>
      <c r="K37" s="131"/>
    </row>
    <row r="38" spans="1:11" ht="15.75" x14ac:dyDescent="0.25">
      <c r="A38" s="120"/>
      <c r="B38" s="130"/>
      <c r="C38" s="130"/>
      <c r="D38" s="130"/>
      <c r="E38" s="130"/>
      <c r="F38" s="130"/>
      <c r="G38" s="130"/>
      <c r="H38" s="130"/>
      <c r="I38" s="130"/>
      <c r="J38" s="130"/>
      <c r="K38" s="130"/>
    </row>
    <row r="39" spans="1:11" ht="15.75" x14ac:dyDescent="0.25">
      <c r="A39" s="120"/>
      <c r="B39" s="130"/>
      <c r="C39" s="130"/>
      <c r="D39" s="130"/>
      <c r="E39" s="130"/>
      <c r="F39" s="130"/>
      <c r="G39" s="130"/>
      <c r="H39" s="130"/>
      <c r="I39" s="130"/>
      <c r="J39" s="130"/>
      <c r="K39" s="130"/>
    </row>
    <row r="40" spans="1:11" ht="15.75" x14ac:dyDescent="0.25">
      <c r="A40" s="120"/>
      <c r="B40" s="130"/>
      <c r="C40" s="130"/>
      <c r="D40" s="130"/>
      <c r="E40" s="130"/>
      <c r="F40" s="130"/>
      <c r="G40" s="130"/>
      <c r="H40" s="130"/>
      <c r="I40" s="130"/>
      <c r="J40" s="130"/>
      <c r="K40" s="130"/>
    </row>
    <row r="41" spans="1:11" x14ac:dyDescent="0.25">
      <c r="A41" s="32"/>
      <c r="B41" s="32"/>
      <c r="C41" s="32"/>
      <c r="D41" s="32"/>
      <c r="E41" s="32"/>
      <c r="F41" s="32"/>
      <c r="G41" s="32"/>
      <c r="H41" s="32"/>
      <c r="I41" s="32"/>
      <c r="J41" s="32"/>
      <c r="K41" s="32"/>
    </row>
    <row r="42" spans="1:11" x14ac:dyDescent="0.25">
      <c r="A42" s="32"/>
      <c r="B42" s="32"/>
      <c r="C42" s="32"/>
      <c r="D42" s="32"/>
      <c r="E42" s="32"/>
      <c r="F42" s="32"/>
      <c r="G42" s="32"/>
      <c r="H42" s="32"/>
      <c r="I42" s="32"/>
      <c r="J42" s="32"/>
      <c r="K42" s="32"/>
    </row>
    <row r="43" spans="1:11" x14ac:dyDescent="0.25">
      <c r="A43" s="32"/>
      <c r="B43" s="32"/>
      <c r="C43" s="32"/>
      <c r="D43" s="32"/>
      <c r="E43" s="32"/>
      <c r="F43" s="32"/>
      <c r="G43" s="32"/>
      <c r="H43" s="32"/>
      <c r="I43" s="32"/>
      <c r="J43" s="32"/>
      <c r="K43" s="32"/>
    </row>
    <row r="44" spans="1:11" x14ac:dyDescent="0.25">
      <c r="A44" s="32"/>
      <c r="B44" s="32"/>
      <c r="C44" s="32"/>
      <c r="D44" s="32"/>
      <c r="E44" s="32"/>
      <c r="F44" s="32"/>
      <c r="G44" s="32"/>
      <c r="H44" s="32"/>
      <c r="I44" s="32"/>
      <c r="J44" s="32"/>
      <c r="K44" s="32"/>
    </row>
    <row r="45" spans="1:11" x14ac:dyDescent="0.25">
      <c r="A45" s="32"/>
      <c r="B45" s="32"/>
      <c r="C45" s="32"/>
      <c r="D45" s="32"/>
      <c r="E45" s="32"/>
      <c r="F45" s="32"/>
      <c r="G45" s="32"/>
      <c r="H45" s="32"/>
      <c r="I45" s="32"/>
      <c r="J45" s="32"/>
      <c r="K45" s="32"/>
    </row>
    <row r="46" spans="1:11" x14ac:dyDescent="0.25">
      <c r="A46" s="32"/>
      <c r="B46" s="32"/>
      <c r="C46" s="32"/>
      <c r="D46" s="32"/>
      <c r="E46" s="32"/>
      <c r="F46" s="32"/>
      <c r="G46" s="32"/>
      <c r="H46" s="32"/>
      <c r="I46" s="32"/>
      <c r="J46" s="32"/>
      <c r="K46" s="32"/>
    </row>
    <row r="47" spans="1:11" x14ac:dyDescent="0.25">
      <c r="A47" s="32"/>
      <c r="B47" s="32"/>
      <c r="C47" s="32"/>
      <c r="D47" s="32"/>
      <c r="E47" s="32"/>
      <c r="F47" s="32"/>
      <c r="G47" s="32"/>
      <c r="H47" s="32"/>
      <c r="I47" s="32"/>
      <c r="J47" s="32"/>
      <c r="K47" s="32"/>
    </row>
    <row r="48" spans="1:11" x14ac:dyDescent="0.25">
      <c r="A48" s="32"/>
      <c r="B48" s="32"/>
      <c r="C48" s="32"/>
      <c r="D48" s="32"/>
      <c r="E48" s="32"/>
      <c r="F48" s="32"/>
      <c r="G48" s="32"/>
      <c r="H48" s="32"/>
      <c r="I48" s="32"/>
      <c r="J48" s="32"/>
      <c r="K48" s="32"/>
    </row>
    <row r="49" spans="1:11" x14ac:dyDescent="0.25">
      <c r="A49" s="32"/>
      <c r="B49" s="32"/>
      <c r="C49" s="32"/>
      <c r="D49" s="32"/>
      <c r="E49" s="32"/>
      <c r="F49" s="32"/>
      <c r="G49" s="32"/>
      <c r="H49" s="32"/>
      <c r="I49" s="32"/>
      <c r="J49" s="32"/>
      <c r="K49" s="32"/>
    </row>
    <row r="50" spans="1:11" x14ac:dyDescent="0.25">
      <c r="A50" s="32"/>
      <c r="B50" s="32"/>
      <c r="C50" s="32"/>
      <c r="D50" s="32"/>
      <c r="E50" s="32"/>
      <c r="F50" s="32"/>
      <c r="G50" s="32"/>
      <c r="H50" s="32"/>
      <c r="I50" s="32"/>
      <c r="J50" s="32"/>
      <c r="K50" s="32"/>
    </row>
    <row r="51" spans="1:11" x14ac:dyDescent="0.25">
      <c r="A51" s="32"/>
      <c r="B51" s="32"/>
      <c r="C51" s="32"/>
      <c r="D51" s="32"/>
      <c r="E51" s="32"/>
      <c r="F51" s="32"/>
      <c r="G51" s="32"/>
      <c r="H51" s="32"/>
      <c r="I51" s="32"/>
      <c r="J51" s="32"/>
      <c r="K51" s="32"/>
    </row>
    <row r="52" spans="1:11" x14ac:dyDescent="0.25">
      <c r="A52" s="32"/>
      <c r="B52" s="32"/>
      <c r="C52" s="32"/>
      <c r="D52" s="32"/>
      <c r="E52" s="32"/>
      <c r="F52" s="32"/>
      <c r="G52" s="32"/>
      <c r="H52" s="32"/>
      <c r="I52" s="32"/>
      <c r="J52" s="32"/>
      <c r="K52" s="32"/>
    </row>
    <row r="53" spans="1:11" x14ac:dyDescent="0.25">
      <c r="A53" s="32"/>
      <c r="B53" s="32"/>
      <c r="C53" s="32"/>
      <c r="D53" s="32"/>
      <c r="E53" s="32"/>
      <c r="F53" s="32"/>
      <c r="G53" s="32"/>
      <c r="H53" s="32"/>
      <c r="I53" s="32"/>
      <c r="J53" s="32"/>
      <c r="K53" s="32"/>
    </row>
    <row r="54" spans="1:11" x14ac:dyDescent="0.25">
      <c r="A54" s="32"/>
      <c r="B54" s="32"/>
      <c r="C54" s="32"/>
      <c r="D54" s="32"/>
      <c r="E54" s="32"/>
      <c r="F54" s="32"/>
      <c r="G54" s="32"/>
      <c r="H54" s="32"/>
      <c r="I54" s="32"/>
      <c r="J54" s="32"/>
      <c r="K54" s="32"/>
    </row>
    <row r="55" spans="1:11" x14ac:dyDescent="0.25">
      <c r="A55" s="32"/>
      <c r="B55" s="32"/>
      <c r="C55" s="32"/>
      <c r="D55" s="32"/>
      <c r="E55" s="32"/>
      <c r="F55" s="32"/>
      <c r="G55" s="32"/>
      <c r="H55" s="32"/>
      <c r="I55" s="32"/>
      <c r="J55" s="32"/>
      <c r="K55" s="32"/>
    </row>
    <row r="56" spans="1:11" x14ac:dyDescent="0.25">
      <c r="A56" s="32"/>
      <c r="B56" s="32"/>
      <c r="C56" s="32"/>
      <c r="D56" s="32"/>
      <c r="E56" s="32"/>
      <c r="F56" s="32"/>
      <c r="G56" s="32"/>
      <c r="H56" s="32"/>
      <c r="I56" s="32"/>
      <c r="J56" s="32"/>
      <c r="K56" s="32"/>
    </row>
    <row r="57" spans="1:11" x14ac:dyDescent="0.25">
      <c r="A57" s="32"/>
      <c r="B57" s="32"/>
      <c r="C57" s="32"/>
      <c r="D57" s="32"/>
      <c r="E57" s="32"/>
      <c r="F57" s="32"/>
      <c r="G57" s="32"/>
      <c r="H57" s="32"/>
      <c r="I57" s="32"/>
      <c r="J57" s="32"/>
      <c r="K57" s="32"/>
    </row>
    <row r="58" spans="1:11" x14ac:dyDescent="0.25">
      <c r="A58" s="32"/>
      <c r="B58" s="32"/>
      <c r="C58" s="32"/>
      <c r="D58" s="32"/>
      <c r="E58" s="32"/>
      <c r="F58" s="32"/>
      <c r="G58" s="32"/>
      <c r="H58" s="32"/>
      <c r="I58" s="32"/>
      <c r="J58" s="32"/>
      <c r="K58" s="32"/>
    </row>
    <row r="59" spans="1:11" x14ac:dyDescent="0.25">
      <c r="A59" s="32"/>
      <c r="B59" s="32"/>
      <c r="C59" s="32"/>
      <c r="D59" s="32"/>
      <c r="E59" s="32"/>
      <c r="F59" s="32"/>
      <c r="G59" s="32"/>
      <c r="H59" s="32"/>
      <c r="I59" s="32"/>
      <c r="J59" s="32"/>
      <c r="K59" s="32"/>
    </row>
    <row r="60" spans="1:11" x14ac:dyDescent="0.25">
      <c r="A60" s="32"/>
      <c r="B60" s="32"/>
      <c r="C60" s="32"/>
      <c r="D60" s="32"/>
      <c r="E60" s="32"/>
      <c r="F60" s="32"/>
      <c r="G60" s="32"/>
      <c r="H60" s="32"/>
      <c r="I60" s="32"/>
      <c r="J60" s="32"/>
      <c r="K60" s="32"/>
    </row>
    <row r="61" spans="1:11" x14ac:dyDescent="0.25">
      <c r="A61" s="32"/>
      <c r="B61" s="32"/>
      <c r="C61" s="32"/>
      <c r="D61" s="32"/>
      <c r="E61" s="32"/>
      <c r="F61" s="32"/>
      <c r="G61" s="32"/>
      <c r="H61" s="32"/>
      <c r="I61" s="32"/>
      <c r="J61" s="32"/>
      <c r="K61" s="32"/>
    </row>
    <row r="62" spans="1:11" x14ac:dyDescent="0.25">
      <c r="A62" s="32"/>
      <c r="B62" s="32"/>
      <c r="C62" s="32"/>
      <c r="D62" s="32"/>
      <c r="E62" s="32"/>
      <c r="F62" s="32"/>
      <c r="G62" s="32"/>
      <c r="H62" s="32"/>
      <c r="I62" s="32"/>
      <c r="J62" s="32"/>
      <c r="K62" s="32"/>
    </row>
    <row r="63" spans="1:11" x14ac:dyDescent="0.25">
      <c r="A63" s="32"/>
      <c r="B63" s="32"/>
      <c r="C63" s="32"/>
      <c r="D63" s="32"/>
      <c r="E63" s="32"/>
      <c r="F63" s="32"/>
      <c r="G63" s="32"/>
      <c r="H63" s="32"/>
      <c r="I63" s="32"/>
      <c r="J63" s="32"/>
      <c r="K63" s="32"/>
    </row>
    <row r="64" spans="1:11" x14ac:dyDescent="0.25">
      <c r="A64" s="32"/>
      <c r="B64" s="32"/>
      <c r="C64" s="32"/>
      <c r="D64" s="32"/>
      <c r="E64" s="32"/>
      <c r="F64" s="32"/>
      <c r="G64" s="32"/>
      <c r="H64" s="32"/>
      <c r="I64" s="32"/>
      <c r="J64" s="32"/>
      <c r="K64" s="32"/>
    </row>
    <row r="65" spans="1:11" x14ac:dyDescent="0.25">
      <c r="A65" s="32"/>
      <c r="B65" s="32"/>
      <c r="C65" s="32"/>
      <c r="D65" s="32"/>
      <c r="E65" s="32"/>
      <c r="F65" s="32"/>
      <c r="G65" s="32"/>
      <c r="H65" s="32"/>
      <c r="I65" s="32"/>
      <c r="J65" s="32"/>
      <c r="K65" s="32"/>
    </row>
    <row r="66" spans="1:11" x14ac:dyDescent="0.25">
      <c r="A66" s="32"/>
      <c r="B66" s="32"/>
      <c r="C66" s="32"/>
      <c r="D66" s="32"/>
      <c r="E66" s="32"/>
      <c r="F66" s="32"/>
      <c r="G66" s="32"/>
      <c r="H66" s="32"/>
      <c r="I66" s="32"/>
      <c r="J66" s="32"/>
      <c r="K66" s="32"/>
    </row>
  </sheetData>
  <mergeCells count="6">
    <mergeCell ref="A38:K38"/>
    <mergeCell ref="A39:K39"/>
    <mergeCell ref="A40:K40"/>
    <mergeCell ref="A37:K37"/>
    <mergeCell ref="A5:D5"/>
    <mergeCell ref="A36:I36"/>
  </mergeCells>
  <pageMargins left="0.45" right="0.45" top="0.75" bottom="0.75" header="0.3" footer="0.3"/>
  <pageSetup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7"/>
  <sheetViews>
    <sheetView showGridLines="0" topLeftCell="A16" zoomScale="115" zoomScaleNormal="115" workbookViewId="0"/>
  </sheetViews>
  <sheetFormatPr defaultColWidth="9.140625" defaultRowHeight="15" x14ac:dyDescent="0.25"/>
  <cols>
    <col min="1" max="1" width="25.85546875" style="6" customWidth="1"/>
    <col min="2" max="7" width="20.7109375" style="6" customWidth="1"/>
    <col min="8" max="16384" width="9.140625" style="6"/>
  </cols>
  <sheetData>
    <row r="1" spans="1:11" ht="18.75" x14ac:dyDescent="0.25">
      <c r="A1" s="29" t="s">
        <v>0</v>
      </c>
      <c r="B1" s="29"/>
      <c r="C1" s="29"/>
      <c r="D1" s="29"/>
      <c r="E1" s="29"/>
      <c r="F1" s="29"/>
      <c r="G1" s="29"/>
      <c r="H1" s="29"/>
      <c r="I1" s="29"/>
      <c r="J1" s="29"/>
      <c r="K1" s="29"/>
    </row>
    <row r="2" spans="1:11" x14ac:dyDescent="0.25">
      <c r="A2" s="31" t="s">
        <v>38</v>
      </c>
      <c r="B2" s="31"/>
      <c r="C2" s="31"/>
      <c r="D2" s="31"/>
      <c r="E2" s="31"/>
      <c r="F2" s="31"/>
      <c r="G2" s="31"/>
      <c r="H2" s="31"/>
      <c r="I2" s="32"/>
    </row>
    <row r="3" spans="1:11" x14ac:dyDescent="0.25">
      <c r="A3" s="32"/>
      <c r="B3" s="32"/>
      <c r="C3" s="32"/>
      <c r="D3" s="32"/>
      <c r="E3" s="32"/>
      <c r="F3" s="32"/>
      <c r="G3" s="32"/>
      <c r="H3" s="32"/>
      <c r="I3" s="32"/>
    </row>
    <row r="4" spans="1:11" x14ac:dyDescent="0.25">
      <c r="A4" s="133" t="s">
        <v>88</v>
      </c>
      <c r="B4" s="133"/>
      <c r="C4" s="133"/>
      <c r="D4" s="133"/>
      <c r="E4" s="133"/>
      <c r="F4" s="133"/>
      <c r="G4" s="31"/>
      <c r="H4" s="31"/>
      <c r="I4" s="32"/>
    </row>
    <row r="5" spans="1:11" ht="18.75" customHeight="1" thickBot="1" x14ac:dyDescent="0.3">
      <c r="A5" s="33"/>
      <c r="B5" s="32"/>
      <c r="C5" s="32"/>
      <c r="D5" s="32"/>
      <c r="E5" s="32"/>
      <c r="F5" s="32"/>
      <c r="G5" s="32"/>
      <c r="H5" s="32"/>
      <c r="I5" s="32"/>
    </row>
    <row r="6" spans="1:11" ht="15.75" thickBot="1" x14ac:dyDescent="0.3">
      <c r="A6" s="99" t="s">
        <v>18</v>
      </c>
      <c r="B6" s="134"/>
      <c r="C6" s="134"/>
      <c r="D6" s="134"/>
      <c r="E6" s="135"/>
      <c r="F6" s="98">
        <f>'CLIN 0001 Transition Period'!B7</f>
        <v>0</v>
      </c>
      <c r="G6" s="32"/>
      <c r="H6" s="32"/>
      <c r="I6" s="32"/>
    </row>
    <row r="7" spans="1:11" ht="18.75" customHeight="1" thickBot="1" x14ac:dyDescent="0.3">
      <c r="A7" s="33"/>
      <c r="B7" s="32"/>
      <c r="C7" s="32"/>
      <c r="D7" s="32"/>
      <c r="E7" s="32"/>
      <c r="F7" s="32"/>
      <c r="G7" s="32"/>
      <c r="H7" s="32"/>
      <c r="I7" s="32"/>
    </row>
    <row r="8" spans="1:11" ht="32.25" thickBot="1" x14ac:dyDescent="0.3">
      <c r="A8" s="96" t="s">
        <v>20</v>
      </c>
      <c r="B8" s="38" t="s">
        <v>73</v>
      </c>
      <c r="C8" s="38" t="s">
        <v>74</v>
      </c>
      <c r="D8" s="38" t="s">
        <v>85</v>
      </c>
      <c r="E8" s="38" t="s">
        <v>58</v>
      </c>
      <c r="F8" s="38" t="s">
        <v>39</v>
      </c>
      <c r="G8" s="8"/>
      <c r="H8" s="8"/>
      <c r="I8" s="8"/>
    </row>
    <row r="9" spans="1:11" ht="15.75" x14ac:dyDescent="0.25">
      <c r="A9" s="84" t="s">
        <v>21</v>
      </c>
      <c r="B9" s="102">
        <f>+'CLIN 0002 NNSA M&amp;O Fee'!D8</f>
        <v>0</v>
      </c>
      <c r="C9" s="102">
        <f>+'CLIN 0003 non-NNSA M&amp;O Fee'!D8</f>
        <v>0</v>
      </c>
      <c r="D9" s="18">
        <f>'Sub-CLIN 0004A SRPPF Fee'!D8</f>
        <v>0</v>
      </c>
      <c r="E9" s="114">
        <f>+'CLIN 0006 SPP Fixed Fee'!D8</f>
        <v>0</v>
      </c>
      <c r="F9" s="18">
        <f>SUM(B9:E9)</f>
        <v>0</v>
      </c>
      <c r="G9" s="2"/>
      <c r="H9" s="8"/>
      <c r="I9" s="8"/>
    </row>
    <row r="10" spans="1:11" ht="15.75" x14ac:dyDescent="0.25">
      <c r="A10" s="52" t="s">
        <v>22</v>
      </c>
      <c r="B10" s="59">
        <f>+'CLIN 0002 NNSA M&amp;O Fee'!D9</f>
        <v>0</v>
      </c>
      <c r="C10" s="59">
        <f>+'CLIN 0003 non-NNSA M&amp;O Fee'!D9</f>
        <v>0</v>
      </c>
      <c r="D10" s="116">
        <f>'Sub-CLIN 0004A SRPPF Fee'!D9</f>
        <v>0</v>
      </c>
      <c r="E10" s="26">
        <f>+'CLIN 0006 SPP Fixed Fee'!D9</f>
        <v>0</v>
      </c>
      <c r="F10" s="58">
        <f t="shared" ref="F10:F17" si="0">SUM(B10:E10)</f>
        <v>0</v>
      </c>
      <c r="G10" s="2"/>
      <c r="H10" s="8"/>
      <c r="I10" s="8"/>
    </row>
    <row r="11" spans="1:11" ht="15.75" x14ac:dyDescent="0.25">
      <c r="A11" s="52" t="s">
        <v>23</v>
      </c>
      <c r="B11" s="59">
        <f>+'CLIN 0002 NNSA M&amp;O Fee'!D10</f>
        <v>0</v>
      </c>
      <c r="C11" s="59">
        <f>+'CLIN 0003 non-NNSA M&amp;O Fee'!D10</f>
        <v>0</v>
      </c>
      <c r="D11" s="116">
        <f>'Sub-CLIN 0004A SRPPF Fee'!D10</f>
        <v>0</v>
      </c>
      <c r="E11" s="26">
        <f>+'CLIN 0006 SPP Fixed Fee'!D10</f>
        <v>0</v>
      </c>
      <c r="F11" s="58">
        <f t="shared" si="0"/>
        <v>0</v>
      </c>
      <c r="G11" s="2"/>
      <c r="H11" s="8"/>
      <c r="I11" s="8"/>
    </row>
    <row r="12" spans="1:11" ht="15.75" x14ac:dyDescent="0.25">
      <c r="A12" s="52" t="s">
        <v>24</v>
      </c>
      <c r="B12" s="59">
        <f>+'CLIN 0002 NNSA M&amp;O Fee'!D11</f>
        <v>0</v>
      </c>
      <c r="C12" s="59">
        <f>+'CLIN 0003 non-NNSA M&amp;O Fee'!D11</f>
        <v>0</v>
      </c>
      <c r="D12" s="116">
        <f>'Sub-CLIN 0004A SRPPF Fee'!D11</f>
        <v>0</v>
      </c>
      <c r="E12" s="26">
        <f>+'CLIN 0006 SPP Fixed Fee'!D11</f>
        <v>0</v>
      </c>
      <c r="F12" s="58">
        <f t="shared" si="0"/>
        <v>0</v>
      </c>
      <c r="G12" s="2"/>
      <c r="H12" s="8"/>
      <c r="I12" s="8"/>
    </row>
    <row r="13" spans="1:11" ht="15.75" x14ac:dyDescent="0.25">
      <c r="A13" s="52" t="s">
        <v>25</v>
      </c>
      <c r="B13" s="59">
        <f>+'CLIN 0002 NNSA M&amp;O Fee'!D12</f>
        <v>0</v>
      </c>
      <c r="C13" s="59">
        <f>+'CLIN 0003 non-NNSA M&amp;O Fee'!D12</f>
        <v>0</v>
      </c>
      <c r="D13" s="116">
        <f>'Sub-CLIN 0004A SRPPF Fee'!D12</f>
        <v>0</v>
      </c>
      <c r="E13" s="26">
        <f>+'CLIN 0006 SPP Fixed Fee'!D12</f>
        <v>0</v>
      </c>
      <c r="F13" s="58">
        <f t="shared" si="0"/>
        <v>0</v>
      </c>
      <c r="G13" s="2"/>
      <c r="H13" s="8"/>
      <c r="I13" s="8"/>
    </row>
    <row r="14" spans="1:11" ht="15.75" x14ac:dyDescent="0.25">
      <c r="A14" s="52"/>
      <c r="B14" s="59"/>
      <c r="C14" s="59"/>
      <c r="D14" s="116"/>
      <c r="E14" s="26"/>
      <c r="F14" s="58"/>
      <c r="G14" s="2"/>
      <c r="H14" s="8"/>
      <c r="I14" s="8"/>
    </row>
    <row r="15" spans="1:11" ht="15.75" customHeight="1" x14ac:dyDescent="0.25">
      <c r="A15" s="52" t="s">
        <v>26</v>
      </c>
      <c r="B15" s="59">
        <f>+'CLIN 0002 NNSA M&amp;O Fee'!D14</f>
        <v>0</v>
      </c>
      <c r="C15" s="59">
        <f>+'CLIN 0003 non-NNSA M&amp;O Fee'!D14</f>
        <v>0</v>
      </c>
      <c r="D15" s="116">
        <f>'Sub-CLIN 0004A SRPPF Fee'!D14</f>
        <v>0</v>
      </c>
      <c r="E15" s="26">
        <f>+'CLIN 0006 SPP Fixed Fee'!D14</f>
        <v>0</v>
      </c>
      <c r="F15" s="58">
        <f t="shared" si="0"/>
        <v>0</v>
      </c>
      <c r="G15" s="2"/>
      <c r="H15" s="8"/>
      <c r="I15" s="8"/>
    </row>
    <row r="16" spans="1:11" ht="15.75" customHeight="1" x14ac:dyDescent="0.25">
      <c r="A16" s="52" t="s">
        <v>27</v>
      </c>
      <c r="B16" s="59">
        <f>+'CLIN 0002 NNSA M&amp;O Fee'!D15</f>
        <v>0</v>
      </c>
      <c r="C16" s="59">
        <f>+'CLIN 0003 non-NNSA M&amp;O Fee'!D15</f>
        <v>0</v>
      </c>
      <c r="D16" s="116">
        <f>'Sub-CLIN 0004A SRPPF Fee'!D15</f>
        <v>0</v>
      </c>
      <c r="E16" s="26">
        <f>+'CLIN 0006 SPP Fixed Fee'!D15</f>
        <v>0</v>
      </c>
      <c r="F16" s="58">
        <f t="shared" si="0"/>
        <v>0</v>
      </c>
      <c r="G16" s="2"/>
      <c r="H16" s="8"/>
      <c r="I16" s="8"/>
    </row>
    <row r="17" spans="1:9" ht="15.75" customHeight="1" x14ac:dyDescent="0.25">
      <c r="A17" s="52" t="s">
        <v>28</v>
      </c>
      <c r="B17" s="59">
        <f>+'CLIN 0002 NNSA M&amp;O Fee'!D16</f>
        <v>0</v>
      </c>
      <c r="C17" s="59">
        <f>+'CLIN 0003 non-NNSA M&amp;O Fee'!D16</f>
        <v>0</v>
      </c>
      <c r="D17" s="116">
        <f>'Sub-CLIN 0004A SRPPF Fee'!D16</f>
        <v>0</v>
      </c>
      <c r="E17" s="26">
        <f>+'CLIN 0006 SPP Fixed Fee'!D16</f>
        <v>0</v>
      </c>
      <c r="F17" s="58">
        <f t="shared" si="0"/>
        <v>0</v>
      </c>
      <c r="G17" s="2"/>
      <c r="H17" s="8"/>
      <c r="I17" s="8"/>
    </row>
    <row r="18" spans="1:9" ht="15.75" customHeight="1" x14ac:dyDescent="0.25">
      <c r="A18" s="52" t="s">
        <v>29</v>
      </c>
      <c r="B18" s="59">
        <f>+'CLIN 0002 NNSA M&amp;O Fee'!D17</f>
        <v>0</v>
      </c>
      <c r="C18" s="59">
        <f>+'CLIN 0003 non-NNSA M&amp;O Fee'!D17</f>
        <v>0</v>
      </c>
      <c r="D18" s="117"/>
      <c r="E18" s="26">
        <f>+'CLIN 0006 SPP Fixed Fee'!D17</f>
        <v>0</v>
      </c>
      <c r="F18" s="58">
        <f>+B18+C18+E18</f>
        <v>0</v>
      </c>
      <c r="G18" s="2"/>
      <c r="H18" s="8"/>
      <c r="I18" s="8"/>
    </row>
    <row r="19" spans="1:9" ht="15.75" customHeight="1" x14ac:dyDescent="0.25">
      <c r="A19" s="52" t="s">
        <v>30</v>
      </c>
      <c r="B19" s="59">
        <f>+'CLIN 0002 NNSA M&amp;O Fee'!D18</f>
        <v>0</v>
      </c>
      <c r="C19" s="59">
        <f>+'CLIN 0003 non-NNSA M&amp;O Fee'!D18</f>
        <v>0</v>
      </c>
      <c r="D19" s="117"/>
      <c r="E19" s="26">
        <f>+'CLIN 0006 SPP Fixed Fee'!D18</f>
        <v>0</v>
      </c>
      <c r="F19" s="58">
        <f>+B19+C19+E19</f>
        <v>0</v>
      </c>
      <c r="G19" s="2"/>
      <c r="H19" s="8"/>
      <c r="I19" s="8"/>
    </row>
    <row r="20" spans="1:9" ht="15.75" customHeight="1" x14ac:dyDescent="0.25">
      <c r="A20" s="52"/>
      <c r="B20" s="59"/>
      <c r="C20" s="59"/>
      <c r="D20" s="117"/>
      <c r="E20" s="26"/>
      <c r="F20" s="58"/>
      <c r="G20" s="2"/>
      <c r="H20" s="8"/>
      <c r="I20" s="8"/>
    </row>
    <row r="21" spans="1:9" ht="15.75" customHeight="1" x14ac:dyDescent="0.25">
      <c r="A21" s="52" t="s">
        <v>31</v>
      </c>
      <c r="B21" s="59">
        <f>+'CLIN 0002 NNSA M&amp;O Fee'!D20</f>
        <v>0</v>
      </c>
      <c r="C21" s="59">
        <f>+'CLIN 0003 non-NNSA M&amp;O Fee'!D20</f>
        <v>0</v>
      </c>
      <c r="D21" s="117"/>
      <c r="E21" s="26">
        <f>+'CLIN 0006 SPP Fixed Fee'!D20</f>
        <v>0</v>
      </c>
      <c r="F21" s="58">
        <f>+B21+C21+E21</f>
        <v>0</v>
      </c>
      <c r="G21" s="2"/>
      <c r="H21" s="8"/>
      <c r="I21" s="8"/>
    </row>
    <row r="22" spans="1:9" ht="15.75" customHeight="1" x14ac:dyDescent="0.25">
      <c r="A22" s="52" t="s">
        <v>32</v>
      </c>
      <c r="B22" s="59">
        <f>+'CLIN 0002 NNSA M&amp;O Fee'!D21</f>
        <v>0</v>
      </c>
      <c r="C22" s="59">
        <f>+'CLIN 0003 non-NNSA M&amp;O Fee'!D21</f>
        <v>0</v>
      </c>
      <c r="D22" s="117"/>
      <c r="E22" s="26">
        <f>+'CLIN 0006 SPP Fixed Fee'!D21</f>
        <v>0</v>
      </c>
      <c r="F22" s="58">
        <f>+B22+C22+E22</f>
        <v>0</v>
      </c>
      <c r="G22" s="2"/>
      <c r="H22" s="8"/>
      <c r="I22" s="8"/>
    </row>
    <row r="23" spans="1:9" ht="15.75" customHeight="1" x14ac:dyDescent="0.25">
      <c r="A23" s="52" t="s">
        <v>33</v>
      </c>
      <c r="B23" s="59">
        <f>+'CLIN 0002 NNSA M&amp;O Fee'!D22</f>
        <v>0</v>
      </c>
      <c r="C23" s="59">
        <f>+'CLIN 0003 non-NNSA M&amp;O Fee'!D22</f>
        <v>0</v>
      </c>
      <c r="D23" s="117"/>
      <c r="E23" s="26">
        <f>+'CLIN 0006 SPP Fixed Fee'!D22</f>
        <v>0</v>
      </c>
      <c r="F23" s="58">
        <f>+B23+C23+E23</f>
        <v>0</v>
      </c>
      <c r="G23" s="2"/>
      <c r="H23" s="8"/>
      <c r="I23" s="8"/>
    </row>
    <row r="24" spans="1:9" ht="15.75" customHeight="1" x14ac:dyDescent="0.25">
      <c r="A24" s="52"/>
      <c r="B24" s="59"/>
      <c r="C24" s="59"/>
      <c r="D24" s="117"/>
      <c r="E24" s="26"/>
      <c r="F24" s="58"/>
      <c r="G24" s="2"/>
      <c r="H24" s="8"/>
      <c r="I24" s="8"/>
    </row>
    <row r="25" spans="1:9" ht="15.75" customHeight="1" x14ac:dyDescent="0.25">
      <c r="A25" s="52" t="s">
        <v>34</v>
      </c>
      <c r="B25" s="59">
        <f>+'CLIN 0002 NNSA M&amp;O Fee'!D24</f>
        <v>0</v>
      </c>
      <c r="C25" s="59">
        <f>+'CLIN 0003 non-NNSA M&amp;O Fee'!D24</f>
        <v>0</v>
      </c>
      <c r="D25" s="117"/>
      <c r="E25" s="26">
        <f>+'CLIN 0006 SPP Fixed Fee'!D24</f>
        <v>0</v>
      </c>
      <c r="F25" s="58">
        <f>+B25+C25+E25</f>
        <v>0</v>
      </c>
      <c r="G25" s="2"/>
      <c r="H25" s="8"/>
      <c r="I25" s="8"/>
    </row>
    <row r="26" spans="1:9" ht="15.75" customHeight="1" x14ac:dyDescent="0.25">
      <c r="A26" s="52" t="s">
        <v>35</v>
      </c>
      <c r="B26" s="59">
        <f>+'CLIN 0002 NNSA M&amp;O Fee'!D25</f>
        <v>0</v>
      </c>
      <c r="C26" s="59">
        <f>+'CLIN 0003 non-NNSA M&amp;O Fee'!D25</f>
        <v>0</v>
      </c>
      <c r="D26" s="117"/>
      <c r="E26" s="26">
        <f>+'CLIN 0006 SPP Fixed Fee'!D25</f>
        <v>0</v>
      </c>
      <c r="F26" s="58">
        <f>+B26+C26+E26</f>
        <v>0</v>
      </c>
      <c r="G26" s="2"/>
      <c r="H26" s="8"/>
      <c r="I26" s="8"/>
    </row>
    <row r="27" spans="1:9" ht="15.75" customHeight="1" x14ac:dyDescent="0.25">
      <c r="A27" s="52"/>
      <c r="B27" s="59"/>
      <c r="C27" s="59"/>
      <c r="D27" s="117"/>
      <c r="E27" s="26"/>
      <c r="F27" s="58"/>
      <c r="G27" s="2"/>
      <c r="H27" s="8"/>
      <c r="I27" s="8"/>
    </row>
    <row r="28" spans="1:9" ht="15.75" customHeight="1" x14ac:dyDescent="0.25">
      <c r="A28" s="52" t="s">
        <v>42</v>
      </c>
      <c r="B28" s="59">
        <f>+'CLIN 0002 NNSA M&amp;O Fee'!D27</f>
        <v>0</v>
      </c>
      <c r="C28" s="59">
        <f>+'CLIN 0003 non-NNSA M&amp;O Fee'!D27</f>
        <v>0</v>
      </c>
      <c r="D28" s="117"/>
      <c r="E28" s="26">
        <f>+'CLIN 0006 SPP Fixed Fee'!D27</f>
        <v>0</v>
      </c>
      <c r="F28" s="58">
        <f>+B28+C28+E28</f>
        <v>0</v>
      </c>
      <c r="G28" s="2"/>
      <c r="H28" s="8"/>
      <c r="I28" s="8"/>
    </row>
    <row r="29" spans="1:9" ht="15.75" customHeight="1" x14ac:dyDescent="0.25">
      <c r="A29" s="52" t="s">
        <v>77</v>
      </c>
      <c r="B29" s="59">
        <f>+'CLIN 0002 NNSA M&amp;O Fee'!D28</f>
        <v>0</v>
      </c>
      <c r="C29" s="59">
        <f>+'CLIN 0003 non-NNSA M&amp;O Fee'!D28</f>
        <v>0</v>
      </c>
      <c r="D29" s="117"/>
      <c r="E29" s="26">
        <f>+'CLIN 0006 SPP Fixed Fee'!D28</f>
        <v>0</v>
      </c>
      <c r="F29" s="58">
        <f>+B29+C29+E29</f>
        <v>0</v>
      </c>
      <c r="G29" s="2"/>
      <c r="H29" s="8"/>
      <c r="I29" s="8"/>
    </row>
    <row r="30" spans="1:9" ht="15.75" customHeight="1" x14ac:dyDescent="0.25">
      <c r="A30" s="100"/>
      <c r="B30" s="59"/>
      <c r="C30" s="59"/>
      <c r="D30" s="117"/>
      <c r="E30" s="26"/>
      <c r="F30" s="58"/>
      <c r="G30" s="2"/>
      <c r="H30" s="8"/>
      <c r="I30" s="8"/>
    </row>
    <row r="31" spans="1:9" ht="15.75" customHeight="1" x14ac:dyDescent="0.25">
      <c r="A31" s="52" t="s">
        <v>78</v>
      </c>
      <c r="B31" s="59">
        <f>+'CLIN 0002 NNSA M&amp;O Fee'!D30</f>
        <v>0</v>
      </c>
      <c r="C31" s="59">
        <f>+'CLIN 0003 non-NNSA M&amp;O Fee'!D30</f>
        <v>0</v>
      </c>
      <c r="D31" s="117"/>
      <c r="E31" s="26">
        <f>+'CLIN 0006 SPP Fixed Fee'!D30</f>
        <v>0</v>
      </c>
      <c r="F31" s="58">
        <f>+B31+C31+E31</f>
        <v>0</v>
      </c>
      <c r="G31" s="2"/>
      <c r="H31" s="8"/>
      <c r="I31" s="8"/>
    </row>
    <row r="32" spans="1:9" ht="15.75" customHeight="1" x14ac:dyDescent="0.25">
      <c r="A32" s="52" t="s">
        <v>71</v>
      </c>
      <c r="B32" s="59">
        <f>+'CLIN 0002 NNSA M&amp;O Fee'!D31</f>
        <v>0</v>
      </c>
      <c r="C32" s="59">
        <f>+'CLIN 0003 non-NNSA M&amp;O Fee'!D31</f>
        <v>0</v>
      </c>
      <c r="D32" s="117"/>
      <c r="E32" s="26">
        <f>+'CLIN 0006 SPP Fixed Fee'!D31</f>
        <v>0</v>
      </c>
      <c r="F32" s="58">
        <f>+B32+C32+E32</f>
        <v>0</v>
      </c>
      <c r="G32" s="2"/>
      <c r="H32" s="8"/>
      <c r="I32" s="8"/>
    </row>
    <row r="33" spans="1:9" ht="15.75" customHeight="1" x14ac:dyDescent="0.25">
      <c r="A33" s="52"/>
      <c r="B33" s="59"/>
      <c r="C33" s="59"/>
      <c r="D33" s="117"/>
      <c r="E33" s="26"/>
      <c r="F33" s="58"/>
      <c r="G33" s="2"/>
      <c r="H33" s="8"/>
      <c r="I33" s="8"/>
    </row>
    <row r="34" spans="1:9" ht="16.5" thickBot="1" x14ac:dyDescent="0.3">
      <c r="A34" s="53" t="s">
        <v>72</v>
      </c>
      <c r="B34" s="103">
        <f>+'CLIN 0002 NNSA M&amp;O Fee'!D33</f>
        <v>0</v>
      </c>
      <c r="C34" s="103">
        <f>+'CLIN 0003 non-NNSA M&amp;O Fee'!D33</f>
        <v>0</v>
      </c>
      <c r="D34" s="118"/>
      <c r="E34" s="115">
        <f>+'CLIN 0006 SPP Fixed Fee'!D33</f>
        <v>0</v>
      </c>
      <c r="F34" s="58">
        <f>+B34+C34+E34</f>
        <v>0</v>
      </c>
      <c r="G34" s="2"/>
      <c r="H34" s="8"/>
      <c r="I34" s="8"/>
    </row>
    <row r="35" spans="1:9" ht="16.5" thickBot="1" x14ac:dyDescent="0.3">
      <c r="A35" s="97" t="s">
        <v>36</v>
      </c>
      <c r="B35" s="101">
        <f>SUM(B9:B34)</f>
        <v>0</v>
      </c>
      <c r="C35" s="81">
        <f>SUM(C9:C34)</f>
        <v>0</v>
      </c>
      <c r="D35" s="81">
        <f t="shared" ref="D35:E35" si="1">SUM(D9:D34)</f>
        <v>0</v>
      </c>
      <c r="E35" s="81">
        <f t="shared" si="1"/>
        <v>0</v>
      </c>
      <c r="F35" s="19">
        <f>SUM(F9:F34)</f>
        <v>0</v>
      </c>
      <c r="G35" s="8"/>
      <c r="H35" s="8"/>
      <c r="I35" s="8"/>
    </row>
    <row r="36" spans="1:9" ht="16.5" thickBot="1" x14ac:dyDescent="0.3">
      <c r="A36" s="8"/>
      <c r="B36" s="72"/>
      <c r="C36" s="72"/>
      <c r="D36" s="72"/>
      <c r="E36" s="72"/>
      <c r="F36" s="72"/>
      <c r="G36" s="8"/>
      <c r="H36" s="8"/>
      <c r="I36" s="8"/>
    </row>
    <row r="37" spans="1:9" ht="16.5" thickBot="1" x14ac:dyDescent="0.3">
      <c r="A37" s="97" t="s">
        <v>16</v>
      </c>
      <c r="B37" s="136"/>
      <c r="C37" s="136"/>
      <c r="D37" s="136"/>
      <c r="E37" s="137"/>
      <c r="F37" s="19">
        <f>+F35+F6</f>
        <v>0</v>
      </c>
      <c r="G37" s="8"/>
      <c r="H37" s="8"/>
      <c r="I37" s="8"/>
    </row>
    <row r="38" spans="1:9" ht="15.75" x14ac:dyDescent="0.25">
      <c r="A38" s="8"/>
      <c r="B38" s="36"/>
      <c r="C38" s="36"/>
      <c r="D38" s="36"/>
      <c r="E38" s="36"/>
      <c r="F38" s="22"/>
      <c r="G38" s="8"/>
      <c r="H38" s="8"/>
      <c r="I38" s="8"/>
    </row>
    <row r="39" spans="1:9" ht="15.75" customHeight="1" x14ac:dyDescent="0.25">
      <c r="A39" s="119" t="s">
        <v>76</v>
      </c>
      <c r="B39" s="119"/>
      <c r="C39" s="119"/>
      <c r="D39" s="119"/>
      <c r="E39" s="119"/>
      <c r="F39" s="119"/>
      <c r="G39" s="63"/>
      <c r="H39" s="63"/>
      <c r="I39" s="63"/>
    </row>
    <row r="40" spans="1:9" ht="16.5" customHeight="1" x14ac:dyDescent="0.25">
      <c r="A40" s="119"/>
      <c r="B40" s="119"/>
      <c r="C40" s="119"/>
      <c r="D40" s="119"/>
      <c r="E40" s="119"/>
      <c r="F40" s="119"/>
      <c r="G40" s="63"/>
      <c r="H40" s="63"/>
      <c r="I40" s="63"/>
    </row>
    <row r="41" spans="1:9" ht="15.75" x14ac:dyDescent="0.25">
      <c r="A41" s="8"/>
      <c r="B41" s="8"/>
      <c r="C41" s="8"/>
      <c r="D41" s="8"/>
      <c r="E41" s="8"/>
      <c r="F41" s="22"/>
      <c r="G41" s="8"/>
      <c r="H41" s="8"/>
      <c r="I41" s="8"/>
    </row>
    <row r="42" spans="1:9" ht="15.75" x14ac:dyDescent="0.25">
      <c r="A42" s="8"/>
      <c r="B42" s="8"/>
      <c r="C42" s="8"/>
      <c r="D42" s="8"/>
      <c r="E42" s="8"/>
      <c r="F42" s="8"/>
      <c r="G42" s="8"/>
      <c r="H42" s="8"/>
      <c r="I42" s="8"/>
    </row>
    <row r="43" spans="1:9" ht="15.75" x14ac:dyDescent="0.25">
      <c r="A43" s="8"/>
      <c r="B43" s="8"/>
      <c r="C43" s="8"/>
      <c r="D43" s="8"/>
      <c r="E43" s="8"/>
      <c r="F43" s="8"/>
      <c r="G43" s="8"/>
      <c r="H43" s="8"/>
      <c r="I43" s="8"/>
    </row>
    <row r="44" spans="1:9" ht="15.75" x14ac:dyDescent="0.25">
      <c r="A44" s="8"/>
      <c r="B44" s="8"/>
      <c r="C44" s="8"/>
      <c r="D44" s="8"/>
      <c r="E44" s="8"/>
      <c r="F44" s="8"/>
      <c r="G44" s="8"/>
      <c r="H44" s="8"/>
      <c r="I44" s="8"/>
    </row>
    <row r="45" spans="1:9" ht="15.75" x14ac:dyDescent="0.25">
      <c r="A45" s="8"/>
      <c r="B45" s="8"/>
      <c r="C45" s="8"/>
      <c r="D45" s="8"/>
      <c r="E45" s="8"/>
      <c r="F45" s="8"/>
      <c r="G45" s="8"/>
      <c r="H45" s="8"/>
      <c r="I45" s="8"/>
    </row>
    <row r="46" spans="1:9" ht="15.75" x14ac:dyDescent="0.25">
      <c r="A46" s="8"/>
      <c r="B46" s="8"/>
      <c r="C46" s="8"/>
      <c r="D46" s="8"/>
      <c r="E46" s="8"/>
      <c r="F46" s="8"/>
      <c r="G46" s="8"/>
      <c r="H46" s="8"/>
      <c r="I46" s="8"/>
    </row>
    <row r="47" spans="1:9" ht="15.75" x14ac:dyDescent="0.25">
      <c r="A47" s="8"/>
      <c r="B47" s="8"/>
      <c r="C47" s="8"/>
      <c r="D47" s="8"/>
      <c r="E47" s="8"/>
      <c r="F47" s="8"/>
      <c r="G47" s="8"/>
      <c r="H47" s="8"/>
      <c r="I47" s="8"/>
    </row>
  </sheetData>
  <mergeCells count="4">
    <mergeCell ref="A4:F4"/>
    <mergeCell ref="B6:E6"/>
    <mergeCell ref="A39:F40"/>
    <mergeCell ref="B37:E37"/>
  </mergeCells>
  <pageMargins left="0.7" right="0.7" top="0.75" bottom="0.75" header="0.3" footer="0.3"/>
  <pageSetup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83683E479E49498A4C37CCEE19919C" ma:contentTypeVersion="0" ma:contentTypeDescription="Create a new document." ma:contentTypeScope="" ma:versionID="dc7bbcc58d005043e6942e63bc1c2ab3">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E92043-2416-4B29-96ED-FEBFC387A8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1392AD5-C407-4B47-AAEE-0AEFBFC5800F}">
  <ds:schemaRefs>
    <ds:schemaRef ds:uri="http://schemas.microsoft.com/office/infopath/2007/PartnerControls"/>
    <ds:schemaRef ds:uri="http://www.w3.org/XML/1998/namespace"/>
    <ds:schemaRef ds:uri="http://purl.org/dc/elements/1.1/"/>
    <ds:schemaRef ds:uri="http://purl.org/dc/dcmitype/"/>
    <ds:schemaRef ds:uri="http://purl.org/dc/terms/"/>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B48F7FFA-5C70-4EB3-A6F3-68345CB67D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Forecasted Budget</vt:lpstr>
      <vt:lpstr>CLIN 0001 Transition Period</vt:lpstr>
      <vt:lpstr>CLIN 0002 NNSA M&amp;O Fee</vt:lpstr>
      <vt:lpstr>CLIN 0003 non-NNSA M&amp;O Fee</vt:lpstr>
      <vt:lpstr>Sub-CLIN 0004A SRPPF Fee</vt:lpstr>
      <vt:lpstr>CLIN 0006 SPP Fixed Fee</vt:lpstr>
      <vt:lpstr>Proposed Summary</vt:lpstr>
      <vt:lpstr>'CLIN 0002 NNSA M&amp;O Fee'!Print_Area</vt:lpstr>
      <vt:lpstr>'CLIN 0003 non-NNSA M&amp;O Fee'!Print_Area</vt:lpstr>
      <vt:lpstr>'CLIN 0006 SPP Fixed Fee'!Print_Area</vt:lpstr>
      <vt:lpstr>'Forecasted Budget'!Print_Area</vt:lpstr>
      <vt:lpstr>'Proposed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Caesar</dc:creator>
  <cp:keywords/>
  <dc:description/>
  <cp:lastModifiedBy>Merritt, Sean</cp:lastModifiedBy>
  <cp:revision/>
  <dcterms:created xsi:type="dcterms:W3CDTF">2016-02-22T19:40:56Z</dcterms:created>
  <dcterms:modified xsi:type="dcterms:W3CDTF">2026-04-09T13:47:16Z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0x010100AB83683E479E49498A4C37CCEE19919C</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