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AlgorithmName="SHA-512" workbookHashValue="nnY4x/3LVCOC91efqTxpsa6ZXh2aK2hNIAu/7bCQOv87v3FbHH3NpMrNz/91ZRuvn+qedy5JZnYfUrfLJAGQ9Q==" workbookSaltValue="5MACHeVVxufBAIT7aRYSOg==" workbookSpinCount="100000" lockStructure="1"/>
  <bookViews>
    <workbookView xWindow="10245" yWindow="165" windowWidth="10290" windowHeight="8070" tabRatio="796"/>
  </bookViews>
  <sheets>
    <sheet name="Instructions" sheetId="31" r:id="rId1"/>
    <sheet name="General Info &amp; Test Results" sheetId="1" r:id="rId2"/>
    <sheet name="Setup &amp; Instrumentation" sheetId="27" r:id="rId3"/>
    <sheet name="Photos" sheetId="16" r:id="rId4"/>
    <sheet name="Test Conditions" sheetId="6" r:id="rId5"/>
    <sheet name="Test Data Inputs &amp; Calculations" sheetId="30" r:id="rId6"/>
    <sheet name="Comments" sheetId="29" r:id="rId7"/>
    <sheet name="Report Sign-Off Block" sheetId="24" r:id="rId8"/>
    <sheet name="Drop-Downs" sheetId="15" r:id="rId9"/>
    <sheet name="Version Control" sheetId="23" r:id="rId10"/>
  </sheets>
  <definedNames>
    <definedName name="Auto_Termination">'General Info &amp; Test Results'!$C$37</definedName>
    <definedName name="Capacity">'Test Data Inputs &amp; Calculations'!$F$76</definedName>
    <definedName name="Capacity_rounded">'Test Data Inputs &amp; Calculations'!$G$76</definedName>
    <definedName name="CEF_Electric">'Test Data Inputs &amp; Calculations'!$F$90</definedName>
    <definedName name="CEF_Electric_Rounded">'Test Data Inputs &amp; Calculations'!$G$90</definedName>
    <definedName name="CEF_Gas">'Test Data Inputs &amp; Calculations'!$F$100</definedName>
    <definedName name="CEF_Gas_Rounded">'Test Data Inputs &amp; Calculations'!$G$100</definedName>
    <definedName name="Continuously_Burning_Pilot">'General Info &amp; Test Results'!$C$38</definedName>
    <definedName name="Conversion_Btu_kWh">'Test Data Inputs &amp; Calculations'!$G$69</definedName>
    <definedName name="Conversion_Wh_kWh">'Test Data Inputs &amp; Calculations'!$G$70</definedName>
    <definedName name="CyclesPerYear">'Test Data Inputs &amp; Calculations'!$G$71</definedName>
    <definedName name="DD_Auto_Termination">'Drop-Downs'!$F$12:$F$13</definedName>
    <definedName name="DD_Continuously_Burning_Pilot">'Drop-Downs'!$D$16:$D$17</definedName>
    <definedName name="DD_Gas_Electric">'Drop-Downs'!$B$12:$B$13</definedName>
    <definedName name="DD_Low_Power_Modes">'Drop-Downs'!$B$24:$B$26</definedName>
    <definedName name="DD_NameplateVoltage">'Drop-Downs'!$D$24:$D$26</definedName>
    <definedName name="DD_Pilot_Light">'Drop-Downs'!$D$16:$D$17</definedName>
    <definedName name="DD_Preconditioning">'Drop-Downs'!$D$20:$D$21</definedName>
    <definedName name="DD_Product_Class">'Drop-Downs'!$B$16:$B$21</definedName>
    <definedName name="DD_Product_Type">'Drop-Downs'!$B$12:$B$13</definedName>
    <definedName name="DD_Size">'Drop-Downs'!$D$12:$D$13</definedName>
    <definedName name="Density_Water">'Test Data Inputs &amp; Calculations'!$F$17</definedName>
    <definedName name="Ecc_Electric">'Test Data Inputs &amp; Calculations'!$F$89</definedName>
    <definedName name="Ecc_Electric_Rounded">'Test Data Inputs &amp; Calculations'!$G$89</definedName>
    <definedName name="Ecc_gas">'Test Data Inputs &amp; Calculations'!$F$99</definedName>
    <definedName name="Ecc_Gas_Rounded">'Test Data Inputs &amp; Calculations'!$G$99</definedName>
    <definedName name="Ece">'Test Data Inputs &amp; Calculations'!$F$86</definedName>
    <definedName name="Ece_rounded">'Test Data Inputs &amp; Calculations'!$G$86</definedName>
    <definedName name="Ecg">'Test Data Inputs &amp; Calculations'!$F$96</definedName>
    <definedName name="Ecg_rounded">'Test Data Inputs &amp; Calculations'!$G$96</definedName>
    <definedName name="EF_Electric">'Test Data Inputs &amp; Calculations'!$F$88</definedName>
    <definedName name="EF_Electric_rounded">'Test Data Inputs &amp; Calculations'!$G$88</definedName>
    <definedName name="EF_Gas">'Test Data Inputs &amp; Calculations'!$F$98</definedName>
    <definedName name="EF_Gas_rounded">'Test Data Inputs &amp; Calculations'!$G$98</definedName>
    <definedName name="Ege">'Test Data Inputs &amp; Calculations'!$F$94</definedName>
    <definedName name="Egg">'Test Data Inputs &amp; Calculations'!$F$95</definedName>
    <definedName name="Et">'Test Data Inputs &amp; Calculations'!$F$48</definedName>
    <definedName name="Ete">'Test Data Inputs &amp; Calculations'!$F$52</definedName>
    <definedName name="Etg">'Test Data Inputs &amp; Calculations'!$F$53</definedName>
    <definedName name="Etso">'Test Data Inputs &amp; Calculations'!$F$82</definedName>
    <definedName name="Etso_Rounded">'Test Data Inputs &amp; Calculations'!$G$82</definedName>
    <definedName name="FieldUseFactor">'Test Data Inputs &amp; Calculations'!$F$21</definedName>
    <definedName name="Gas_Burner_HourlyBtu_Rating">'General Info &amp; Test Results'!$C$39</definedName>
    <definedName name="Gas_Electric">'General Info &amp; Test Results'!$C$33</definedName>
    <definedName name="GEF">'Test Data Inputs &amp; Calculations'!$F$54</definedName>
    <definedName name="HoursPerYear_InactiveOffTotal">'Test Data Inputs &amp; Calculations'!$G$72</definedName>
    <definedName name="Low_Power_Modes">'General Info &amp; Test Results'!$C$41</definedName>
    <definedName name="Moisture_Dry_After">'Test Conditions'!$C$42</definedName>
    <definedName name="Moisture_Wet_Before">'Test Conditions'!$C$39</definedName>
    <definedName name="NameplateVoltage">'General Info &amp; Test Results'!$C$36</definedName>
    <definedName name="PercentReduction">'Test Data Inputs &amp; Calculations'!$G$68</definedName>
    <definedName name="Pia">'Test Data Inputs &amp; Calculations'!$F$28</definedName>
    <definedName name="Poff">'Test Data Inputs &amp; Calculations'!$F$37</definedName>
    <definedName name="_xlnm.Print_Area" localSheetId="1">'General Info &amp; Test Results'!$B$11:$G$52</definedName>
    <definedName name="_xlnm.Print_Area" localSheetId="0">Instructions!$A$1:$D$47</definedName>
    <definedName name="_xlnm.Print_Area" localSheetId="3">Photos!$B$11:$N$193</definedName>
    <definedName name="_xlnm.Print_Area" localSheetId="4">'Test Conditions'!$B$29:$P$59</definedName>
    <definedName name="Product_Class">'General Info &amp; Test Results'!$C$34</definedName>
    <definedName name="Sia">'Test Data Inputs &amp; Calculations'!$F$80</definedName>
    <definedName name="Size">'General Info &amp; Test Results'!$C$35</definedName>
    <definedName name="Soff">'Test Data Inputs &amp; Calculations'!$F$81</definedName>
    <definedName name="Uma_i">'Test Data Inputs &amp; Calculations'!$F$34</definedName>
    <definedName name="Uma_o">'Test Data Inputs &amp; Calculations'!$F$43</definedName>
    <definedName name="Umr_i">'Test Data Inputs &amp; Calculations'!$F$33</definedName>
    <definedName name="Umr_o">'Test Data Inputs &amp; Calculations'!$F$42</definedName>
    <definedName name="Upc_i">'Test Data Inputs &amp; Calculations'!$F$32</definedName>
    <definedName name="Upc_o">'Test Data Inputs &amp; Calculations'!$F$41</definedName>
    <definedName name="Weight_BoneDry">'Test Conditions'!$C$34</definedName>
    <definedName name="Weight_FinalDried">'Test Conditions'!$C$41</definedName>
    <definedName name="Weight_InitialWet">'Test Conditions'!$C$38</definedName>
    <definedName name="Weight_Water">'Test Data Inputs &amp; Calculations'!$F$15</definedName>
    <definedName name="Z_2A4C6EB9_430A_44F2_86C8_15B50360FC3B_.wvu.PrintArea" localSheetId="0" hidden="1">Instructions!$A$1:$D$47</definedName>
    <definedName name="Z_B3BD5AF3_9A64_4EA7_AE1F_3CC326849B8F_.wvu.PrintArea" localSheetId="0" hidden="1">Instructions!$A$1:$D$47</definedName>
  </definedNames>
  <calcPr calcId="171027"/>
</workbook>
</file>

<file path=xl/calcChain.xml><?xml version="1.0" encoding="utf-8"?>
<calcChain xmlns="http://schemas.openxmlformats.org/spreadsheetml/2006/main">
  <c r="H58" i="6" l="1"/>
  <c r="G58" i="6"/>
  <c r="H57" i="6"/>
  <c r="G57" i="6"/>
  <c r="H56" i="6"/>
  <c r="G56" i="6"/>
  <c r="I49" i="6"/>
  <c r="I58" i="6" l="1"/>
  <c r="I57" i="6"/>
  <c r="I56" i="6"/>
  <c r="I51" i="6"/>
  <c r="H51" i="6"/>
  <c r="G51" i="6"/>
  <c r="I50" i="6"/>
  <c r="H50" i="6"/>
  <c r="G50" i="6"/>
  <c r="H49" i="6"/>
  <c r="G49" i="6"/>
  <c r="I48" i="6"/>
  <c r="H48" i="6"/>
  <c r="G48" i="6"/>
  <c r="I47" i="6"/>
  <c r="H47" i="6"/>
  <c r="G47" i="6"/>
  <c r="C32" i="15" l="1"/>
  <c r="C34" i="15"/>
  <c r="F44" i="30" l="1"/>
  <c r="F43" i="30"/>
  <c r="F42" i="30"/>
  <c r="F41" i="30"/>
  <c r="F35" i="30"/>
  <c r="F34" i="30"/>
  <c r="F33" i="30"/>
  <c r="F32" i="30"/>
  <c r="F26" i="30"/>
  <c r="C35" i="15"/>
  <c r="C36" i="15"/>
  <c r="F14" i="1" l="1"/>
  <c r="F21" i="30"/>
  <c r="F25" i="30"/>
  <c r="F100" i="30" l="1"/>
  <c r="F99" i="30"/>
  <c r="F96" i="30"/>
  <c r="F95" i="30"/>
  <c r="F86" i="30"/>
  <c r="F94" i="30"/>
  <c r="F15" i="1"/>
  <c r="F90" i="30"/>
  <c r="F89" i="30"/>
  <c r="F81" i="30"/>
  <c r="F80" i="30"/>
  <c r="F82" i="30" l="1"/>
  <c r="F88" i="30" l="1"/>
  <c r="F76" i="30" l="1"/>
  <c r="C42" i="6"/>
  <c r="C39" i="6"/>
  <c r="F98" i="30" l="1"/>
  <c r="F13" i="1"/>
  <c r="B7" i="31" l="1"/>
  <c r="C6" i="31"/>
  <c r="B6" i="31"/>
  <c r="B5" i="31"/>
  <c r="B4" i="31"/>
  <c r="C3" i="31"/>
  <c r="B3" i="31"/>
  <c r="B2" i="31"/>
  <c r="B8" i="1"/>
  <c r="B7" i="1"/>
  <c r="C6" i="1"/>
  <c r="B6" i="1"/>
  <c r="B5" i="1"/>
  <c r="B4" i="1"/>
  <c r="C3" i="1"/>
  <c r="B3" i="1"/>
  <c r="B2" i="1"/>
  <c r="B8" i="27"/>
  <c r="B7" i="27"/>
  <c r="C6" i="27"/>
  <c r="B6" i="27"/>
  <c r="B5" i="27"/>
  <c r="B4" i="27"/>
  <c r="C3" i="27"/>
  <c r="B3" i="27"/>
  <c r="B2" i="27"/>
  <c r="B8" i="16"/>
  <c r="B7" i="16"/>
  <c r="C6" i="16"/>
  <c r="B6" i="16"/>
  <c r="B5" i="16"/>
  <c r="B4" i="16"/>
  <c r="C3" i="16"/>
  <c r="B3" i="16"/>
  <c r="B2" i="16"/>
  <c r="C6" i="6"/>
  <c r="B8" i="6"/>
  <c r="B7" i="6"/>
  <c r="D6" i="30"/>
  <c r="B8" i="30"/>
  <c r="B7" i="30"/>
  <c r="B8" i="29"/>
  <c r="B7" i="29"/>
  <c r="C6" i="29"/>
  <c r="B6" i="29"/>
  <c r="B5" i="29"/>
  <c r="B4" i="29"/>
  <c r="C3" i="29"/>
  <c r="B3" i="29"/>
  <c r="B2" i="29"/>
  <c r="C6" i="24"/>
  <c r="B8" i="24"/>
  <c r="B7" i="24"/>
  <c r="C6" i="15"/>
  <c r="B8" i="15"/>
  <c r="B7" i="15"/>
  <c r="C8" i="23"/>
  <c r="C8" i="27" s="1"/>
  <c r="C7" i="23"/>
  <c r="C7" i="15" s="1"/>
  <c r="C6" i="23"/>
  <c r="C5" i="23"/>
  <c r="C5" i="16" s="1"/>
  <c r="C4" i="23"/>
  <c r="C4" i="31" s="1"/>
  <c r="C4" i="15" l="1"/>
  <c r="C4" i="1"/>
  <c r="C4" i="29"/>
  <c r="C5" i="31"/>
  <c r="C4" i="24"/>
  <c r="C4" i="16"/>
  <c r="C4" i="27"/>
  <c r="C5" i="1"/>
  <c r="C5" i="29"/>
  <c r="D4" i="30"/>
  <c r="C4" i="6"/>
  <c r="C5" i="27"/>
  <c r="C8" i="15"/>
  <c r="C8" i="1"/>
  <c r="C8" i="24"/>
  <c r="C8" i="29"/>
  <c r="C7" i="31"/>
  <c r="C7" i="1"/>
  <c r="D8" i="30"/>
  <c r="C8" i="6"/>
  <c r="C8" i="16"/>
  <c r="C7" i="27"/>
  <c r="C7" i="16"/>
  <c r="C7" i="6"/>
  <c r="D7" i="30"/>
  <c r="C7" i="29"/>
  <c r="C7" i="24"/>
  <c r="G27" i="1" l="1"/>
  <c r="G26" i="1"/>
  <c r="G25" i="1"/>
  <c r="G24" i="1"/>
  <c r="F27" i="1"/>
  <c r="F26" i="1"/>
  <c r="F25" i="1"/>
  <c r="E27" i="1"/>
  <c r="E26" i="1"/>
  <c r="E25" i="1"/>
  <c r="E24" i="1"/>
  <c r="D16" i="24"/>
  <c r="F24" i="1" s="1"/>
  <c r="B6" i="30" l="1"/>
  <c r="B5" i="30"/>
  <c r="B4" i="30"/>
  <c r="B3" i="30"/>
  <c r="B2" i="30"/>
  <c r="D5" i="30" l="1"/>
  <c r="B6" i="15"/>
  <c r="B5" i="15"/>
  <c r="B4" i="15"/>
  <c r="B3" i="15"/>
  <c r="B2" i="15"/>
  <c r="B6" i="6" l="1"/>
  <c r="B5" i="6"/>
  <c r="B4" i="6"/>
  <c r="B3" i="6"/>
  <c r="B2" i="6"/>
  <c r="B6" i="24" l="1"/>
  <c r="B5" i="24"/>
  <c r="B4" i="24"/>
  <c r="B3" i="24"/>
  <c r="B2" i="24"/>
  <c r="D3" i="30" l="1"/>
  <c r="C3" i="15"/>
  <c r="C5" i="15"/>
  <c r="C5" i="6"/>
  <c r="C5" i="24"/>
  <c r="C3" i="6"/>
  <c r="C3" i="24"/>
</calcChain>
</file>

<file path=xl/sharedStrings.xml><?xml version="1.0" encoding="utf-8"?>
<sst xmlns="http://schemas.openxmlformats.org/spreadsheetml/2006/main" count="445" uniqueCount="302">
  <si>
    <t>Lab Name:</t>
  </si>
  <si>
    <t>Product Information</t>
  </si>
  <si>
    <t xml:space="preserve">Product Type: </t>
  </si>
  <si>
    <t>Condition as received:</t>
  </si>
  <si>
    <t>Product Class:</t>
  </si>
  <si>
    <t>Test Conditions</t>
  </si>
  <si>
    <t>Step 1</t>
  </si>
  <si>
    <t>Step 2</t>
  </si>
  <si>
    <t>Step 3</t>
  </si>
  <si>
    <t>Step 4</t>
  </si>
  <si>
    <t>Step 5</t>
  </si>
  <si>
    <t>Step 6</t>
  </si>
  <si>
    <t xml:space="preserve">     Height</t>
  </si>
  <si>
    <t xml:space="preserve">     Width</t>
  </si>
  <si>
    <t xml:space="preserve">     Depth</t>
  </si>
  <si>
    <t>Outer Dimensions (in)</t>
  </si>
  <si>
    <t>If additional sensors were used, describe placement:</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</si>
  <si>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</si>
  <si>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</si>
  <si>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</si>
  <si>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</si>
  <si>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</si>
  <si>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</si>
  <si>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</si>
  <si>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</si>
  <si>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</si>
  <si>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</si>
  <si>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</si>
  <si>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</si>
  <si>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</si>
  <si>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</si>
  <si>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Test Report Sign-Off Block</t>
  </si>
  <si>
    <t>Role</t>
  </si>
  <si>
    <t>Entity</t>
  </si>
  <si>
    <t>Test Completion</t>
  </si>
  <si>
    <t>Reference Test Procedure</t>
  </si>
  <si>
    <t>General Info &amp; 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</si>
  <si>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</si>
  <si>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</si>
  <si>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</si>
  <si>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</si>
  <si>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</si>
  <si>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</si>
  <si>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</si>
  <si>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</si>
  <si>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</si>
  <si>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</si>
  <si>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</si>
  <si>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</si>
  <si>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</si>
  <si>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</si>
  <si>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</si>
  <si>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</si>
  <si>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</si>
  <si>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</si>
  <si>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</si>
  <si>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</si>
  <si>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</si>
  <si>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Comments</t>
  </si>
  <si>
    <t>Instrument Type</t>
  </si>
  <si>
    <t>Sensor Location</t>
  </si>
  <si>
    <t>Back to Instructions tab</t>
  </si>
  <si>
    <t>Product Characteristics</t>
  </si>
  <si>
    <t>Does unit have Automatic Termination Controls?</t>
  </si>
  <si>
    <t>Water temperature</t>
  </si>
  <si>
    <t>Notes/Comments: (Please clarify any pertinent details, unusual events, etc.)</t>
  </si>
  <si>
    <t>Drum Capacity Measurement</t>
  </si>
  <si>
    <t>Clothes Dryer Size</t>
  </si>
  <si>
    <t>Weight of Water</t>
  </si>
  <si>
    <t>Capacity (C = w/d)</t>
  </si>
  <si>
    <t>Bone Dry Weight of Test Load</t>
  </si>
  <si>
    <t>Water Temperature for Dampening Test Load</t>
  </si>
  <si>
    <t>Hardness of Water for Dampening Test Load</t>
  </si>
  <si>
    <t>Initial Weight of Wet Test Load</t>
  </si>
  <si>
    <t>Moisture Content of Wet Test Load Before the Test</t>
  </si>
  <si>
    <t>Final Weight of Dried Test Load</t>
  </si>
  <si>
    <t>Moisture Content of Dry Test Load Obtained After the Test Cycle</t>
  </si>
  <si>
    <t>Electric Dryer</t>
  </si>
  <si>
    <t xml:space="preserve"> Gas Dryer</t>
  </si>
  <si>
    <t>Gas Heating Value, GEF</t>
  </si>
  <si>
    <t>Field Use Factor</t>
  </si>
  <si>
    <t>Test Data Inputs</t>
  </si>
  <si>
    <t>Calculations</t>
  </si>
  <si>
    <t>Constants used in Calculations</t>
  </si>
  <si>
    <t>An experimentally established value for the percent reduction in the moisture content of the test load during a laboratory test cycle expressed as a percent.</t>
  </si>
  <si>
    <t>Conversion factor for Btu to kWh</t>
  </si>
  <si>
    <t>Representative average number of clothes dryer cycles in a year</t>
  </si>
  <si>
    <t>Capacity</t>
  </si>
  <si>
    <t>Test Data Inputs &amp; Calculations</t>
  </si>
  <si>
    <t>Product Type</t>
  </si>
  <si>
    <t>Electric</t>
  </si>
  <si>
    <t>Gas</t>
  </si>
  <si>
    <t>Standard</t>
  </si>
  <si>
    <t>Compact</t>
  </si>
  <si>
    <t>Yes</t>
  </si>
  <si>
    <t>No</t>
  </si>
  <si>
    <t>DOE Test Procedure Section</t>
  </si>
  <si>
    <t>3.4.4</t>
  </si>
  <si>
    <t>3.4.1</t>
  </si>
  <si>
    <t>3.4.2</t>
  </si>
  <si>
    <t>3.4.3</t>
  </si>
  <si>
    <t xml:space="preserve">Drum Capacity Measurement </t>
  </si>
  <si>
    <t>3.4.5</t>
  </si>
  <si>
    <t>3.4.6.1</t>
  </si>
  <si>
    <t>3.4.6.2</t>
  </si>
  <si>
    <t>3.4.6.3</t>
  </si>
  <si>
    <t>Density of water at this temperature</t>
  </si>
  <si>
    <t>Describe placement of sensors used to measure ambient temperature and humidity:</t>
  </si>
  <si>
    <t>Describe placement of the gas flow meter and standard continuous flow calorimeter within the gas line:</t>
  </si>
  <si>
    <t>Setup (This table should include instrumentation, sensors, and all equipment used during testing)</t>
  </si>
  <si>
    <t>3.5, 4.1</t>
  </si>
  <si>
    <t>Product Class</t>
  </si>
  <si>
    <t>LEGEND</t>
  </si>
  <si>
    <t>STEP:</t>
  </si>
  <si>
    <t>FILL IN INPUT CELLS IN THIS TAB:</t>
  </si>
  <si>
    <t>General Info and Test Results</t>
  </si>
  <si>
    <t>Step 8</t>
  </si>
  <si>
    <t>Report Sign-off Block</t>
  </si>
  <si>
    <r>
      <t>Total Kilowatt-hours of Electric Energy Consumed During Test Cycle, E</t>
    </r>
    <r>
      <rPr>
        <vertAlign val="subscript"/>
        <sz val="11"/>
        <color theme="1"/>
        <rFont val="Palatino Linotype"/>
        <family val="1"/>
      </rPr>
      <t>t</t>
    </r>
  </si>
  <si>
    <r>
      <t>Total Kilowatt-hours of Electric Energy Consumed During Test Cycle, E</t>
    </r>
    <r>
      <rPr>
        <vertAlign val="subscript"/>
        <sz val="11"/>
        <color theme="1"/>
        <rFont val="Palatino Linotype"/>
        <family val="1"/>
      </rPr>
      <t>te</t>
    </r>
  </si>
  <si>
    <r>
      <t>Cubic Feet of Gas Per Cycle Consumed During Test Cycle, E</t>
    </r>
    <r>
      <rPr>
        <vertAlign val="subscript"/>
        <sz val="11"/>
        <color theme="1"/>
        <rFont val="Palatino Linotype"/>
        <family val="1"/>
      </rPr>
      <t>tg</t>
    </r>
  </si>
  <si>
    <r>
      <t>Per-cycle gas dryer electrical energy consumption, E</t>
    </r>
    <r>
      <rPr>
        <vertAlign val="subscript"/>
        <sz val="11"/>
        <color theme="1"/>
        <rFont val="Palatino Linotype"/>
        <family val="1"/>
      </rPr>
      <t>ge</t>
    </r>
  </si>
  <si>
    <r>
      <t>Per-cycle gas dryer gas energy consumption, E</t>
    </r>
    <r>
      <rPr>
        <vertAlign val="subscript"/>
        <sz val="11"/>
        <color theme="1"/>
        <rFont val="Palatino Linotype"/>
        <family val="1"/>
      </rPr>
      <t>gg</t>
    </r>
  </si>
  <si>
    <r>
      <t>Total per-cycle gas dryer energy consumption expressed in kilowatt-hours, E</t>
    </r>
    <r>
      <rPr>
        <vertAlign val="subscript"/>
        <sz val="11"/>
        <color theme="1"/>
        <rFont val="Palatino Linotype"/>
        <family val="1"/>
      </rPr>
      <t>cg</t>
    </r>
  </si>
  <si>
    <r>
      <t>Total per-cycle electric dryer energy consumption, E</t>
    </r>
    <r>
      <rPr>
        <vertAlign val="subscript"/>
        <sz val="11"/>
        <color theme="1"/>
        <rFont val="Palatino Linotype"/>
        <family val="1"/>
      </rPr>
      <t>ce</t>
    </r>
  </si>
  <si>
    <t>Test Results</t>
  </si>
  <si>
    <t>Measurement</t>
  </si>
  <si>
    <t>ft3</t>
  </si>
  <si>
    <t>kWh/cycle</t>
  </si>
  <si>
    <t>lbs/kWh</t>
  </si>
  <si>
    <t>°F</t>
  </si>
  <si>
    <t>%RH</t>
  </si>
  <si>
    <t>lbs</t>
  </si>
  <si>
    <t>ppm</t>
  </si>
  <si>
    <t>%</t>
  </si>
  <si>
    <t>lbs/ft3</t>
  </si>
  <si>
    <t>unitless</t>
  </si>
  <si>
    <t>kWh</t>
  </si>
  <si>
    <t>Btu/ft3</t>
  </si>
  <si>
    <t>Btu/cycle</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</si>
  <si>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</si>
  <si>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</si>
  <si>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</si>
  <si>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Important: Start with a clean (unused) template copy for each new report. Enter only data and information that are unique to the unit tested and the current test of that unit. All abbreviations and variable names should be consistent with the reference test procedure.</t>
  </si>
  <si>
    <t>Step 7</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</si>
  <si>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</si>
  <si>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</si>
  <si>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Population</t>
  </si>
  <si>
    <t>Report Review by Test Lab</t>
  </si>
  <si>
    <t>NOTE: This is only a copy; sign off is performed in the Report Sign-Off Block tab</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</si>
  <si>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</si>
  <si>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Does unit have Continuously Burning Pilot Light?</t>
  </si>
  <si>
    <t>1. Nameplate showing model number and serial number (if applicable)</t>
  </si>
  <si>
    <t>4. Exact placement of all sensors on, in, or around the device</t>
  </si>
  <si>
    <t>3. Photos of test unit from all sides (including photo of control panel, if applicable)</t>
  </si>
  <si>
    <t>6. Additional photos (if necessary)</t>
  </si>
  <si>
    <t>5. Control settings used for dry test cycle</t>
  </si>
  <si>
    <t>2. FTC EnergyGuide label (if present)</t>
  </si>
  <si>
    <t>Instructions and table of contents</t>
  </si>
  <si>
    <t>Lab information, product information and test results</t>
  </si>
  <si>
    <t>Instrumentation requirements and space for sensor placement descriptions</t>
  </si>
  <si>
    <t>Inputs for photographs</t>
  </si>
  <si>
    <t>Table of test condition requirements for each test</t>
  </si>
  <si>
    <t>Measurement inputs and automated calculations</t>
  </si>
  <si>
    <t>Inputs for report template user to provide comments</t>
  </si>
  <si>
    <t>Report review history</t>
  </si>
  <si>
    <t>Drop-downs used and tables referenced</t>
  </si>
  <si>
    <t>Revision history</t>
  </si>
  <si>
    <t>Tabs</t>
  </si>
  <si>
    <t>Tabs with input cells</t>
  </si>
  <si>
    <t>Cells</t>
  </si>
  <si>
    <t>Auto-populated cell</t>
  </si>
  <si>
    <t>Provided data</t>
  </si>
  <si>
    <t>Test Report Template Name:</t>
  </si>
  <si>
    <t xml:space="preserve">Latest Template Revision: </t>
  </si>
  <si>
    <t>Residential Clothes Dryer Appendix D2</t>
  </si>
  <si>
    <t>Does unit have continuously burning pilot light? (gas models only)</t>
  </si>
  <si>
    <t>CEF</t>
  </si>
  <si>
    <t>Other optional cycle settings tested in the as-shipped position</t>
  </si>
  <si>
    <t>Standby Mode and Off Mode Power</t>
  </si>
  <si>
    <t>Type of low power mode(s):</t>
  </si>
  <si>
    <t>Type of low-power mode(s):</t>
  </si>
  <si>
    <t>Inactive Mode</t>
  </si>
  <si>
    <t>Off Mode</t>
  </si>
  <si>
    <t>Type of Low-Power Mode(s)</t>
  </si>
  <si>
    <t>Both Inactive and Off Modes</t>
  </si>
  <si>
    <t>1.13, 1.16, 1.18</t>
  </si>
  <si>
    <t>Temperature setting for energy test cycle</t>
  </si>
  <si>
    <t>Does unit have automatic termination controls?</t>
  </si>
  <si>
    <t>watts</t>
  </si>
  <si>
    <t>3.6.1</t>
  </si>
  <si>
    <t>3.6.2</t>
  </si>
  <si>
    <t>Active Mode Test - Test Room Ambient Air Temperature</t>
  </si>
  <si>
    <t>Active Mode Test - Test Room Relative Humidity</t>
  </si>
  <si>
    <t>Standby/Off Mode Test - Test Room Ambient Air Temperature</t>
  </si>
  <si>
    <t>2.2.2</t>
  </si>
  <si>
    <t>Standby Mode and Off Mode Energy Consumption</t>
  </si>
  <si>
    <r>
      <t>Inactive mode power, P</t>
    </r>
    <r>
      <rPr>
        <vertAlign val="subscript"/>
        <sz val="11"/>
        <rFont val="Palatino Linotype"/>
        <family val="1"/>
      </rPr>
      <t>IA</t>
    </r>
  </si>
  <si>
    <r>
      <t>Off mode power, P</t>
    </r>
    <r>
      <rPr>
        <vertAlign val="subscript"/>
        <sz val="11"/>
        <rFont val="Palatino Linotype"/>
        <family val="1"/>
      </rPr>
      <t>OFF</t>
    </r>
  </si>
  <si>
    <t>hours</t>
  </si>
  <si>
    <r>
      <t>Per-cycle standby mode and off mode energy consumption, E</t>
    </r>
    <r>
      <rPr>
        <vertAlign val="subscript"/>
        <sz val="11"/>
        <color theme="1"/>
        <rFont val="Palatino Linotype"/>
        <family val="1"/>
      </rPr>
      <t>TSO</t>
    </r>
  </si>
  <si>
    <t>Conversion factor for Wh to kWh</t>
  </si>
  <si>
    <r>
      <t>Electric dryer per-cycle combined total energy consumption, E</t>
    </r>
    <r>
      <rPr>
        <vertAlign val="subscript"/>
        <sz val="11"/>
        <color theme="1"/>
        <rFont val="Palatino Linotype"/>
        <family val="1"/>
      </rPr>
      <t>CC</t>
    </r>
  </si>
  <si>
    <t>Electric dryer combined energy factor, CEF</t>
  </si>
  <si>
    <r>
      <t>Gas dryer per-cycle combined total energy consumption, E</t>
    </r>
    <r>
      <rPr>
        <vertAlign val="subscript"/>
        <sz val="11"/>
        <color theme="1"/>
        <rFont val="Palatino Linotype"/>
        <family val="1"/>
      </rPr>
      <t>CC</t>
    </r>
  </si>
  <si>
    <t>Gas dryer combined energy factor, CEF</t>
  </si>
  <si>
    <t>Gas dryer energy factor, EF</t>
  </si>
  <si>
    <t>Electric dryer energy factor, EF</t>
  </si>
  <si>
    <r>
      <t>Off mode hours per year, S</t>
    </r>
    <r>
      <rPr>
        <vertAlign val="subscript"/>
        <sz val="11"/>
        <color theme="1"/>
        <rFont val="Palatino Linotype"/>
        <family val="1"/>
      </rPr>
      <t>OFF</t>
    </r>
  </si>
  <si>
    <r>
      <t>Inactive mode hours per rear, S</t>
    </r>
    <r>
      <rPr>
        <vertAlign val="subscript"/>
        <sz val="11"/>
        <color theme="1"/>
        <rFont val="Palatino Linotype"/>
        <family val="1"/>
      </rPr>
      <t>IA</t>
    </r>
  </si>
  <si>
    <t>Vented Electric Standard</t>
  </si>
  <si>
    <t>Vented Electric Compact (120V)</t>
  </si>
  <si>
    <t>Vented Electric Compact (240V)</t>
  </si>
  <si>
    <t>Vented Gas</t>
  </si>
  <si>
    <t>Ventless Electric Compact (240V)</t>
  </si>
  <si>
    <t>1.7, 1.17</t>
  </si>
  <si>
    <t>2.3.2</t>
  </si>
  <si>
    <t>Ventless Electric Combination Washer-Dryer</t>
  </si>
  <si>
    <t>EF</t>
  </si>
  <si>
    <t>Send raw data files</t>
  </si>
  <si>
    <t>1.0_draft1</t>
  </si>
  <si>
    <t>Calculated Result
(rounded per significant figures conventions and instrumentation resolution)</t>
  </si>
  <si>
    <t>Calculated Result
(unrounded)</t>
  </si>
  <si>
    <t>Total inactive and off mode hours per year</t>
  </si>
  <si>
    <t xml:space="preserve">Nameplate model number: </t>
  </si>
  <si>
    <t>v1.0</t>
  </si>
  <si>
    <t>v2.0</t>
  </si>
  <si>
    <t>Nameplate Voltage</t>
  </si>
  <si>
    <t>2.3.1</t>
  </si>
  <si>
    <t>Nampelate hourly btu rating of the burner (gas models only)</t>
  </si>
  <si>
    <r>
      <t>Pressure Regulator Nameplate Outlet Pressure - inH</t>
    </r>
    <r>
      <rPr>
        <vertAlign val="subscript"/>
        <sz val="11"/>
        <rFont val="Palatino Linotype"/>
        <family val="1"/>
      </rPr>
      <t>2</t>
    </r>
    <r>
      <rPr>
        <sz val="11"/>
        <rFont val="Palatino Linotype"/>
        <family val="1"/>
      </rPr>
      <t>0 (gas models only, if specified by manufacturer)</t>
    </r>
  </si>
  <si>
    <t>Value</t>
  </si>
  <si>
    <t>Allowable Tolerance</t>
  </si>
  <si>
    <t>Unit</t>
  </si>
  <si>
    <t>RH</t>
  </si>
  <si>
    <t>Active Mode Test - Voltage</t>
  </si>
  <si>
    <t>V</t>
  </si>
  <si>
    <t>Gas Outlet Pressure</t>
  </si>
  <si>
    <t>inH20</t>
  </si>
  <si>
    <t>Hourly Btu Rating</t>
  </si>
  <si>
    <t>Btu/h</t>
  </si>
  <si>
    <t>120/208Y</t>
  </si>
  <si>
    <t>120/240</t>
  </si>
  <si>
    <t>Standby &amp; Off Mode Test Setup (This table should include instrumentation, sensors, and all equipment used during standby &amp; off mode testing)</t>
  </si>
  <si>
    <r>
      <t xml:space="preserve">Calculated Uncertainty (W) </t>
    </r>
    <r>
      <rPr>
        <i/>
        <sz val="11"/>
        <rFont val="Palatino Linotype"/>
        <family val="1"/>
      </rPr>
      <t>Watt Meter Only</t>
    </r>
  </si>
  <si>
    <t>Describe the factors included in the uncertainty calculation for the watt meter used to measure standby or off mode:</t>
  </si>
  <si>
    <t>Clothes Dryer Preconditioning</t>
  </si>
  <si>
    <t>Conventional Clothes Dryer</t>
  </si>
  <si>
    <t>DOE TP Section</t>
  </si>
  <si>
    <t>Was the dryer operated without a test load in the non-heat mode for 15 minutes or until the discharge air temp varied less than 1 °F for 10 mins (whichever is longer)?</t>
  </si>
  <si>
    <t>2.8.1</t>
  </si>
  <si>
    <t>Ventless Clothes Dryer</t>
  </si>
  <si>
    <t>Was the steady-state machine temp equal to the ambient room temp before initiating the test?</t>
  </si>
  <si>
    <t>2.8.2</t>
  </si>
  <si>
    <t>Test Cycle Settings</t>
  </si>
  <si>
    <t>Time setting for energy test cycle</t>
  </si>
  <si>
    <t>Timer Dryers</t>
  </si>
  <si>
    <t>3.3.1</t>
  </si>
  <si>
    <t>Automatic Termination Control Dryers</t>
  </si>
  <si>
    <t>Selected cycle program setting</t>
  </si>
  <si>
    <t>Dryness level setting</t>
  </si>
  <si>
    <t>Default wrinkle prevention mode activated?</t>
  </si>
  <si>
    <t>3.3.2</t>
  </si>
  <si>
    <t>Test Load Run #</t>
  </si>
  <si>
    <t>2.6.1, 2.6.2</t>
  </si>
  <si>
    <t>Test Room Setup Conditions</t>
  </si>
  <si>
    <t>Min</t>
  </si>
  <si>
    <t>Max</t>
  </si>
  <si>
    <t>Average</t>
  </si>
  <si>
    <t>Standard Deviation</t>
  </si>
  <si>
    <t>Tolerance</t>
  </si>
  <si>
    <t>Range Variation</t>
  </si>
  <si>
    <t>Standby/Off Mode Test - Voltage</t>
  </si>
  <si>
    <t>Gas Test Conditions</t>
  </si>
  <si>
    <t>Gas Supply Pressure</t>
  </si>
  <si>
    <r>
      <t>inH</t>
    </r>
    <r>
      <rPr>
        <vertAlign val="subscript"/>
        <sz val="11"/>
        <color theme="1"/>
        <rFont val="Palatino Linotype"/>
        <family val="1"/>
      </rPr>
      <t>2</t>
    </r>
    <r>
      <rPr>
        <sz val="11"/>
        <color theme="1"/>
        <rFont val="Palatino Linotype"/>
        <family val="1"/>
      </rPr>
      <t>0</t>
    </r>
  </si>
  <si>
    <t xml:space="preserve">Hourly Btu Rating </t>
  </si>
  <si>
    <t>Supply Voltage Crest Factor (CF)</t>
  </si>
  <si>
    <t>Total Harmonic Distortion (THD)</t>
  </si>
  <si>
    <t>MCR</t>
  </si>
  <si>
    <r>
      <t>U</t>
    </r>
    <r>
      <rPr>
        <vertAlign val="subscript"/>
        <sz val="11"/>
        <rFont val="Palatino Linotype"/>
        <family val="1"/>
      </rPr>
      <t>pc</t>
    </r>
  </si>
  <si>
    <r>
      <t>U</t>
    </r>
    <r>
      <rPr>
        <vertAlign val="subscript"/>
        <sz val="11"/>
        <rFont val="Palatino Linotype"/>
        <family val="1"/>
      </rPr>
      <t>mr</t>
    </r>
  </si>
  <si>
    <r>
      <t>U</t>
    </r>
    <r>
      <rPr>
        <vertAlign val="subscript"/>
        <sz val="11"/>
        <rFont val="Palatino Linotype"/>
        <family val="1"/>
      </rPr>
      <t>ma</t>
    </r>
  </si>
  <si>
    <t>Is the meter uncertainty within the permitted uncertainty?</t>
  </si>
  <si>
    <t>2.4.7</t>
  </si>
  <si>
    <t>Upc</t>
  </si>
  <si>
    <t xml:space="preserve">Umr </t>
  </si>
  <si>
    <t>Uma</t>
  </si>
  <si>
    <t>Meter Uncertainty:</t>
  </si>
  <si>
    <t>v3.0</t>
  </si>
  <si>
    <t>Test Load Conditions</t>
  </si>
  <si>
    <t>If the orifice of the gas burner was modified to achieve the required Btu rating, describe the conditions (2.3.2):</t>
  </si>
  <si>
    <t>Corresponding value used in 'Active Mode Test - Voltage' cell in table below.</t>
  </si>
  <si>
    <t>Preconditioning</t>
  </si>
  <si>
    <t>Avg-(2*StDev)</t>
  </si>
  <si>
    <t>Avg+(2*StDev)</t>
  </si>
  <si>
    <t>Gas Regulator Outlet Pressure</t>
  </si>
  <si>
    <t>v3.1</t>
  </si>
  <si>
    <t>v3.2</t>
  </si>
  <si>
    <t>v3.3</t>
  </si>
  <si>
    <t>10 CFR 430 Subpart B Appendix D2:  Uniform Test Method for Measuring the Energy Consumption of Clothes Dryers</t>
  </si>
  <si>
    <t>v3.4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</si>
</sst>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52"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sz val="12"/>
      <color theme="1"/>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sz val="11"/>
      <color rgb="FF000000"/>
      <name val="Palatino Linotype"/>
      <family val="2"/>
    </font>
    <font>
      <b/>
      <sz val="11"/>
      <color theme="1"/>
      <name val="Palatino Linotype"/>
      <family val="2"/>
    </font>
    <font>
      <sz val="11"/>
      <color theme="1"/>
      <name val="Calibri"/>
      <family val="2"/>
    </font>
    <font>
      <vertAlign val="subscript"/>
      <sz val="11"/>
      <color theme="1"/>
      <name val="Palatino Linotype"/>
      <family val="1"/>
    </font>
    <font>
      <b/>
      <sz val="11"/>
      <color theme="1"/>
      <name val="Calibri"/>
      <family val="2"/>
      <scheme val="minor"/>
    </font>
    <font>
      <i/>
      <sz val="11"/>
      <color theme="1"/>
      <name val="Calibri"/>
      <family val="2"/>
      <scheme val="minor"/>
    </font>
    <font>
      <b/>
      <sz val="12"/>
      <name val="Palatino Linotype"/>
      <family val="2"/>
    </font>
    <font>
      <b/>
      <sz val="14"/>
      <name val="Palatino Linotype"/>
      <family val="2"/>
    </font>
    <font>
      <sz val="11"/>
      <color theme="0"/>
      <name val="Palatino Linotype"/>
      <family val="2"/>
    </font>
    <font>
      <sz val="11"/>
      <color rgb="FF9C6500"/>
      <name val="Palatino Linotype"/>
      <family val="2"/>
    </font>
    <font>
      <b/>
      <i/>
      <sz val="11"/>
      <color theme="1"/>
      <name val="Palatino Linotype"/>
      <family val="1"/>
    </font>
    <font>
      <b/>
      <sz val="12"/>
      <name val="Palatino Linotype"/>
      <family val="1"/>
    </font>
    <font>
      <b/>
      <sz val="12"/>
      <color theme="9" tint="-0.499984740745262"/>
      <name val="Palatino Linotype"/>
      <family val="1"/>
    </font>
    <font>
      <b/>
      <sz val="14"/>
      <color theme="1"/>
      <name val="Palatino Linotype"/>
      <family val="1"/>
    </font>
    <font>
      <b/>
      <sz val="12"/>
      <color theme="0"/>
      <name val="Palatino Linotype"/>
      <family val="1"/>
    </font>
    <font>
      <sz val="12"/>
      <name val="Palatino Linotype"/>
      <family val="2"/>
    </font>
    <font>
      <b/>
      <sz val="12"/>
      <color theme="1"/>
      <name val="Palatino Linotype"/>
      <family val="2"/>
    </font>
    <font>
      <sz val="12"/>
      <color theme="1"/>
      <name val="Palatino Linotype"/>
      <family val="2"/>
    </font>
    <font>
      <sz val="12"/>
      <color theme="0"/>
      <name val="Palatino Linotype"/>
      <family val="2"/>
    </font>
    <font>
      <b/>
      <i/>
      <sz val="11"/>
      <color rgb="FFFF0000"/>
      <name val="Palatino Linotype"/>
      <family val="1"/>
    </font>
    <font>
      <vertAlign val="subscript"/>
      <sz val="11"/>
      <name val="Palatino Linotype"/>
      <family val="1"/>
    </font>
    <font>
      <u/>
      <sz val="11"/>
      <color theme="1"/>
      <name val="Palatino Linotype"/>
      <family val="1"/>
    </font>
    <font>
      <i/>
      <sz val="11"/>
      <name val="Palatino Linotype"/>
      <family val="1"/>
    </font>
    <font>
      <strike/>
      <sz val="11"/>
      <color rgb="FFFF0000"/>
      <name val="Palatino Linotype"/>
      <family val="1"/>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EB9C"/>
      </patternFill>
    </fill>
    <fill>
      <patternFill patternType="solid">
        <fgColor theme="4" tint="0.39997558519241921"/>
        <bgColor indexed="65"/>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99CCFF"/>
        <bgColor theme="3" tint="0.59996337778862885"/>
      </patternFill>
    </fill>
    <fill>
      <patternFill patternType="solid">
        <fgColor rgb="FFFFFFCC"/>
        <bgColor indexed="64"/>
      </patternFill>
    </fill>
    <fill>
      <patternFill patternType="lightUp">
        <bgColor rgb="FF99CCFF"/>
      </patternFill>
    </fill>
  </fills>
  <borders count="12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style="thin">
        <color indexed="64"/>
      </left>
      <right style="medium">
        <color indexed="64"/>
      </right>
      <top/>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249977111117893"/>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style="thin">
        <color theme="0" tint="-0.24994659260841701"/>
      </left>
      <right/>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theme="0" tint="-0.24994659260841701"/>
      </left>
      <right/>
      <top style="medium">
        <color indexed="64"/>
      </top>
      <bottom style="thin">
        <color theme="0" tint="-0.249977111117893"/>
      </bottom>
      <diagonal/>
    </border>
    <border>
      <left/>
      <right/>
      <top style="thin">
        <color theme="0" tint="-0.249977111117893"/>
      </top>
      <bottom style="medium">
        <color indexed="64"/>
      </bottom>
      <diagonal/>
    </border>
    <border>
      <left style="medium">
        <color indexed="64"/>
      </left>
      <right/>
      <top style="medium">
        <color indexed="64"/>
      </top>
      <bottom style="thin">
        <color theme="0" tint="-0.249977111117893"/>
      </bottom>
      <diagonal/>
    </border>
    <border>
      <left style="medium">
        <color indexed="64"/>
      </left>
      <right style="thin">
        <color indexed="64"/>
      </right>
      <top style="medium">
        <color indexed="64"/>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top style="medium">
        <color indexed="64"/>
      </top>
      <bottom style="thin">
        <color theme="0" tint="-0.24994659260841701"/>
      </bottom>
      <diagonal/>
    </border>
    <border>
      <left style="thin">
        <color theme="0" tint="-0.24994659260841701"/>
      </left>
      <right/>
      <top style="medium">
        <color indexed="64"/>
      </top>
      <bottom/>
      <diagonal/>
    </border>
    <border>
      <left style="thin">
        <color theme="0" tint="-0.24994659260841701"/>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theme="0" tint="-0.249977111117893"/>
      </bottom>
      <diagonal/>
    </border>
    <border>
      <left/>
      <right/>
      <top style="thin">
        <color theme="0" tint="-0.14996795556505021"/>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thin">
        <color indexed="64"/>
      </top>
      <bottom style="thin">
        <color indexed="64"/>
      </bottom>
      <diagonal/>
    </border>
    <border>
      <left style="medium">
        <color indexed="64"/>
      </left>
      <right/>
      <top style="thin">
        <color theme="0" tint="-0.14996795556505021"/>
      </top>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14996795556505021"/>
      </top>
      <bottom style="medium">
        <color indexed="64"/>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4659260841701"/>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theme="0" tint="-0.14996795556505021"/>
      </top>
      <bottom/>
      <diagonal/>
    </border>
    <border>
      <left/>
      <right style="thin">
        <color indexed="64"/>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19">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6" fillId="0" borderId="0"/>
    <xf numFmtId="0" fontId="36" fillId="15" borderId="0" applyNumberFormat="0" applyBorder="0" applyAlignment="0" applyProtection="0"/>
    <xf numFmtId="0" fontId="37" fillId="14" borderId="0" applyNumberFormat="0" applyBorder="0" applyAlignment="0" applyProtection="0"/>
  </cellStyleXfs>
  <cellXfs count="602">
    <xf numFmtId="0" fontId="0" fillId="0" borderId="0" xfId="0"/>
    <xf numFmtId="0" fontId="6" fillId="0" borderId="0" xfId="7"/>
    <xf numFmtId="0" fontId="8" fillId="0" borderId="0" xfId="7" applyFont="1"/>
    <xf numFmtId="0" fontId="6" fillId="0" borderId="0" xfId="7" applyBorder="1"/>
    <xf numFmtId="0" fontId="8" fillId="0" borderId="7" xfId="0" applyFont="1" applyBorder="1"/>
    <xf numFmtId="0" fontId="8" fillId="0" borderId="0" xfId="0" applyFont="1"/>
    <xf numFmtId="0" fontId="8" fillId="0" borderId="11" xfId="0" applyFont="1" applyBorder="1"/>
    <xf numFmtId="0" fontId="8" fillId="0" borderId="0" xfId="0" applyFont="1" applyBorder="1"/>
    <xf numFmtId="0" fontId="8" fillId="0" borderId="0" xfId="0" applyFont="1" applyFill="1" applyBorder="1"/>
    <xf numFmtId="2" fontId="8" fillId="0" borderId="0" xfId="0" applyNumberFormat="1" applyFont="1" applyBorder="1"/>
    <xf numFmtId="0" fontId="21" fillId="0" borderId="0" xfId="1" applyFont="1" applyAlignment="1" applyProtection="1">
      <protection locked="0"/>
    </xf>
    <xf numFmtId="0" fontId="17" fillId="0" borderId="0" xfId="0" applyFont="1" applyFill="1" applyBorder="1"/>
    <xf numFmtId="0" fontId="16" fillId="0" borderId="0" xfId="0" applyFont="1" applyFill="1" applyBorder="1" applyAlignment="1">
      <alignment horizontal="left"/>
    </xf>
    <xf numFmtId="0" fontId="8" fillId="0" borderId="4" xfId="0" applyFont="1" applyBorder="1"/>
    <xf numFmtId="0" fontId="8" fillId="0" borderId="5" xfId="0" applyFont="1" applyBorder="1"/>
    <xf numFmtId="14" fontId="6" fillId="0" borderId="0" xfId="7" applyNumberFormat="1" applyFont="1"/>
    <xf numFmtId="0" fontId="6" fillId="0" borderId="0" xfId="7" applyFont="1"/>
    <xf numFmtId="0" fontId="6" fillId="0" borderId="0" xfId="7" applyFont="1" applyAlignment="1">
      <alignment horizontal="center"/>
    </xf>
    <xf numFmtId="0" fontId="6" fillId="0" borderId="0" xfId="7" applyNumberFormat="1" applyFont="1"/>
    <xf numFmtId="0" fontId="8" fillId="0" borderId="0" xfId="0" applyFont="1" applyBorder="1" applyAlignment="1">
      <alignment horizontal="right"/>
    </xf>
    <xf numFmtId="0" fontId="27"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6" fillId="6" borderId="0" xfId="7" applyFill="1"/>
    <xf numFmtId="0" fontId="8" fillId="6" borderId="0" xfId="7" applyFont="1" applyFill="1"/>
    <xf numFmtId="0" fontId="23" fillId="2" borderId="0" xfId="0" applyFont="1" applyFill="1"/>
    <xf numFmtId="0" fontId="8" fillId="0" borderId="0" xfId="0" applyFont="1" applyBorder="1" applyAlignment="1" applyProtection="1">
      <alignment horizontal="center" vertical="center"/>
    </xf>
    <xf numFmtId="0" fontId="8" fillId="0" borderId="0"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left"/>
    </xf>
    <xf numFmtId="0" fontId="32" fillId="0" borderId="0" xfId="0" applyFont="1" applyAlignment="1">
      <alignment vertical="center"/>
    </xf>
    <xf numFmtId="0" fontId="0" fillId="0" borderId="0" xfId="0" applyAlignment="1">
      <alignment vertical="center"/>
    </xf>
    <xf numFmtId="0" fontId="0" fillId="6" borderId="0" xfId="0" applyFill="1" applyAlignment="1">
      <alignment vertical="center"/>
    </xf>
    <xf numFmtId="0" fontId="7" fillId="8" borderId="21" xfId="8" applyBorder="1" applyAlignment="1">
      <alignment horizontal="left" vertical="center"/>
    </xf>
    <xf numFmtId="0" fontId="33" fillId="0" borderId="0" xfId="0" applyFont="1" applyAlignment="1">
      <alignment vertical="center"/>
    </xf>
    <xf numFmtId="0" fontId="0" fillId="0" borderId="0" xfId="0" applyBorder="1" applyAlignment="1">
      <alignment vertical="center"/>
    </xf>
    <xf numFmtId="0" fontId="0" fillId="6" borderId="0" xfId="0" applyFill="1" applyBorder="1" applyAlignment="1">
      <alignment vertical="center"/>
    </xf>
    <xf numFmtId="0" fontId="17" fillId="0" borderId="0" xfId="0" applyFont="1" applyBorder="1" applyAlignment="1">
      <alignment vertical="center"/>
    </xf>
    <xf numFmtId="0" fontId="8" fillId="0" borderId="0" xfId="7" applyFont="1" applyBorder="1" applyAlignment="1">
      <alignment vertical="center" wrapText="1"/>
    </xf>
    <xf numFmtId="0" fontId="8" fillId="0" borderId="0" xfId="0" applyFont="1" applyAlignment="1">
      <alignment vertical="center"/>
    </xf>
    <xf numFmtId="0" fontId="34" fillId="8" borderId="20" xfId="8" applyFont="1" applyBorder="1" applyAlignment="1">
      <alignment horizontal="left" vertical="center"/>
    </xf>
    <xf numFmtId="0" fontId="17" fillId="0" borderId="23" xfId="0" applyFont="1" applyBorder="1" applyAlignment="1">
      <alignment horizontal="left" vertical="center"/>
    </xf>
    <xf numFmtId="0" fontId="17" fillId="0" borderId="0" xfId="7" applyFont="1" applyFill="1"/>
    <xf numFmtId="164" fontId="8" fillId="0" borderId="11" xfId="0" applyNumberFormat="1" applyFont="1" applyFill="1" applyBorder="1" applyAlignment="1" applyProtection="1">
      <alignment horizontal="center"/>
    </xf>
    <xf numFmtId="0" fontId="17" fillId="0" borderId="36" xfId="0" applyFont="1" applyBorder="1" applyAlignment="1">
      <alignment horizontal="center" vertical="center"/>
    </xf>
    <xf numFmtId="14" fontId="6" fillId="0" borderId="37" xfId="7" applyNumberFormat="1" applyFont="1" applyBorder="1" applyAlignment="1">
      <alignment horizontal="center" wrapText="1"/>
    </xf>
    <xf numFmtId="0" fontId="17" fillId="0" borderId="38" xfId="0" applyFont="1" applyBorder="1" applyAlignment="1">
      <alignment horizontal="center" vertical="center"/>
    </xf>
    <xf numFmtId="14" fontId="6" fillId="0" borderId="39" xfId="7" applyNumberFormat="1" applyFont="1" applyBorder="1" applyAlignment="1">
      <alignment horizontal="center" wrapText="1"/>
    </xf>
    <xf numFmtId="0" fontId="17" fillId="0" borderId="40" xfId="0" applyFont="1" applyBorder="1" applyAlignment="1">
      <alignment horizontal="center" vertical="center"/>
    </xf>
    <xf numFmtId="14" fontId="6" fillId="0" borderId="41" xfId="7" applyNumberFormat="1" applyFont="1" applyBorder="1" applyAlignment="1">
      <alignment horizontal="center" wrapText="1"/>
    </xf>
    <xf numFmtId="0" fontId="8" fillId="0" borderId="36" xfId="7" applyFont="1" applyBorder="1" applyProtection="1"/>
    <xf numFmtId="0" fontId="8" fillId="0" borderId="37" xfId="7" applyFont="1" applyBorder="1" applyProtection="1"/>
    <xf numFmtId="0" fontId="17" fillId="0" borderId="36" xfId="7" applyFont="1" applyBorder="1" applyProtection="1"/>
    <xf numFmtId="0" fontId="17" fillId="0" borderId="37" xfId="7" applyFont="1" applyBorder="1" applyProtection="1"/>
    <xf numFmtId="0" fontId="17" fillId="0" borderId="38" xfId="7" applyFont="1" applyBorder="1" applyProtection="1"/>
    <xf numFmtId="0" fontId="17" fillId="0" borderId="39" xfId="7" applyFont="1" applyBorder="1" applyProtection="1"/>
    <xf numFmtId="0" fontId="8" fillId="0" borderId="40" xfId="7" applyFont="1" applyBorder="1" applyProtection="1"/>
    <xf numFmtId="0" fontId="8" fillId="0" borderId="41" xfId="7" applyFont="1" applyBorder="1" applyProtection="1"/>
    <xf numFmtId="0" fontId="23" fillId="2" borderId="0" xfId="0" applyFont="1" applyFill="1" applyProtection="1"/>
    <xf numFmtId="0" fontId="0" fillId="0" borderId="0" xfId="0" applyProtection="1"/>
    <xf numFmtId="0" fontId="0" fillId="6" borderId="0" xfId="0" applyFill="1" applyProtection="1"/>
    <xf numFmtId="0" fontId="8" fillId="2" borderId="7" xfId="0" applyFont="1" applyFill="1" applyBorder="1" applyProtection="1"/>
    <xf numFmtId="0" fontId="8" fillId="2" borderId="0" xfId="0" applyFont="1" applyFill="1" applyBorder="1" applyProtection="1"/>
    <xf numFmtId="0" fontId="8" fillId="2" borderId="11" xfId="0" applyFont="1" applyFill="1" applyBorder="1" applyProtection="1"/>
    <xf numFmtId="0" fontId="26" fillId="2" borderId="0" xfId="0" applyFont="1" applyFill="1" applyProtection="1"/>
    <xf numFmtId="0" fontId="10" fillId="2" borderId="7" xfId="0" applyFont="1" applyFill="1" applyBorder="1" applyProtection="1"/>
    <xf numFmtId="0" fontId="8" fillId="0" borderId="11" xfId="0" applyFont="1" applyFill="1" applyBorder="1" applyProtection="1"/>
    <xf numFmtId="0" fontId="23" fillId="6" borderId="0" xfId="0" applyFont="1" applyFill="1" applyBorder="1" applyProtection="1"/>
    <xf numFmtId="0" fontId="30" fillId="0" borderId="11" xfId="0" applyFont="1" applyFill="1" applyBorder="1" applyProtection="1"/>
    <xf numFmtId="0" fontId="8" fillId="0" borderId="0" xfId="0" applyNumberFormat="1" applyFont="1" applyFill="1" applyBorder="1" applyAlignment="1" applyProtection="1">
      <alignment horizontal="left"/>
    </xf>
    <xf numFmtId="0" fontId="0" fillId="0" borderId="11" xfId="0" applyFont="1" applyFill="1" applyBorder="1" applyProtection="1"/>
    <xf numFmtId="0" fontId="23" fillId="2" borderId="0" xfId="0" applyFont="1" applyFill="1" applyBorder="1" applyProtection="1"/>
    <xf numFmtId="0" fontId="23" fillId="0" borderId="0" xfId="0" applyFont="1" applyFill="1" applyBorder="1" applyProtection="1"/>
    <xf numFmtId="0" fontId="10" fillId="0" borderId="11" xfId="0" applyFont="1" applyFill="1" applyBorder="1" applyAlignment="1" applyProtection="1">
      <alignment horizontal="center" wrapText="1"/>
    </xf>
    <xf numFmtId="0" fontId="8" fillId="0" borderId="11"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23" fillId="0" borderId="0" xfId="0" applyNumberFormat="1" applyFont="1" applyFill="1" applyBorder="1" applyAlignment="1" applyProtection="1">
      <alignment horizontal="center"/>
    </xf>
    <xf numFmtId="0" fontId="8" fillId="2" borderId="12" xfId="0" applyFont="1" applyFill="1" applyBorder="1" applyProtection="1"/>
    <xf numFmtId="0" fontId="8" fillId="2" borderId="13" xfId="0" applyFont="1" applyFill="1" applyBorder="1" applyProtection="1"/>
    <xf numFmtId="0" fontId="8" fillId="2" borderId="14" xfId="0" applyFont="1" applyFill="1" applyBorder="1" applyProtection="1"/>
    <xf numFmtId="0" fontId="8" fillId="2" borderId="0" xfId="0" applyFont="1" applyFill="1" applyProtection="1"/>
    <xf numFmtId="0" fontId="8" fillId="2" borderId="0" xfId="0" applyFont="1" applyFill="1" applyBorder="1" applyAlignment="1" applyProtection="1">
      <alignment vertical="top"/>
    </xf>
    <xf numFmtId="0" fontId="8" fillId="2" borderId="0" xfId="0"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center"/>
    </xf>
    <xf numFmtId="0" fontId="8" fillId="0" borderId="14" xfId="0" applyFont="1" applyFill="1" applyBorder="1" applyProtection="1"/>
    <xf numFmtId="0" fontId="23" fillId="6" borderId="0" xfId="0" applyFont="1" applyFill="1" applyProtection="1"/>
    <xf numFmtId="0" fontId="28" fillId="0" borderId="50" xfId="7" applyFont="1" applyBorder="1" applyAlignment="1">
      <alignment horizontal="left"/>
    </xf>
    <xf numFmtId="14" fontId="6" fillId="0" borderId="50" xfId="7" applyNumberFormat="1" applyFont="1" applyBorder="1" applyAlignment="1">
      <alignment horizontal="left"/>
    </xf>
    <xf numFmtId="14" fontId="8" fillId="0" borderId="50" xfId="7" applyNumberFormat="1" applyFont="1" applyBorder="1" applyAlignment="1">
      <alignment horizontal="left"/>
    </xf>
    <xf numFmtId="14" fontId="6" fillId="0" borderId="49" xfId="7" applyNumberFormat="1" applyFont="1" applyBorder="1" applyAlignment="1">
      <alignment horizontal="left"/>
    </xf>
    <xf numFmtId="14" fontId="8" fillId="0" borderId="49" xfId="7" applyNumberFormat="1" applyFont="1" applyBorder="1" applyAlignment="1">
      <alignment horizontal="left"/>
    </xf>
    <xf numFmtId="0" fontId="6" fillId="0" borderId="51" xfId="7" applyFont="1" applyBorder="1"/>
    <xf numFmtId="0" fontId="6" fillId="0" borderId="51" xfId="7" applyNumberFormat="1" applyFont="1" applyBorder="1"/>
    <xf numFmtId="0" fontId="6" fillId="0" borderId="52" xfId="7" applyFont="1" applyBorder="1"/>
    <xf numFmtId="0" fontId="8" fillId="0" borderId="51" xfId="7" applyFont="1" applyBorder="1"/>
    <xf numFmtId="0" fontId="8" fillId="0" borderId="52" xfId="7" applyFont="1" applyBorder="1"/>
    <xf numFmtId="0" fontId="6" fillId="0" borderId="51" xfId="7" applyNumberFormat="1" applyBorder="1"/>
    <xf numFmtId="0" fontId="6" fillId="0" borderId="53" xfId="7" applyFont="1" applyBorder="1"/>
    <xf numFmtId="0" fontId="22" fillId="8" borderId="46" xfId="8" applyFont="1" applyBorder="1">
      <alignment horizontal="left" vertical="center"/>
    </xf>
    <xf numFmtId="0" fontId="10" fillId="0" borderId="5" xfId="7" applyFont="1" applyBorder="1" applyAlignment="1">
      <alignment horizontal="center"/>
    </xf>
    <xf numFmtId="0" fontId="22" fillId="8" borderId="47" xfId="8" applyFont="1" applyBorder="1">
      <alignment horizontal="left" vertical="center"/>
    </xf>
    <xf numFmtId="0" fontId="22" fillId="8" borderId="60" xfId="8" applyFont="1" applyBorder="1">
      <alignment horizontal="left" vertical="center"/>
    </xf>
    <xf numFmtId="0" fontId="22" fillId="8" borderId="46" xfId="8" applyFont="1" applyBorder="1" applyAlignment="1">
      <alignment horizontal="left" vertical="center" wrapText="1"/>
    </xf>
    <xf numFmtId="0" fontId="9" fillId="0" borderId="54" xfId="7" applyFont="1" applyBorder="1" applyAlignment="1">
      <alignment horizontal="left" wrapText="1"/>
    </xf>
    <xf numFmtId="0" fontId="8" fillId="0" borderId="0" xfId="0" applyFont="1" applyAlignment="1">
      <alignment horizontal="left" vertical="center" wrapText="1"/>
    </xf>
    <xf numFmtId="0" fontId="22" fillId="8" borderId="47" xfId="8" applyFont="1" applyBorder="1" applyAlignment="1">
      <alignment horizontal="left" vertical="center" wrapText="1"/>
    </xf>
    <xf numFmtId="0" fontId="17" fillId="0" borderId="23" xfId="0" applyFont="1" applyBorder="1" applyAlignment="1">
      <alignment horizontal="left" vertical="center" wrapText="1"/>
    </xf>
    <xf numFmtId="0" fontId="17" fillId="0" borderId="31" xfId="0" applyFont="1" applyBorder="1" applyAlignment="1">
      <alignment horizontal="left" vertical="center" wrapText="1"/>
    </xf>
    <xf numFmtId="0" fontId="22" fillId="8" borderId="60" xfId="8" applyFont="1" applyBorder="1" applyAlignment="1">
      <alignment horizontal="left" vertical="center" wrapText="1"/>
    </xf>
    <xf numFmtId="0" fontId="39" fillId="8" borderId="46" xfId="8" applyFont="1" applyBorder="1" applyAlignment="1">
      <alignment horizontal="left" vertical="center" wrapText="1"/>
    </xf>
    <xf numFmtId="0" fontId="39" fillId="8" borderId="60" xfId="8" quotePrefix="1" applyFont="1" applyBorder="1" applyAlignment="1">
      <alignment horizontal="left" vertical="center" wrapText="1"/>
    </xf>
    <xf numFmtId="0" fontId="39" fillId="8" borderId="47" xfId="8" applyFont="1" applyBorder="1" applyAlignment="1">
      <alignment horizontal="left" vertical="center" wrapText="1"/>
    </xf>
    <xf numFmtId="0" fontId="26" fillId="0" borderId="61" xfId="18" applyFont="1" applyBorder="1" applyAlignment="1">
      <alignment horizontal="center" vertical="center" wrapText="1"/>
    </xf>
    <xf numFmtId="0" fontId="26" fillId="0" borderId="5" xfId="18" applyFont="1" applyBorder="1" applyAlignment="1">
      <alignment horizontal="center" vertical="center" wrapText="1"/>
    </xf>
    <xf numFmtId="0" fontId="26" fillId="0" borderId="26" xfId="18" applyFont="1" applyBorder="1" applyAlignment="1">
      <alignment horizontal="center" vertical="center" wrapText="1"/>
    </xf>
    <xf numFmtId="0" fontId="20" fillId="0" borderId="23"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10" fillId="0" borderId="61" xfId="7" applyFont="1" applyFill="1" applyBorder="1" applyAlignment="1">
      <alignment horizontal="center"/>
    </xf>
    <xf numFmtId="0" fontId="10" fillId="0" borderId="5" xfId="7" applyFont="1" applyFill="1" applyBorder="1" applyAlignment="1">
      <alignment horizontal="center"/>
    </xf>
    <xf numFmtId="0" fontId="10" fillId="0" borderId="26" xfId="7" applyFont="1" applyFill="1" applyBorder="1" applyAlignment="1">
      <alignment horizontal="center"/>
    </xf>
    <xf numFmtId="0" fontId="21" fillId="0" borderId="0" xfId="1" applyFont="1" applyAlignment="1" applyProtection="1">
      <alignment vertical="center"/>
      <protection locked="0"/>
    </xf>
    <xf numFmtId="0" fontId="8" fillId="0" borderId="11"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53" xfId="7" applyFont="1" applyBorder="1" applyAlignment="1" applyProtection="1">
      <alignment vertical="center"/>
    </xf>
    <xf numFmtId="0" fontId="8" fillId="0" borderId="51" xfId="7" applyNumberFormat="1" applyFont="1" applyBorder="1" applyAlignment="1" applyProtection="1">
      <alignment vertical="center"/>
    </xf>
    <xf numFmtId="0" fontId="8" fillId="0" borderId="51" xfId="7" applyFont="1" applyBorder="1" applyAlignment="1" applyProtection="1">
      <alignment vertical="center"/>
    </xf>
    <xf numFmtId="0" fontId="8" fillId="0" borderId="52" xfId="7" applyFont="1" applyBorder="1" applyAlignment="1" applyProtection="1">
      <alignment vertical="center"/>
    </xf>
    <xf numFmtId="0" fontId="24" fillId="0" borderId="0" xfId="0" applyFont="1" applyAlignment="1" applyProtection="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0" borderId="0" xfId="0" applyFont="1" applyFill="1" applyAlignment="1" applyProtection="1">
      <alignment vertical="center"/>
    </xf>
    <xf numFmtId="0" fontId="25" fillId="0"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7" xfId="0" applyFont="1" applyBorder="1" applyAlignment="1" applyProtection="1">
      <alignment vertical="center"/>
    </xf>
    <xf numFmtId="0" fontId="8" fillId="0" borderId="13" xfId="0" applyFont="1" applyBorder="1" applyAlignment="1" applyProtection="1">
      <alignment vertical="center"/>
    </xf>
    <xf numFmtId="0" fontId="8" fillId="0" borderId="0" xfId="0" applyFont="1" applyFill="1" applyAlignment="1">
      <alignment vertical="center"/>
    </xf>
    <xf numFmtId="0" fontId="10" fillId="0" borderId="0" xfId="0" applyFont="1" applyFill="1" applyBorder="1" applyAlignment="1" applyProtection="1">
      <alignment horizontal="center" vertical="center"/>
    </xf>
    <xf numFmtId="0" fontId="22" fillId="0" borderId="0" xfId="8" applyFont="1" applyFill="1" applyBorder="1" applyAlignment="1" applyProtection="1">
      <alignment horizontal="left" vertical="center"/>
    </xf>
    <xf numFmtId="0" fontId="9" fillId="0" borderId="0" xfId="7" applyFont="1" applyFill="1" applyBorder="1" applyAlignment="1" applyProtection="1">
      <alignment horizontal="left" vertical="center"/>
    </xf>
    <xf numFmtId="14" fontId="9" fillId="0" borderId="0" xfId="7" applyNumberFormat="1" applyFont="1" applyFill="1" applyBorder="1" applyAlignment="1" applyProtection="1">
      <alignment horizontal="left" vertical="center"/>
    </xf>
    <xf numFmtId="0" fontId="10" fillId="2" borderId="9"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8" xfId="0" applyFont="1" applyFill="1" applyBorder="1" applyProtection="1"/>
    <xf numFmtId="0" fontId="8" fillId="2" borderId="9" xfId="0" applyFont="1" applyFill="1" applyBorder="1" applyProtection="1"/>
    <xf numFmtId="0" fontId="8" fillId="0" borderId="9" xfId="0" applyNumberFormat="1" applyFont="1" applyFill="1" applyBorder="1" applyAlignment="1" applyProtection="1">
      <alignment horizontal="center"/>
    </xf>
    <xf numFmtId="0" fontId="8" fillId="0" borderId="63" xfId="0" applyNumberFormat="1" applyFont="1" applyFill="1" applyBorder="1" applyAlignment="1" applyProtection="1">
      <alignment horizontal="center"/>
    </xf>
    <xf numFmtId="0" fontId="29" fillId="0" borderId="61" xfId="7" applyFont="1" applyBorder="1" applyAlignment="1">
      <alignment horizontal="center"/>
    </xf>
    <xf numFmtId="0" fontId="29" fillId="0" borderId="26" xfId="7" applyFont="1" applyBorder="1" applyAlignment="1">
      <alignment horizontal="center"/>
    </xf>
    <xf numFmtId="0" fontId="35" fillId="2" borderId="7" xfId="8" applyFont="1" applyFill="1" applyBorder="1" applyAlignment="1">
      <alignment horizontal="center" vertical="center"/>
    </xf>
    <xf numFmtId="0" fontId="35" fillId="2" borderId="28" xfId="8" applyFont="1" applyFill="1" applyBorder="1" applyAlignment="1">
      <alignment horizontal="center" vertical="center"/>
    </xf>
    <xf numFmtId="0" fontId="17" fillId="0" borderId="65" xfId="8" applyFont="1" applyFill="1" applyBorder="1" applyAlignment="1">
      <alignment horizontal="left" vertical="center" wrapText="1"/>
    </xf>
    <xf numFmtId="0" fontId="17" fillId="0" borderId="24" xfId="8" applyFont="1" applyFill="1" applyBorder="1" applyAlignment="1">
      <alignment horizontal="left" vertical="center" wrapText="1"/>
    </xf>
    <xf numFmtId="0" fontId="8" fillId="0" borderId="53" xfId="7" applyFont="1" applyBorder="1" applyAlignment="1">
      <alignment vertical="center"/>
    </xf>
    <xf numFmtId="0" fontId="8" fillId="0" borderId="0" xfId="0" applyFont="1" applyAlignment="1">
      <alignment vertical="center" wrapText="1"/>
    </xf>
    <xf numFmtId="0" fontId="8" fillId="6" borderId="0" xfId="0" applyFont="1" applyFill="1" applyAlignment="1">
      <alignment vertical="center" wrapText="1"/>
    </xf>
    <xf numFmtId="0" fontId="23" fillId="0" borderId="0" xfId="0" applyFont="1" applyAlignment="1">
      <alignment vertical="center" wrapText="1"/>
    </xf>
    <xf numFmtId="0" fontId="8" fillId="0" borderId="7" xfId="7" applyFont="1" applyBorder="1" applyAlignment="1">
      <alignmen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18" xfId="0" applyFont="1" applyBorder="1" applyAlignment="1">
      <alignment horizontal="center" vertical="center" wrapText="1"/>
    </xf>
    <xf numFmtId="0" fontId="8" fillId="0" borderId="0" xfId="7" applyFont="1" applyFill="1" applyBorder="1" applyAlignment="1">
      <alignment vertical="center" wrapText="1"/>
    </xf>
    <xf numFmtId="165" fontId="17" fillId="0" borderId="36" xfId="0" applyNumberFormat="1" applyFont="1" applyBorder="1" applyAlignment="1">
      <alignment horizontal="center" vertical="center"/>
    </xf>
    <xf numFmtId="165" fontId="6" fillId="0" borderId="0" xfId="7" applyNumberFormat="1" applyFont="1"/>
    <xf numFmtId="165" fontId="6" fillId="0" borderId="0" xfId="7" applyNumberFormat="1"/>
    <xf numFmtId="165" fontId="8" fillId="0" borderId="0" xfId="7" applyNumberFormat="1" applyFont="1"/>
    <xf numFmtId="165" fontId="8" fillId="0" borderId="0" xfId="0" applyNumberFormat="1" applyFont="1" applyAlignment="1">
      <alignment vertical="center" wrapText="1"/>
    </xf>
    <xf numFmtId="165" fontId="0" fillId="0" borderId="0" xfId="0" applyNumberFormat="1" applyAlignment="1">
      <alignment vertical="center"/>
    </xf>
    <xf numFmtId="165" fontId="17" fillId="0" borderId="66" xfId="0" applyNumberFormat="1" applyFont="1" applyBorder="1" applyAlignment="1">
      <alignment horizontal="center" vertical="center"/>
    </xf>
    <xf numFmtId="14" fontId="6" fillId="0" borderId="67" xfId="7" applyNumberFormat="1" applyFont="1" applyBorder="1" applyAlignment="1">
      <alignment horizontal="center" wrapText="1"/>
    </xf>
    <xf numFmtId="0" fontId="20" fillId="16" borderId="18" xfId="19" applyFont="1" applyFill="1" applyBorder="1" applyAlignment="1" applyProtection="1">
      <alignment horizontal="left" vertical="center" wrapText="1"/>
      <protection locked="0"/>
    </xf>
    <xf numFmtId="0" fontId="20" fillId="16" borderId="17" xfId="19" applyFont="1" applyFill="1" applyBorder="1" applyAlignment="1" applyProtection="1">
      <alignment horizontal="left" vertical="center" wrapText="1"/>
      <protection locked="0"/>
    </xf>
    <xf numFmtId="0" fontId="17" fillId="16" borderId="18" xfId="19" applyFont="1" applyFill="1" applyBorder="1" applyAlignment="1" applyProtection="1">
      <alignment horizontal="left" vertical="center" wrapText="1"/>
      <protection locked="0"/>
    </xf>
    <xf numFmtId="0" fontId="17" fillId="16" borderId="17" xfId="19" applyFont="1" applyFill="1" applyBorder="1" applyAlignment="1" applyProtection="1">
      <alignment horizontal="left" vertical="center" wrapText="1"/>
      <protection locked="0"/>
    </xf>
    <xf numFmtId="0" fontId="17" fillId="16" borderId="1" xfId="19" applyFont="1" applyFill="1" applyBorder="1" applyAlignment="1" applyProtection="1">
      <alignment horizontal="left" vertical="center" wrapText="1"/>
      <protection locked="0"/>
    </xf>
    <xf numFmtId="0" fontId="17" fillId="16" borderId="22" xfId="19" applyFont="1" applyFill="1" applyBorder="1" applyAlignment="1" applyProtection="1">
      <alignment horizontal="left" vertical="center" wrapText="1"/>
      <protection locked="0"/>
    </xf>
    <xf numFmtId="0" fontId="8" fillId="21" borderId="1" xfId="0" applyNumberFormat="1" applyFont="1" applyFill="1" applyBorder="1" applyAlignment="1" applyProtection="1">
      <alignment horizontal="center"/>
      <protection locked="0"/>
    </xf>
    <xf numFmtId="166" fontId="11" fillId="17" borderId="1" xfId="24" applyNumberFormat="1" applyFont="1" applyFill="1" applyBorder="1" applyAlignment="1" applyProtection="1">
      <alignment horizontal="center" vertical="center"/>
    </xf>
    <xf numFmtId="166" fontId="11" fillId="17" borderId="22" xfId="24" applyNumberFormat="1" applyFont="1" applyFill="1" applyBorder="1" applyAlignment="1" applyProtection="1">
      <alignment horizontal="center" vertical="center"/>
    </xf>
    <xf numFmtId="166" fontId="8" fillId="0" borderId="1" xfId="24" applyNumberFormat="1" applyFont="1" applyFill="1" applyBorder="1" applyAlignment="1" applyProtection="1">
      <alignment horizontal="center" vertical="center"/>
    </xf>
    <xf numFmtId="0" fontId="44" fillId="0" borderId="5" xfId="22" applyFont="1" applyBorder="1" applyAlignment="1">
      <alignment horizontal="center" vertical="center"/>
    </xf>
    <xf numFmtId="0" fontId="44" fillId="0" borderId="26" xfId="22" applyFont="1" applyBorder="1" applyAlignment="1">
      <alignment horizontal="center" vertical="center"/>
    </xf>
    <xf numFmtId="14" fontId="46" fillId="17" borderId="1" xfId="19" applyNumberFormat="1" applyFont="1" applyFill="1" applyBorder="1" applyProtection="1">
      <alignment horizontal="center" vertical="center"/>
    </xf>
    <xf numFmtId="0" fontId="45" fillId="0" borderId="42" xfId="22" applyFont="1" applyBorder="1" applyAlignment="1">
      <alignment horizontal="left"/>
    </xf>
    <xf numFmtId="0" fontId="45" fillId="0" borderId="45" xfId="22" applyFont="1" applyBorder="1" applyAlignment="1">
      <alignment horizontal="left"/>
    </xf>
    <xf numFmtId="0" fontId="47" fillId="0" borderId="0" xfId="7" applyFont="1" applyBorder="1" applyAlignment="1">
      <alignment vertical="center"/>
    </xf>
    <xf numFmtId="0" fontId="40" fillId="0" borderId="0" xfId="15" quotePrefix="1" applyFont="1" applyFill="1" applyBorder="1" applyAlignment="1">
      <alignment horizontal="center" vertical="center"/>
    </xf>
    <xf numFmtId="0" fontId="40" fillId="0" borderId="0" xfId="15" quotePrefix="1" applyFont="1" applyFill="1" applyBorder="1" applyAlignment="1"/>
    <xf numFmtId="0" fontId="34" fillId="8" borderId="20" xfId="8" applyFont="1" applyBorder="1" applyAlignment="1">
      <alignment vertical="center"/>
    </xf>
    <xf numFmtId="0" fontId="34" fillId="8" borderId="79" xfId="8" applyFont="1" applyBorder="1">
      <alignment horizontal="left" vertical="center"/>
    </xf>
    <xf numFmtId="0" fontId="34" fillId="8" borderId="21" xfId="8" applyFont="1" applyBorder="1">
      <alignment horizontal="left" vertical="center"/>
    </xf>
    <xf numFmtId="0" fontId="26" fillId="0" borderId="46" xfId="22" applyFont="1" applyBorder="1" applyAlignment="1">
      <alignment horizontal="center" vertical="center"/>
    </xf>
    <xf numFmtId="0" fontId="26" fillId="0" borderId="80" xfId="22" applyFont="1" applyBorder="1" applyAlignment="1">
      <alignment horizontal="center" vertical="center"/>
    </xf>
    <xf numFmtId="0" fontId="26" fillId="0" borderId="81" xfId="22" applyFont="1" applyBorder="1" applyAlignment="1">
      <alignment horizontal="center" vertical="center"/>
    </xf>
    <xf numFmtId="0" fontId="43" fillId="0" borderId="82" xfId="19" applyFont="1" applyFill="1" applyBorder="1" applyAlignment="1" applyProtection="1">
      <alignment horizontal="left" vertical="center"/>
    </xf>
    <xf numFmtId="14" fontId="46" fillId="17" borderId="73" xfId="19" applyNumberFormat="1" applyFont="1" applyFill="1" applyBorder="1" applyProtection="1">
      <alignment horizontal="center" vertical="center"/>
    </xf>
    <xf numFmtId="0" fontId="46" fillId="17" borderId="26" xfId="19" applyNumberFormat="1" applyFont="1" applyFill="1" applyBorder="1" applyProtection="1">
      <alignment horizontal="center" vertical="center"/>
    </xf>
    <xf numFmtId="0" fontId="43" fillId="0" borderId="42" xfId="19" applyFont="1" applyFill="1" applyBorder="1" applyAlignment="1" applyProtection="1">
      <alignment horizontal="left" vertical="center"/>
    </xf>
    <xf numFmtId="0" fontId="46" fillId="17" borderId="18" xfId="19" applyNumberFormat="1" applyFont="1" applyFill="1" applyBorder="1" applyProtection="1">
      <alignment horizontal="center" vertical="center"/>
    </xf>
    <xf numFmtId="14" fontId="46" fillId="17" borderId="22" xfId="19" applyNumberFormat="1" applyFont="1" applyFill="1" applyBorder="1" applyProtection="1">
      <alignment horizontal="center" vertical="center"/>
    </xf>
    <xf numFmtId="0" fontId="46" fillId="17" borderId="17" xfId="19" applyNumberFormat="1" applyFont="1" applyFill="1" applyBorder="1" applyProtection="1">
      <alignment horizontal="center" vertical="center"/>
    </xf>
    <xf numFmtId="0" fontId="8" fillId="0" borderId="68" xfId="7" applyFont="1" applyBorder="1" applyAlignment="1">
      <alignment horizontal="left"/>
    </xf>
    <xf numFmtId="0" fontId="8" fillId="0" borderId="51" xfId="7" applyNumberFormat="1" applyFont="1" applyBorder="1" applyAlignment="1">
      <alignment horizontal="left"/>
    </xf>
    <xf numFmtId="0" fontId="8" fillId="0" borderId="51" xfId="7" applyFont="1" applyBorder="1" applyAlignment="1">
      <alignment horizontal="left"/>
    </xf>
    <xf numFmtId="0" fontId="8" fillId="0" borderId="52" xfId="7" applyFont="1" applyBorder="1" applyAlignment="1">
      <alignment horizontal="left"/>
    </xf>
    <xf numFmtId="0" fontId="8" fillId="0" borderId="4" xfId="0" applyFont="1" applyBorder="1" applyAlignment="1">
      <alignment horizontal="left"/>
    </xf>
    <xf numFmtId="0" fontId="8" fillId="0" borderId="13" xfId="0" applyNumberFormat="1" applyFont="1" applyFill="1" applyBorder="1" applyAlignment="1" applyProtection="1">
      <alignment horizontal="left"/>
    </xf>
    <xf numFmtId="0" fontId="8" fillId="21" borderId="22" xfId="0" applyNumberFormat="1" applyFont="1" applyFill="1" applyBorder="1" applyAlignment="1" applyProtection="1">
      <alignment horizontal="center"/>
      <protection locked="0"/>
    </xf>
    <xf numFmtId="0" fontId="8" fillId="0" borderId="78" xfId="0" applyNumberFormat="1" applyFont="1" applyFill="1" applyBorder="1" applyAlignment="1" applyProtection="1">
      <alignment horizontal="center"/>
    </xf>
    <xf numFmtId="0" fontId="8" fillId="0" borderId="84" xfId="0" applyNumberFormat="1" applyFont="1" applyFill="1" applyBorder="1" applyAlignment="1" applyProtection="1">
      <alignment horizontal="left"/>
    </xf>
    <xf numFmtId="0" fontId="10" fillId="0" borderId="10" xfId="0" applyFont="1" applyFill="1" applyBorder="1" applyAlignment="1" applyProtection="1">
      <alignment horizontal="center" wrapText="1"/>
    </xf>
    <xf numFmtId="0" fontId="8" fillId="0" borderId="17"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left" vertical="center"/>
    </xf>
    <xf numFmtId="0" fontId="22" fillId="8" borderId="46" xfId="8" applyFont="1" applyBorder="1" applyAlignment="1">
      <alignment vertical="top"/>
    </xf>
    <xf numFmtId="0" fontId="22" fillId="8" borderId="60" xfId="8" applyFont="1" applyBorder="1" applyAlignment="1">
      <alignment vertical="top"/>
    </xf>
    <xf numFmtId="0" fontId="22" fillId="8" borderId="47" xfId="8" applyFont="1" applyBorder="1" applyAlignment="1">
      <alignment vertical="top"/>
    </xf>
    <xf numFmtId="0" fontId="22" fillId="0" borderId="0" xfId="8" applyFont="1" applyFill="1" applyBorder="1" applyAlignment="1">
      <alignment vertical="top"/>
    </xf>
    <xf numFmtId="0" fontId="8" fillId="0" borderId="51" xfId="7" applyFont="1" applyBorder="1" applyAlignment="1">
      <alignment horizontal="left" vertical="center"/>
    </xf>
    <xf numFmtId="0" fontId="8" fillId="2" borderId="18" xfId="0" applyFont="1" applyFill="1" applyBorder="1" applyAlignment="1" applyProtection="1">
      <alignment horizontal="center" vertical="center"/>
    </xf>
    <xf numFmtId="164" fontId="8" fillId="16" borderId="11" xfId="4" applyNumberFormat="1" applyFont="1" applyFill="1" applyBorder="1" applyAlignment="1" applyProtection="1">
      <alignment horizontal="center" vertical="center"/>
    </xf>
    <xf numFmtId="0" fontId="11" fillId="17" borderId="11" xfId="6"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0" fontId="41" fillId="20" borderId="14" xfId="0" applyFont="1" applyFill="1" applyBorder="1" applyAlignment="1" applyProtection="1">
      <alignment horizontal="center" vertical="center"/>
    </xf>
    <xf numFmtId="0" fontId="10" fillId="7" borderId="93" xfId="0" applyFont="1" applyFill="1" applyBorder="1" applyAlignment="1">
      <alignment horizontal="center" vertical="center"/>
    </xf>
    <xf numFmtId="0" fontId="11" fillId="19" borderId="27" xfId="7" applyFont="1" applyFill="1" applyBorder="1" applyAlignment="1" applyProtection="1">
      <alignment horizontal="center" vertical="center"/>
    </xf>
    <xf numFmtId="0" fontId="8" fillId="0" borderId="31" xfId="0" applyFont="1" applyBorder="1" applyAlignment="1">
      <alignment vertical="center"/>
    </xf>
    <xf numFmtId="0" fontId="17" fillId="0" borderId="94" xfId="0" applyFont="1" applyBorder="1" applyAlignment="1">
      <alignment horizontal="left" vertical="center"/>
    </xf>
    <xf numFmtId="0" fontId="7" fillId="2" borderId="12" xfId="8" applyFill="1" applyBorder="1" applyAlignment="1">
      <alignment horizontal="left" vertical="center"/>
    </xf>
    <xf numFmtId="0" fontId="7" fillId="2" borderId="85" xfId="8" applyFill="1" applyBorder="1" applyAlignment="1">
      <alignment horizontal="left" vertical="center"/>
    </xf>
    <xf numFmtId="0" fontId="21" fillId="0" borderId="95" xfId="1" applyFont="1" applyBorder="1" applyAlignment="1" applyProtection="1">
      <protection locked="0"/>
    </xf>
    <xf numFmtId="0" fontId="21" fillId="0" borderId="96" xfId="1" applyFont="1" applyBorder="1" applyAlignment="1" applyProtection="1">
      <protection locked="0"/>
    </xf>
    <xf numFmtId="0" fontId="17" fillId="0" borderId="97" xfId="1" applyFont="1" applyBorder="1" applyAlignment="1" applyProtection="1"/>
    <xf numFmtId="14" fontId="17" fillId="16" borderId="18" xfId="19" applyNumberFormat="1" applyFont="1" applyFill="1" applyBorder="1" applyAlignment="1" applyProtection="1">
      <alignment horizontal="center" vertical="center" wrapText="1"/>
      <protection locked="0"/>
    </xf>
    <xf numFmtId="14" fontId="17" fillId="16" borderId="17" xfId="19" applyNumberFormat="1" applyFont="1" applyFill="1" applyBorder="1" applyAlignment="1" applyProtection="1">
      <alignment horizontal="center" vertical="center" wrapText="1"/>
      <protection locked="0"/>
    </xf>
    <xf numFmtId="0" fontId="28" fillId="0" borderId="54" xfId="7" applyFont="1" applyBorder="1" applyAlignment="1">
      <alignment horizontal="left"/>
    </xf>
    <xf numFmtId="0" fontId="6" fillId="0" borderId="50" xfId="7" applyNumberFormat="1" applyFont="1" applyBorder="1" applyAlignment="1">
      <alignment horizontal="left"/>
    </xf>
    <xf numFmtId="0" fontId="6" fillId="0" borderId="98" xfId="7" applyFont="1" applyBorder="1" applyAlignment="1">
      <alignment horizontal="left" vertical="center"/>
    </xf>
    <xf numFmtId="0" fontId="6" fillId="0" borderId="99" xfId="7" applyNumberFormat="1" applyFont="1" applyBorder="1" applyAlignment="1">
      <alignment horizontal="left" vertical="center" wrapText="1"/>
    </xf>
    <xf numFmtId="0" fontId="8" fillId="0" borderId="51" xfId="7" applyFont="1" applyBorder="1" applyAlignment="1">
      <alignment vertical="center"/>
    </xf>
    <xf numFmtId="0" fontId="8" fillId="0" borderId="50" xfId="7" applyNumberFormat="1" applyFont="1" applyBorder="1" applyAlignment="1">
      <alignment horizontal="left"/>
    </xf>
    <xf numFmtId="0" fontId="8" fillId="0" borderId="50" xfId="7" applyNumberFormat="1" applyFont="1" applyBorder="1" applyAlignment="1">
      <alignment horizontal="left" vertical="center" wrapText="1"/>
    </xf>
    <xf numFmtId="0" fontId="8" fillId="0" borderId="52" xfId="7" applyFont="1" applyBorder="1" applyAlignment="1">
      <alignment vertical="center"/>
    </xf>
    <xf numFmtId="0" fontId="8" fillId="0" borderId="49" xfId="7" applyNumberFormat="1" applyFont="1" applyBorder="1" applyAlignment="1">
      <alignment horizontal="left" vertical="center" wrapText="1"/>
    </xf>
    <xf numFmtId="0" fontId="42" fillId="17" borderId="1" xfId="15" quotePrefix="1" applyNumberFormat="1" applyFont="1" applyFill="1" applyBorder="1" applyAlignment="1">
      <alignment horizontal="center" vertical="center" wrapText="1"/>
    </xf>
    <xf numFmtId="0" fontId="42" fillId="17" borderId="22" xfId="15" quotePrefix="1" applyNumberFormat="1" applyFont="1" applyFill="1" applyBorder="1" applyAlignment="1">
      <alignment horizontal="center" vertical="center" wrapText="1"/>
    </xf>
    <xf numFmtId="0" fontId="17" fillId="16" borderId="15" xfId="19" applyFont="1" applyFill="1" applyBorder="1" applyAlignment="1" applyProtection="1">
      <alignment horizontal="left" vertical="top"/>
      <protection locked="0"/>
    </xf>
    <xf numFmtId="0" fontId="17" fillId="16" borderId="1" xfId="19" applyFont="1" applyFill="1" applyBorder="1" applyAlignment="1" applyProtection="1">
      <alignment horizontal="left" vertical="top"/>
      <protection locked="0"/>
    </xf>
    <xf numFmtId="0" fontId="17" fillId="16" borderId="18" xfId="19" applyFont="1" applyFill="1" applyBorder="1" applyAlignment="1" applyProtection="1">
      <alignment horizontal="left" vertical="top"/>
      <protection locked="0"/>
    </xf>
    <xf numFmtId="0" fontId="17" fillId="16" borderId="16" xfId="19" applyFont="1" applyFill="1" applyBorder="1" applyAlignment="1" applyProtection="1">
      <alignment horizontal="left" vertical="top"/>
      <protection locked="0"/>
    </xf>
    <xf numFmtId="0" fontId="17" fillId="16" borderId="22" xfId="19" applyFont="1" applyFill="1" applyBorder="1" applyAlignment="1" applyProtection="1">
      <alignment horizontal="left" vertical="top"/>
      <protection locked="0"/>
    </xf>
    <xf numFmtId="0" fontId="17" fillId="16" borderId="17" xfId="19" applyFont="1" applyFill="1" applyBorder="1" applyAlignment="1" applyProtection="1">
      <alignment horizontal="left" vertical="top"/>
      <protection locked="0"/>
    </xf>
    <xf numFmtId="0" fontId="8" fillId="16" borderId="1" xfId="0" applyNumberFormat="1" applyFont="1" applyFill="1" applyBorder="1" applyAlignment="1" applyProtection="1">
      <alignment horizontal="center" vertical="center"/>
      <protection locked="0"/>
    </xf>
    <xf numFmtId="0" fontId="8" fillId="0" borderId="0" xfId="0" applyNumberFormat="1" applyFont="1" applyBorder="1" applyAlignment="1" applyProtection="1">
      <alignment vertical="center"/>
    </xf>
    <xf numFmtId="0" fontId="17" fillId="0" borderId="23" xfId="0" applyNumberFormat="1" applyFont="1" applyBorder="1" applyAlignment="1" applyProtection="1">
      <alignment horizontal="left" vertical="center"/>
    </xf>
    <xf numFmtId="0" fontId="17" fillId="0" borderId="29" xfId="0" applyNumberFormat="1" applyFont="1" applyBorder="1" applyAlignment="1" applyProtection="1">
      <alignment horizontal="left" vertical="center"/>
    </xf>
    <xf numFmtId="0" fontId="8" fillId="16" borderId="1" xfId="0" applyNumberFormat="1" applyFont="1" applyFill="1" applyBorder="1" applyAlignment="1" applyProtection="1">
      <alignment horizontal="center"/>
      <protection locked="0"/>
    </xf>
    <xf numFmtId="0" fontId="17" fillId="0" borderId="31" xfId="0" applyNumberFormat="1" applyFont="1" applyBorder="1" applyAlignment="1" applyProtection="1">
      <alignment horizontal="left" vertical="center"/>
    </xf>
    <xf numFmtId="0" fontId="17" fillId="0" borderId="83" xfId="0" applyNumberFormat="1" applyFont="1" applyBorder="1" applyAlignment="1" applyProtection="1">
      <alignment horizontal="left" vertical="center"/>
    </xf>
    <xf numFmtId="0" fontId="8" fillId="16" borderId="22" xfId="0" applyNumberFormat="1" applyFont="1" applyFill="1" applyBorder="1" applyAlignment="1" applyProtection="1">
      <alignment horizontal="center"/>
      <protection locked="0"/>
    </xf>
    <xf numFmtId="0" fontId="8" fillId="2" borderId="0" xfId="0" applyNumberFormat="1" applyFont="1" applyFill="1" applyBorder="1" applyProtection="1"/>
    <xf numFmtId="0" fontId="8" fillId="2" borderId="8" xfId="0" applyNumberFormat="1" applyFont="1" applyFill="1" applyBorder="1" applyProtection="1"/>
    <xf numFmtId="0" fontId="8" fillId="2" borderId="9" xfId="0" applyNumberFormat="1" applyFont="1" applyFill="1" applyBorder="1" applyProtection="1"/>
    <xf numFmtId="0" fontId="10" fillId="2" borderId="9"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wrapText="1"/>
    </xf>
    <xf numFmtId="0" fontId="38" fillId="2" borderId="64" xfId="0" applyNumberFormat="1" applyFont="1" applyFill="1" applyBorder="1" applyProtection="1"/>
    <xf numFmtId="0" fontId="10" fillId="2" borderId="9" xfId="0" applyNumberFormat="1" applyFont="1" applyFill="1" applyBorder="1" applyAlignment="1" applyProtection="1">
      <alignment horizontal="center" wrapText="1"/>
    </xf>
    <xf numFmtId="0" fontId="8" fillId="2" borderId="12" xfId="0" applyNumberFormat="1" applyFont="1" applyFill="1" applyBorder="1" applyProtection="1"/>
    <xf numFmtId="0" fontId="8" fillId="2" borderId="36" xfId="0" applyNumberFormat="1" applyFont="1" applyFill="1" applyBorder="1" applyProtection="1"/>
    <xf numFmtId="0" fontId="8" fillId="0" borderId="34" xfId="0" applyNumberFormat="1" applyFont="1" applyFill="1" applyBorder="1" applyAlignment="1" applyProtection="1">
      <alignment horizontal="center"/>
    </xf>
    <xf numFmtId="0" fontId="8" fillId="0" borderId="35" xfId="0" applyNumberFormat="1" applyFont="1" applyFill="1" applyBorder="1" applyAlignment="1" applyProtection="1">
      <alignment horizontal="center"/>
    </xf>
    <xf numFmtId="0" fontId="8" fillId="0" borderId="1" xfId="5" applyNumberFormat="1" applyFont="1" applyFill="1" applyBorder="1" applyAlignment="1" applyProtection="1">
      <alignment horizontal="center" vertical="center"/>
    </xf>
    <xf numFmtId="0" fontId="8" fillId="0" borderId="22" xfId="5" applyNumberFormat="1" applyFont="1" applyFill="1" applyBorder="1" applyAlignment="1" applyProtection="1">
      <alignment horizontal="center" vertical="center"/>
    </xf>
    <xf numFmtId="0" fontId="11" fillId="17" borderId="22" xfId="0" applyNumberFormat="1" applyFont="1" applyFill="1" applyBorder="1" applyAlignment="1" applyProtection="1">
      <alignment horizontal="center"/>
    </xf>
    <xf numFmtId="0" fontId="8" fillId="2" borderId="17" xfId="0" applyNumberFormat="1" applyFont="1" applyFill="1" applyBorder="1" applyAlignment="1" applyProtection="1">
      <alignment horizontal="center" vertical="center" wrapText="1"/>
    </xf>
    <xf numFmtId="0" fontId="38" fillId="2" borderId="8" xfId="0" applyNumberFormat="1" applyFont="1" applyFill="1" applyBorder="1" applyProtection="1"/>
    <xf numFmtId="0" fontId="11" fillId="17" borderId="1" xfId="0" applyNumberFormat="1" applyFont="1" applyFill="1" applyBorder="1" applyAlignment="1" applyProtection="1">
      <alignment horizontal="center"/>
    </xf>
    <xf numFmtId="0" fontId="8" fillId="2" borderId="7" xfId="0" applyNumberFormat="1" applyFont="1" applyFill="1" applyBorder="1" applyProtection="1"/>
    <xf numFmtId="0" fontId="8" fillId="2" borderId="0" xfId="0" applyNumberFormat="1" applyFont="1" applyFill="1" applyBorder="1" applyAlignment="1" applyProtection="1">
      <alignment horizontal="left"/>
    </xf>
    <xf numFmtId="0" fontId="10" fillId="0" borderId="10" xfId="0"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9"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xf>
    <xf numFmtId="0" fontId="0" fillId="6" borderId="0" xfId="0" applyFill="1"/>
    <xf numFmtId="0" fontId="8" fillId="2" borderId="22" xfId="0" applyNumberFormat="1" applyFont="1" applyFill="1" applyBorder="1" applyAlignment="1" applyProtection="1">
      <alignment horizontal="left" wrapText="1"/>
    </xf>
    <xf numFmtId="0" fontId="8" fillId="0" borderId="22" xfId="0" applyNumberFormat="1" applyFont="1" applyFill="1" applyBorder="1" applyAlignment="1" applyProtection="1">
      <alignment horizontal="left" vertical="center"/>
    </xf>
    <xf numFmtId="0" fontId="10" fillId="0" borderId="11" xfId="0" applyFont="1" applyFill="1" applyBorder="1" applyAlignment="1" applyProtection="1">
      <alignment horizontal="left"/>
    </xf>
    <xf numFmtId="0" fontId="8" fillId="0" borderId="11" xfId="0" applyFont="1" applyFill="1" applyBorder="1" applyAlignment="1" applyProtection="1">
      <alignment horizontal="center" vertical="center"/>
    </xf>
    <xf numFmtId="0" fontId="11" fillId="17" borderId="100" xfId="0" applyNumberFormat="1" applyFont="1" applyFill="1" applyBorder="1" applyAlignment="1" applyProtection="1">
      <alignment horizontal="center"/>
    </xf>
    <xf numFmtId="49" fontId="8" fillId="0" borderId="0" xfId="0" applyNumberFormat="1" applyFont="1" applyFill="1" applyBorder="1" applyAlignment="1" applyProtection="1">
      <alignment horizontal="left" vertical="center"/>
    </xf>
    <xf numFmtId="0" fontId="21" fillId="0" borderId="0" xfId="1" applyFont="1" applyAlignment="1" applyProtection="1">
      <alignment vertical="center"/>
    </xf>
    <xf numFmtId="0" fontId="21" fillId="0" borderId="0" xfId="20" applyFont="1" applyAlignment="1" applyProtection="1">
      <alignment vertical="center"/>
      <protection locked="0"/>
    </xf>
    <xf numFmtId="0" fontId="21" fillId="0" borderId="0" xfId="20" applyFont="1" applyAlignment="1" applyProtection="1">
      <alignment vertical="center"/>
    </xf>
    <xf numFmtId="49" fontId="8" fillId="16" borderId="22" xfId="0" applyNumberFormat="1" applyFont="1" applyFill="1" applyBorder="1" applyAlignment="1" applyProtection="1">
      <alignment horizontal="center" vertical="center"/>
      <protection locked="0"/>
    </xf>
    <xf numFmtId="49" fontId="8" fillId="16" borderId="1" xfId="0" applyNumberFormat="1" applyFont="1" applyFill="1" applyBorder="1" applyAlignment="1" applyProtection="1">
      <alignment horizontal="center" vertical="center"/>
      <protection locked="0"/>
    </xf>
    <xf numFmtId="49" fontId="8" fillId="16" borderId="22" xfId="0" applyNumberFormat="1" applyFont="1" applyFill="1" applyBorder="1" applyAlignment="1" applyProtection="1">
      <alignment horizontal="center" wrapText="1"/>
      <protection locked="0"/>
    </xf>
    <xf numFmtId="0" fontId="17" fillId="0" borderId="101" xfId="0" applyFont="1" applyBorder="1" applyAlignment="1">
      <alignment horizontal="left" vertical="center" wrapText="1"/>
    </xf>
    <xf numFmtId="0" fontId="17" fillId="16" borderId="4" xfId="19"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6" xfId="0" applyFont="1" applyBorder="1"/>
    <xf numFmtId="0" fontId="17" fillId="0" borderId="103" xfId="0" applyFont="1" applyBorder="1" applyAlignment="1">
      <alignment horizontal="left" vertical="center" wrapText="1"/>
    </xf>
    <xf numFmtId="0" fontId="20" fillId="0" borderId="23" xfId="0" applyFont="1" applyFill="1" applyBorder="1" applyAlignment="1">
      <alignment horizontal="left" vertical="center" wrapText="1"/>
    </xf>
    <xf numFmtId="0" fontId="45" fillId="0" borderId="44" xfId="22" applyFont="1" applyBorder="1" applyAlignment="1">
      <alignment horizontal="left"/>
    </xf>
    <xf numFmtId="0" fontId="45" fillId="0" borderId="78" xfId="22" applyFont="1" applyBorder="1" applyAlignment="1">
      <alignment horizontal="left"/>
    </xf>
    <xf numFmtId="0" fontId="43" fillId="0" borderId="0" xfId="19" applyFont="1" applyFill="1" applyBorder="1" applyAlignment="1" applyProtection="1">
      <alignment vertical="center"/>
    </xf>
    <xf numFmtId="14" fontId="46" fillId="0" borderId="0" xfId="19" applyNumberFormat="1" applyFont="1" applyFill="1" applyBorder="1" applyProtection="1">
      <alignment horizontal="center" vertical="center"/>
    </xf>
    <xf numFmtId="0" fontId="46" fillId="0" borderId="0" xfId="19" applyNumberFormat="1" applyFont="1" applyFill="1" applyBorder="1" applyProtection="1">
      <alignment horizontal="center" vertical="center"/>
    </xf>
    <xf numFmtId="0" fontId="43" fillId="0" borderId="44" xfId="19" applyFont="1" applyFill="1" applyBorder="1" applyAlignment="1" applyProtection="1">
      <alignment horizontal="left" vertical="center"/>
    </xf>
    <xf numFmtId="0" fontId="8" fillId="0" borderId="18" xfId="0" applyFont="1" applyBorder="1" applyAlignment="1" applyProtection="1">
      <alignment horizontal="center" vertical="center"/>
    </xf>
    <xf numFmtId="0" fontId="17" fillId="0" borderId="15" xfId="0" applyFont="1" applyBorder="1" applyAlignment="1">
      <alignment horizontal="left" vertical="center"/>
    </xf>
    <xf numFmtId="0" fontId="8" fillId="0" borderId="1" xfId="0" applyFont="1" applyBorder="1"/>
    <xf numFmtId="0" fontId="8" fillId="0" borderId="100" xfId="0" applyFont="1" applyBorder="1"/>
    <xf numFmtId="9" fontId="8" fillId="0" borderId="1" xfId="0" applyNumberFormat="1" applyFont="1" applyBorder="1"/>
    <xf numFmtId="9" fontId="8" fillId="0" borderId="100" xfId="0" applyNumberFormat="1" applyFont="1" applyBorder="1"/>
    <xf numFmtId="0" fontId="8" fillId="0" borderId="18" xfId="0" applyFont="1" applyBorder="1" applyAlignment="1">
      <alignment horizontal="center"/>
    </xf>
    <xf numFmtId="0" fontId="8" fillId="0" borderId="15" xfId="0" applyFont="1" applyBorder="1" applyAlignment="1">
      <alignment vertical="center"/>
    </xf>
    <xf numFmtId="0" fontId="11" fillId="17" borderId="1" xfId="0" applyNumberFormat="1" applyFont="1" applyFill="1" applyBorder="1" applyAlignment="1" applyProtection="1">
      <alignment horizontal="right"/>
    </xf>
    <xf numFmtId="0" fontId="17" fillId="0" borderId="109" xfId="0" applyFont="1" applyBorder="1" applyAlignment="1">
      <alignment horizontal="left" vertical="center"/>
    </xf>
    <xf numFmtId="0" fontId="8" fillId="0" borderId="110" xfId="0" applyFont="1" applyBorder="1"/>
    <xf numFmtId="0" fontId="8" fillId="0" borderId="86" xfId="0" applyFont="1" applyBorder="1" applyAlignment="1" applyProtection="1">
      <alignment horizontal="center" vertical="center"/>
    </xf>
    <xf numFmtId="0" fontId="17" fillId="0" borderId="16" xfId="0" applyFont="1" applyBorder="1" applyAlignment="1">
      <alignment horizontal="left" vertical="center"/>
    </xf>
    <xf numFmtId="0" fontId="11" fillId="17" borderId="22" xfId="0" applyNumberFormat="1" applyFont="1" applyFill="1" applyBorder="1" applyAlignment="1" applyProtection="1">
      <alignment horizontal="right"/>
    </xf>
    <xf numFmtId="9" fontId="8" fillId="0" borderId="111" xfId="0" applyNumberFormat="1" applyFont="1" applyBorder="1"/>
    <xf numFmtId="0" fontId="10" fillId="2" borderId="5" xfId="7" applyFont="1" applyFill="1" applyBorder="1" applyAlignment="1">
      <alignment horizontal="center" wrapText="1"/>
    </xf>
    <xf numFmtId="0" fontId="8" fillId="16" borderId="1" xfId="0" applyNumberFormat="1" applyFont="1" applyFill="1" applyBorder="1" applyAlignment="1" applyProtection="1">
      <alignment horizontal="left" vertical="center"/>
      <protection locked="0"/>
    </xf>
    <xf numFmtId="0" fontId="8" fillId="23" borderId="22" xfId="0" applyNumberFormat="1" applyFont="1" applyFill="1" applyBorder="1" applyAlignment="1" applyProtection="1">
      <alignment horizontal="left" vertical="center"/>
      <protection locked="0"/>
    </xf>
    <xf numFmtId="0" fontId="8" fillId="0" borderId="0" xfId="0" applyFont="1" applyBorder="1" applyAlignment="1">
      <alignment vertical="center"/>
    </xf>
    <xf numFmtId="0" fontId="51" fillId="0" borderId="0" xfId="0" applyFont="1" applyBorder="1" applyAlignment="1" applyProtection="1">
      <alignment vertical="center"/>
    </xf>
    <xf numFmtId="0" fontId="51" fillId="0" borderId="0" xfId="0" applyFont="1" applyBorder="1" applyAlignment="1" applyProtection="1">
      <alignment horizontal="left" vertical="center"/>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17" fillId="0" borderId="7" xfId="0" applyFont="1" applyBorder="1" applyAlignment="1">
      <alignment horizontal="left" vertical="center" wrapText="1"/>
    </xf>
    <xf numFmtId="0" fontId="8" fillId="0" borderId="11" xfId="0" applyFont="1" applyBorder="1" applyAlignment="1">
      <alignment horizontal="center" vertical="center" wrapText="1"/>
    </xf>
    <xf numFmtId="0" fontId="51" fillId="0" borderId="13" xfId="0" applyFont="1" applyBorder="1" applyAlignment="1" applyProtection="1">
      <alignment horizontal="left" vertical="center"/>
    </xf>
    <xf numFmtId="0" fontId="17" fillId="0" borderId="18" xfId="0" applyFont="1" applyBorder="1" applyAlignment="1" applyProtection="1">
      <alignment horizontal="center" vertical="center"/>
    </xf>
    <xf numFmtId="0" fontId="22" fillId="8" borderId="46" xfId="8" applyFont="1" applyBorder="1" applyAlignment="1" applyProtection="1">
      <alignment vertical="center"/>
    </xf>
    <xf numFmtId="0" fontId="22" fillId="8" borderId="60" xfId="8" applyFont="1" applyBorder="1" applyAlignment="1" applyProtection="1">
      <alignment vertical="center"/>
    </xf>
    <xf numFmtId="0" fontId="22" fillId="8" borderId="47" xfId="8" applyFont="1" applyBorder="1" applyAlignment="1" applyProtection="1">
      <alignment vertical="center"/>
    </xf>
    <xf numFmtId="0" fontId="10" fillId="0" borderId="1" xfId="0" applyFont="1" applyBorder="1" applyAlignment="1" applyProtection="1">
      <alignment horizontal="center" vertical="center"/>
    </xf>
    <xf numFmtId="0" fontId="8" fillId="16" borderId="5"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xf>
    <xf numFmtId="0" fontId="8" fillId="0" borderId="1" xfId="0" applyFont="1" applyBorder="1" applyAlignment="1" applyProtection="1">
      <alignment horizontal="center" vertical="center"/>
    </xf>
    <xf numFmtId="166" fontId="8" fillId="16"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xf>
    <xf numFmtId="0" fontId="8" fillId="0" borderId="7" xfId="0" applyFont="1" applyBorder="1" applyAlignment="1">
      <alignment vertical="center"/>
    </xf>
    <xf numFmtId="0" fontId="8" fillId="0" borderId="118" xfId="0" applyFont="1" applyBorder="1" applyAlignment="1" applyProtection="1">
      <alignment horizontal="center" vertical="center"/>
    </xf>
    <xf numFmtId="0" fontId="17" fillId="0" borderId="101" xfId="0" applyFont="1" applyBorder="1" applyAlignment="1">
      <alignment horizontal="left" vertical="center"/>
    </xf>
    <xf numFmtId="0" fontId="8" fillId="16"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17" fillId="0" borderId="31" xfId="0" applyFont="1" applyBorder="1" applyAlignment="1">
      <alignment horizontal="left" vertical="center"/>
    </xf>
    <xf numFmtId="0" fontId="8" fillId="16" borderId="22" xfId="0" applyNumberFormat="1" applyFont="1" applyFill="1" applyBorder="1" applyAlignment="1" applyProtection="1">
      <alignment horizontal="center" vertical="center"/>
      <protection locked="0"/>
    </xf>
    <xf numFmtId="166" fontId="8" fillId="2" borderId="22" xfId="0" applyNumberFormat="1" applyFont="1" applyFill="1" applyBorder="1" applyAlignment="1" applyProtection="1">
      <alignment horizontal="center" vertical="center"/>
    </xf>
    <xf numFmtId="0" fontId="8" fillId="0" borderId="22" xfId="0" applyFont="1" applyBorder="1" applyAlignment="1" applyProtection="1">
      <alignment horizontal="center" vertical="center"/>
    </xf>
    <xf numFmtId="0" fontId="8" fillId="0" borderId="102" xfId="0" applyFont="1" applyBorder="1" applyAlignment="1" applyProtection="1">
      <alignment horizontal="center" vertical="center"/>
    </xf>
    <xf numFmtId="2" fontId="8" fillId="2" borderId="1" xfId="0" applyNumberFormat="1" applyFont="1" applyFill="1" applyBorder="1" applyAlignment="1" applyProtection="1">
      <alignment horizontal="center" vertical="center"/>
    </xf>
    <xf numFmtId="166" fontId="8" fillId="16" borderId="22" xfId="0" applyNumberFormat="1" applyFont="1" applyFill="1" applyBorder="1" applyAlignment="1" applyProtection="1">
      <alignment horizontal="center" vertical="center"/>
      <protection locked="0"/>
    </xf>
    <xf numFmtId="2" fontId="8" fillId="2" borderId="22" xfId="0" applyNumberFormat="1" applyFont="1" applyFill="1" applyBorder="1" applyAlignment="1" applyProtection="1">
      <alignment horizontal="center" vertical="center"/>
    </xf>
    <xf numFmtId="9" fontId="8" fillId="0" borderId="110" xfId="0" applyNumberFormat="1" applyFont="1" applyBorder="1"/>
    <xf numFmtId="0" fontId="17" fillId="0" borderId="0" xfId="0" applyNumberFormat="1" applyFont="1" applyBorder="1" applyAlignment="1" applyProtection="1">
      <alignment horizontal="left" vertical="center"/>
    </xf>
    <xf numFmtId="0" fontId="17" fillId="0" borderId="101" xfId="0" applyNumberFormat="1" applyFont="1" applyBorder="1" applyAlignment="1" applyProtection="1">
      <alignment horizontal="left" vertical="center"/>
    </xf>
    <xf numFmtId="0" fontId="17" fillId="0" borderId="119" xfId="0" applyNumberFormat="1" applyFont="1" applyBorder="1" applyAlignment="1" applyProtection="1">
      <alignment horizontal="left" vertical="center"/>
    </xf>
    <xf numFmtId="0" fontId="17" fillId="0" borderId="18" xfId="0" applyNumberFormat="1" applyFont="1" applyFill="1" applyBorder="1" applyAlignment="1" applyProtection="1">
      <alignment horizontal="center" vertical="center"/>
    </xf>
    <xf numFmtId="0" fontId="23" fillId="2" borderId="7" xfId="0" applyFont="1" applyFill="1" applyBorder="1"/>
    <xf numFmtId="10" fontId="8" fillId="16" borderId="4"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left"/>
    </xf>
    <xf numFmtId="0" fontId="8" fillId="16" borderId="4" xfId="0" applyNumberFormat="1" applyFont="1" applyFill="1" applyBorder="1" applyAlignment="1" applyProtection="1">
      <alignment horizontal="center"/>
      <protection locked="0"/>
    </xf>
    <xf numFmtId="167" fontId="11" fillId="17" borderId="1" xfId="0" applyNumberFormat="1" applyFont="1" applyFill="1" applyBorder="1" applyAlignment="1" applyProtection="1">
      <alignment horizontal="center"/>
    </xf>
    <xf numFmtId="0" fontId="17" fillId="0" borderId="0" xfId="0" applyNumberFormat="1" applyFont="1" applyFill="1" applyBorder="1" applyAlignment="1" applyProtection="1">
      <alignment horizontal="left"/>
    </xf>
    <xf numFmtId="0" fontId="11" fillId="17" borderId="5" xfId="0" applyNumberFormat="1" applyFont="1" applyFill="1" applyBorder="1" applyAlignment="1" applyProtection="1">
      <alignment horizontal="center"/>
    </xf>
    <xf numFmtId="0" fontId="11" fillId="17" borderId="4" xfId="0" applyNumberFormat="1" applyFont="1" applyFill="1" applyBorder="1" applyAlignment="1" applyProtection="1">
      <alignment horizontal="center"/>
    </xf>
    <xf numFmtId="0" fontId="23" fillId="2" borderId="12" xfId="0" applyFont="1" applyFill="1" applyBorder="1"/>
    <xf numFmtId="0" fontId="17" fillId="0" borderId="13" xfId="0" applyNumberFormat="1" applyFont="1" applyBorder="1" applyAlignment="1" applyProtection="1">
      <alignment horizontal="left" vertical="center"/>
    </xf>
    <xf numFmtId="0" fontId="17" fillId="0" borderId="7" xfId="0" applyNumberFormat="1" applyFont="1" applyBorder="1" applyAlignment="1" applyProtection="1">
      <alignment horizontal="left" vertical="center"/>
    </xf>
    <xf numFmtId="0" fontId="17" fillId="0" borderId="120" xfId="0" applyNumberFormat="1" applyFont="1" applyBorder="1" applyAlignment="1" applyProtection="1">
      <alignment horizontal="left" vertical="center"/>
    </xf>
    <xf numFmtId="0" fontId="8" fillId="0" borderId="118" xfId="0" applyNumberFormat="1" applyFont="1" applyFill="1" applyBorder="1" applyAlignment="1" applyProtection="1">
      <alignment horizontal="center" vertical="center"/>
    </xf>
    <xf numFmtId="0" fontId="22" fillId="8" borderId="46" xfId="8" applyFont="1" applyBorder="1">
      <alignment horizontal="left" vertical="center"/>
    </xf>
    <xf numFmtId="0" fontId="10" fillId="0" borderId="1" xfId="0" applyFont="1" applyFill="1" applyBorder="1" applyAlignment="1" applyProtection="1">
      <alignment horizontal="center" vertical="center"/>
    </xf>
    <xf numFmtId="0" fontId="17" fillId="0" borderId="0" xfId="19" applyFont="1" applyFill="1" applyBorder="1" applyAlignment="1" applyProtection="1">
      <alignment horizontal="left" vertical="center" wrapText="1"/>
    </xf>
    <xf numFmtId="0" fontId="43" fillId="16" borderId="18" xfId="19" applyFont="1" applyFill="1" applyBorder="1" applyAlignment="1" applyProtection="1">
      <alignment horizontal="center" vertical="center"/>
      <protection locked="0"/>
    </xf>
    <xf numFmtId="0" fontId="43" fillId="16" borderId="17" xfId="19" applyFont="1" applyFill="1" applyBorder="1" applyAlignment="1" applyProtection="1">
      <alignment horizontal="center" vertical="center"/>
      <protection locked="0"/>
    </xf>
    <xf numFmtId="14" fontId="43" fillId="16" borderId="1" xfId="19" applyNumberFormat="1" applyFont="1" applyFill="1" applyBorder="1" applyProtection="1">
      <alignment horizontal="center" vertical="center"/>
      <protection locked="0"/>
    </xf>
    <xf numFmtId="14" fontId="43" fillId="16" borderId="22" xfId="19" applyNumberFormat="1" applyFont="1" applyFill="1" applyBorder="1" applyProtection="1">
      <alignment horizontal="center" vertical="center"/>
      <protection locked="0"/>
    </xf>
    <xf numFmtId="166" fontId="11" fillId="17" borderId="1" xfId="0" applyNumberFormat="1" applyFont="1" applyFill="1" applyBorder="1" applyAlignment="1" applyProtection="1">
      <alignment horizontal="center" vertical="center"/>
    </xf>
    <xf numFmtId="2" fontId="11" fillId="17" borderId="1" xfId="0" applyNumberFormat="1" applyFont="1" applyFill="1" applyBorder="1" applyAlignment="1" applyProtection="1">
      <alignment horizontal="center" vertical="center"/>
    </xf>
    <xf numFmtId="2" fontId="11" fillId="17" borderId="4" xfId="0" applyNumberFormat="1" applyFont="1" applyFill="1" applyBorder="1" applyAlignment="1" applyProtection="1">
      <alignment horizontal="center" vertical="center"/>
    </xf>
    <xf numFmtId="2" fontId="11" fillId="17" borderId="22" xfId="0" applyNumberFormat="1" applyFont="1" applyFill="1" applyBorder="1" applyAlignment="1" applyProtection="1">
      <alignment horizontal="center" vertical="center"/>
    </xf>
    <xf numFmtId="0" fontId="21" fillId="0" borderId="46" xfId="1" applyFont="1" applyBorder="1" applyAlignment="1" applyProtection="1">
      <alignment horizontal="left" vertical="center" wrapText="1"/>
      <protection locked="0"/>
    </xf>
    <xf numFmtId="0" fontId="21" fillId="0" borderId="47" xfId="1" applyFont="1" applyBorder="1" applyAlignment="1" applyProtection="1">
      <alignment wrapText="1"/>
      <protection locked="0"/>
    </xf>
    <xf numFmtId="0" fontId="17" fillId="18" borderId="8" xfId="8" applyFont="1" applyFill="1" applyBorder="1" applyAlignment="1">
      <alignment horizontal="left" vertical="center" wrapText="1"/>
    </xf>
    <xf numFmtId="0" fontId="17" fillId="18" borderId="10" xfId="8" applyFont="1" applyFill="1" applyBorder="1" applyAlignment="1">
      <alignment horizontal="left" vertical="center" wrapText="1"/>
    </xf>
    <xf numFmtId="0" fontId="17" fillId="18" borderId="7" xfId="8" applyFont="1" applyFill="1" applyBorder="1" applyAlignment="1">
      <alignment horizontal="left" vertical="center" wrapText="1"/>
    </xf>
    <xf numFmtId="0" fontId="17" fillId="18" borderId="11" xfId="8" applyFont="1" applyFill="1" applyBorder="1" applyAlignment="1">
      <alignment horizontal="left" vertical="center" wrapText="1"/>
    </xf>
    <xf numFmtId="0" fontId="17" fillId="18" borderId="12" xfId="8" applyFont="1" applyFill="1" applyBorder="1" applyAlignment="1">
      <alignment horizontal="left" vertical="center" wrapText="1"/>
    </xf>
    <xf numFmtId="0" fontId="17" fillId="18" borderId="14" xfId="8" applyFont="1" applyFill="1" applyBorder="1" applyAlignment="1">
      <alignment horizontal="left" vertical="center" wrapText="1"/>
    </xf>
    <xf numFmtId="0" fontId="22" fillId="18" borderId="8" xfId="8" applyFont="1" applyFill="1" applyBorder="1" applyAlignment="1">
      <alignment horizontal="left" vertical="center" wrapText="1"/>
    </xf>
    <xf numFmtId="0" fontId="7" fillId="8" borderId="46" xfId="8" applyBorder="1" applyAlignment="1">
      <alignment horizontal="left" vertical="center"/>
    </xf>
    <xf numFmtId="0" fontId="7" fillId="8" borderId="47" xfId="8" applyBorder="1" applyAlignment="1">
      <alignment horizontal="left" vertical="center"/>
    </xf>
    <xf numFmtId="0" fontId="10" fillId="7" borderId="46" xfId="0" applyFont="1" applyFill="1" applyBorder="1" applyAlignment="1">
      <alignment horizontal="center"/>
    </xf>
    <xf numFmtId="0" fontId="10" fillId="7" borderId="47" xfId="0" applyFont="1" applyFill="1" applyBorder="1" applyAlignment="1">
      <alignment horizontal="center"/>
    </xf>
    <xf numFmtId="0" fontId="10" fillId="7" borderId="91" xfId="0" applyFont="1" applyFill="1" applyBorder="1" applyAlignment="1">
      <alignment horizontal="center" vertical="center"/>
    </xf>
    <xf numFmtId="0" fontId="10" fillId="7" borderId="92" xfId="0" applyFont="1" applyFill="1" applyBorder="1" applyAlignment="1">
      <alignment horizontal="center" vertical="center"/>
    </xf>
    <xf numFmtId="0" fontId="21" fillId="0" borderId="0" xfId="1" applyFont="1" applyAlignment="1" applyProtection="1">
      <alignment horizontal="left" vertical="center" wrapText="1"/>
      <protection locked="0"/>
    </xf>
    <xf numFmtId="0" fontId="10" fillId="0" borderId="24"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22" fillId="22" borderId="8" xfId="8" applyFont="1" applyFill="1" applyBorder="1" applyAlignment="1" applyProtection="1">
      <alignment horizontal="left" vertical="top" wrapText="1"/>
    </xf>
    <xf numFmtId="0" fontId="22" fillId="22" borderId="9" xfId="8" applyFont="1" applyFill="1" applyBorder="1" applyAlignment="1" applyProtection="1">
      <alignment horizontal="left" vertical="top" wrapText="1"/>
    </xf>
    <xf numFmtId="0" fontId="22" fillId="22" borderId="10" xfId="8" applyFont="1" applyFill="1" applyBorder="1" applyAlignment="1" applyProtection="1">
      <alignment horizontal="left" vertical="top" wrapText="1"/>
    </xf>
    <xf numFmtId="0" fontId="22" fillId="22" borderId="7" xfId="8" applyFont="1" applyFill="1" applyBorder="1" applyAlignment="1" applyProtection="1">
      <alignment horizontal="left" vertical="top" wrapText="1"/>
    </xf>
    <xf numFmtId="0" fontId="22" fillId="22" borderId="0" xfId="8" applyFont="1" applyFill="1" applyBorder="1" applyAlignment="1" applyProtection="1">
      <alignment horizontal="left" vertical="top" wrapText="1"/>
    </xf>
    <xf numFmtId="0" fontId="22" fillId="22" borderId="11" xfId="8" applyFont="1" applyFill="1" applyBorder="1" applyAlignment="1" applyProtection="1">
      <alignment horizontal="left" vertical="top" wrapText="1"/>
    </xf>
    <xf numFmtId="0" fontId="22" fillId="22" borderId="12" xfId="8" applyFont="1" applyFill="1" applyBorder="1" applyAlignment="1" applyProtection="1">
      <alignment horizontal="left" vertical="top" wrapText="1"/>
    </xf>
    <xf numFmtId="0" fontId="22" fillId="22" borderId="13" xfId="8" applyFont="1" applyFill="1" applyBorder="1" applyAlignment="1" applyProtection="1">
      <alignment horizontal="left" vertical="top" wrapText="1"/>
    </xf>
    <xf numFmtId="0" fontId="22" fillId="22" borderId="14" xfId="8" applyFont="1" applyFill="1" applyBorder="1" applyAlignment="1" applyProtection="1">
      <alignment horizontal="left" vertical="top" wrapText="1"/>
    </xf>
    <xf numFmtId="0" fontId="8" fillId="16" borderId="61" xfId="0"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0" fontId="8" fillId="16" borderId="26" xfId="0" applyFont="1" applyFill="1" applyBorder="1" applyAlignment="1" applyProtection="1">
      <alignment horizontal="left" vertical="top" wrapText="1"/>
      <protection locked="0"/>
    </xf>
    <xf numFmtId="0" fontId="8" fillId="16" borderId="15" xfId="0" applyFont="1" applyFill="1" applyBorder="1" applyAlignment="1" applyProtection="1">
      <alignment horizontal="left" vertical="top" wrapText="1"/>
      <protection locked="0"/>
    </xf>
    <xf numFmtId="0" fontId="8" fillId="16" borderId="1" xfId="0" applyFont="1" applyFill="1" applyBorder="1" applyAlignment="1" applyProtection="1">
      <alignment horizontal="left" vertical="top" wrapText="1"/>
      <protection locked="0"/>
    </xf>
    <xf numFmtId="0" fontId="8" fillId="16" borderId="18" xfId="0" applyFont="1" applyFill="1" applyBorder="1" applyAlignment="1" applyProtection="1">
      <alignment horizontal="left" vertical="top" wrapText="1"/>
      <protection locked="0"/>
    </xf>
    <xf numFmtId="0" fontId="8" fillId="16" borderId="16" xfId="0" applyFont="1" applyFill="1" applyBorder="1" applyAlignment="1" applyProtection="1">
      <alignment horizontal="left" vertical="top" wrapText="1"/>
      <protection locked="0"/>
    </xf>
    <xf numFmtId="0" fontId="8" fillId="16" borderId="22" xfId="0" applyFont="1" applyFill="1" applyBorder="1" applyAlignment="1" applyProtection="1">
      <alignment horizontal="left" vertical="top" wrapText="1"/>
      <protection locked="0"/>
    </xf>
    <xf numFmtId="0" fontId="8" fillId="16" borderId="17" xfId="0" applyFont="1" applyFill="1" applyBorder="1" applyAlignment="1" applyProtection="1">
      <alignment horizontal="left" vertical="top" wrapText="1"/>
      <protection locked="0"/>
    </xf>
    <xf numFmtId="0" fontId="8" fillId="16" borderId="7" xfId="0" applyFont="1" applyFill="1" applyBorder="1" applyAlignment="1" applyProtection="1">
      <alignment horizontal="left" vertical="top" wrapText="1"/>
      <protection locked="0"/>
    </xf>
    <xf numFmtId="0" fontId="8" fillId="16" borderId="0" xfId="0" applyFont="1" applyFill="1" applyBorder="1" applyAlignment="1" applyProtection="1">
      <alignment horizontal="left" vertical="top" wrapText="1"/>
      <protection locked="0"/>
    </xf>
    <xf numFmtId="0" fontId="8" fillId="16" borderId="11" xfId="0" applyFont="1" applyFill="1" applyBorder="1" applyAlignment="1" applyProtection="1">
      <alignment horizontal="left" vertical="top" wrapText="1"/>
      <protection locked="0"/>
    </xf>
    <xf numFmtId="0" fontId="8" fillId="16" borderId="12" xfId="0" applyFont="1" applyFill="1" applyBorder="1" applyAlignment="1" applyProtection="1">
      <alignment horizontal="left" vertical="top" wrapText="1"/>
      <protection locked="0"/>
    </xf>
    <xf numFmtId="0" fontId="8" fillId="16" borderId="13" xfId="0" applyFont="1" applyFill="1" applyBorder="1" applyAlignment="1" applyProtection="1">
      <alignment horizontal="left" vertical="top" wrapText="1"/>
      <protection locked="0"/>
    </xf>
    <xf numFmtId="0" fontId="8" fillId="16" borderId="14" xfId="0" applyFont="1" applyFill="1" applyBorder="1" applyAlignment="1" applyProtection="1">
      <alignment horizontal="left" vertical="top" wrapText="1"/>
      <protection locked="0"/>
    </xf>
    <xf numFmtId="0" fontId="8" fillId="16" borderId="7" xfId="0" applyFont="1" applyFill="1" applyBorder="1" applyAlignment="1" applyProtection="1">
      <alignment horizontal="center" vertical="center"/>
      <protection locked="0"/>
    </xf>
    <xf numFmtId="0" fontId="8" fillId="16" borderId="0"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8" fillId="16" borderId="12" xfId="0" applyFont="1" applyFill="1" applyBorder="1" applyAlignment="1" applyProtection="1">
      <alignment horizontal="center" vertical="center"/>
      <protection locked="0"/>
    </xf>
    <xf numFmtId="0" fontId="8" fillId="16" borderId="13" xfId="0" applyFont="1" applyFill="1" applyBorder="1" applyAlignment="1" applyProtection="1">
      <alignment horizontal="center" vertical="center"/>
      <protection locked="0"/>
    </xf>
    <xf numFmtId="0" fontId="8" fillId="16" borderId="14" xfId="0" applyFont="1" applyFill="1" applyBorder="1" applyAlignment="1" applyProtection="1">
      <alignment horizontal="center" vertical="center"/>
      <protection locked="0"/>
    </xf>
    <xf numFmtId="0" fontId="22" fillId="8" borderId="46" xfId="8" applyFont="1" applyBorder="1" applyAlignment="1">
      <alignment horizontal="left" vertical="center"/>
    </xf>
    <xf numFmtId="0" fontId="22" fillId="8" borderId="60" xfId="8" applyFont="1" applyBorder="1" applyAlignment="1">
      <alignment horizontal="left" vertical="center"/>
    </xf>
    <xf numFmtId="0" fontId="22" fillId="8" borderId="47" xfId="8" applyFont="1" applyBorder="1" applyAlignment="1">
      <alignment horizontal="left" vertical="center"/>
    </xf>
    <xf numFmtId="0" fontId="22" fillId="8" borderId="46" xfId="8" applyFont="1" applyBorder="1" applyAlignment="1" applyProtection="1">
      <alignment horizontal="left" vertical="center"/>
    </xf>
    <xf numFmtId="0" fontId="22" fillId="8" borderId="47" xfId="8" applyFont="1" applyBorder="1" applyAlignment="1" applyProtection="1">
      <alignment horizontal="left" vertical="center"/>
    </xf>
    <xf numFmtId="0" fontId="22" fillId="8" borderId="60" xfId="8" applyFont="1" applyBorder="1" applyAlignment="1" applyProtection="1">
      <alignment horizontal="left" vertical="center"/>
    </xf>
    <xf numFmtId="0" fontId="9" fillId="0" borderId="69" xfId="7" applyFont="1" applyBorder="1" applyAlignment="1" applyProtection="1">
      <alignment horizontal="left" vertical="center" wrapText="1"/>
    </xf>
    <xf numFmtId="0" fontId="9" fillId="0" borderId="9" xfId="7" applyFont="1" applyBorder="1" applyAlignment="1" applyProtection="1">
      <alignment horizontal="left" vertical="center" wrapText="1"/>
    </xf>
    <xf numFmtId="0" fontId="9" fillId="0" borderId="10" xfId="7" applyFont="1" applyBorder="1" applyAlignment="1" applyProtection="1">
      <alignment horizontal="left" vertical="center" wrapText="1"/>
    </xf>
    <xf numFmtId="0" fontId="8" fillId="0" borderId="18" xfId="0" applyFont="1" applyBorder="1" applyAlignment="1" applyProtection="1">
      <alignment horizontal="center" vertical="center"/>
    </xf>
    <xf numFmtId="0" fontId="9" fillId="0" borderId="50" xfId="7" applyNumberFormat="1" applyFont="1" applyBorder="1" applyAlignment="1" applyProtection="1">
      <alignment horizontal="left" vertical="center"/>
    </xf>
    <xf numFmtId="0" fontId="9" fillId="0" borderId="33" xfId="7" applyNumberFormat="1" applyFont="1" applyBorder="1" applyAlignment="1" applyProtection="1">
      <alignment horizontal="left" vertical="center"/>
    </xf>
    <xf numFmtId="0" fontId="9" fillId="0" borderId="43" xfId="7" applyNumberFormat="1" applyFont="1" applyBorder="1" applyAlignment="1" applyProtection="1">
      <alignment horizontal="left" vertical="center"/>
    </xf>
    <xf numFmtId="14" fontId="9" fillId="0" borderId="50" xfId="7" applyNumberFormat="1" applyFont="1" applyBorder="1" applyAlignment="1" applyProtection="1">
      <alignment horizontal="left" vertical="center"/>
    </xf>
    <xf numFmtId="14" fontId="9" fillId="0" borderId="33" xfId="7" applyNumberFormat="1" applyFont="1" applyBorder="1" applyAlignment="1" applyProtection="1">
      <alignment horizontal="left" vertical="center"/>
    </xf>
    <xf numFmtId="14" fontId="9" fillId="0" borderId="43" xfId="7" applyNumberFormat="1" applyFont="1" applyBorder="1" applyAlignment="1" applyProtection="1">
      <alignment horizontal="left" vertical="center"/>
    </xf>
    <xf numFmtId="0" fontId="9" fillId="0" borderId="99" xfId="7" applyNumberFormat="1" applyFont="1" applyBorder="1" applyAlignment="1" applyProtection="1">
      <alignment horizontal="left" vertical="center"/>
    </xf>
    <xf numFmtId="0" fontId="9" fillId="0" borderId="104" xfId="7" applyNumberFormat="1" applyFont="1" applyBorder="1" applyAlignment="1" applyProtection="1">
      <alignment horizontal="left" vertical="center"/>
    </xf>
    <xf numFmtId="0" fontId="9" fillId="0" borderId="105" xfId="7" applyNumberFormat="1" applyFont="1" applyBorder="1" applyAlignment="1" applyProtection="1">
      <alignment horizontal="left" vertical="center"/>
    </xf>
    <xf numFmtId="14" fontId="9" fillId="0" borderId="106" xfId="7" applyNumberFormat="1" applyFont="1" applyBorder="1" applyAlignment="1" applyProtection="1">
      <alignment horizontal="left" vertical="center"/>
    </xf>
    <xf numFmtId="14" fontId="9" fillId="0" borderId="13" xfId="7" applyNumberFormat="1" applyFont="1" applyBorder="1" applyAlignment="1" applyProtection="1">
      <alignment horizontal="left" vertical="center"/>
    </xf>
    <xf numFmtId="14" fontId="9" fillId="0" borderId="14" xfId="7" applyNumberFormat="1" applyFont="1" applyBorder="1" applyAlignment="1" applyProtection="1">
      <alignment horizontal="left" vertical="center"/>
    </xf>
    <xf numFmtId="0" fontId="9" fillId="0" borderId="35" xfId="7" applyNumberFormat="1" applyFont="1" applyBorder="1" applyAlignment="1" applyProtection="1">
      <alignment horizontal="left" vertical="center" wrapText="1"/>
    </xf>
    <xf numFmtId="0" fontId="9" fillId="0" borderId="33" xfId="7" applyNumberFormat="1" applyFont="1" applyBorder="1" applyAlignment="1" applyProtection="1">
      <alignment horizontal="left" vertical="center" wrapText="1"/>
    </xf>
    <xf numFmtId="0" fontId="9" fillId="0" borderId="43" xfId="7" applyNumberFormat="1" applyFont="1" applyBorder="1" applyAlignment="1" applyProtection="1">
      <alignment horizontal="left" vertical="center" wrapText="1"/>
    </xf>
    <xf numFmtId="0" fontId="17" fillId="16" borderId="100" xfId="19" applyFont="1" applyFill="1" applyBorder="1" applyAlignment="1" applyProtection="1">
      <alignment horizontal="left" vertical="center" wrapText="1"/>
      <protection locked="0"/>
    </xf>
    <xf numFmtId="0" fontId="17" fillId="16" borderId="112" xfId="19" applyFont="1" applyFill="1" applyBorder="1" applyAlignment="1" applyProtection="1">
      <alignment horizontal="left" vertical="center" wrapText="1"/>
      <protection locked="0"/>
    </xf>
    <xf numFmtId="0" fontId="17" fillId="16" borderId="113" xfId="19" applyFont="1" applyFill="1" applyBorder="1" applyAlignment="1" applyProtection="1">
      <alignment horizontal="left" vertical="center" wrapText="1"/>
      <protection locked="0"/>
    </xf>
    <xf numFmtId="0" fontId="10" fillId="0" borderId="7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16"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7" fillId="16" borderId="111" xfId="19" applyFont="1" applyFill="1" applyBorder="1" applyAlignment="1" applyProtection="1">
      <alignment horizontal="left" vertical="center" wrapText="1"/>
      <protection locked="0"/>
    </xf>
    <xf numFmtId="0" fontId="17" fillId="16" borderId="114" xfId="19" applyFont="1" applyFill="1" applyBorder="1" applyAlignment="1" applyProtection="1">
      <alignment horizontal="left" vertical="center" wrapText="1"/>
      <protection locked="0"/>
    </xf>
    <xf numFmtId="0" fontId="17" fillId="16" borderId="115" xfId="19" applyFont="1" applyFill="1" applyBorder="1" applyAlignment="1" applyProtection="1">
      <alignment horizontal="left" vertical="center" wrapText="1"/>
      <protection locked="0"/>
    </xf>
    <xf numFmtId="0" fontId="10" fillId="0" borderId="7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7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8" fillId="0" borderId="27" xfId="0" applyFont="1" applyBorder="1" applyAlignment="1" applyProtection="1">
      <alignment horizontal="center" vertical="center"/>
    </xf>
    <xf numFmtId="0" fontId="8" fillId="0" borderId="102" xfId="0" applyFont="1" applyBorder="1" applyAlignment="1" applyProtection="1">
      <alignment horizontal="center" vertical="center"/>
    </xf>
    <xf numFmtId="0" fontId="10" fillId="0" borderId="72"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8" fillId="0" borderId="118" xfId="0" applyFont="1" applyBorder="1" applyAlignment="1" applyProtection="1">
      <alignment horizontal="center" vertical="center"/>
    </xf>
    <xf numFmtId="0" fontId="10" fillId="0" borderId="117" xfId="0" applyFont="1" applyFill="1" applyBorder="1" applyAlignment="1" applyProtection="1">
      <alignment horizontal="center" vertical="center"/>
    </xf>
    <xf numFmtId="0" fontId="10" fillId="0" borderId="79" xfId="0" applyFont="1" applyFill="1" applyBorder="1" applyAlignment="1" applyProtection="1">
      <alignment horizontal="center" vertical="center"/>
    </xf>
    <xf numFmtId="0" fontId="10" fillId="0" borderId="75" xfId="0" applyFont="1" applyFill="1" applyBorder="1" applyAlignment="1" applyProtection="1">
      <alignment horizontal="center" vertical="center"/>
    </xf>
    <xf numFmtId="0" fontId="8" fillId="16" borderId="7" xfId="4" applyNumberFormat="1" applyFont="1" applyFill="1" applyBorder="1" applyAlignment="1" applyProtection="1">
      <alignment horizontal="left" vertical="top" wrapText="1"/>
      <protection locked="0"/>
    </xf>
    <xf numFmtId="0" fontId="8" fillId="16" borderId="0" xfId="4" applyNumberFormat="1" applyFont="1" applyFill="1" applyBorder="1" applyAlignment="1" applyProtection="1">
      <alignment horizontal="left" vertical="top" wrapText="1"/>
      <protection locked="0"/>
    </xf>
    <xf numFmtId="0" fontId="8" fillId="16" borderId="11" xfId="4" applyNumberFormat="1" applyFont="1" applyFill="1" applyBorder="1" applyAlignment="1" applyProtection="1">
      <alignment horizontal="left" vertical="top" wrapText="1"/>
      <protection locked="0"/>
    </xf>
    <xf numFmtId="0" fontId="8" fillId="16" borderId="12" xfId="4" applyNumberFormat="1" applyFont="1" applyFill="1" applyBorder="1" applyAlignment="1" applyProtection="1">
      <alignment horizontal="left" vertical="top" wrapText="1"/>
      <protection locked="0"/>
    </xf>
    <xf numFmtId="0" fontId="8" fillId="16" borderId="13" xfId="4" applyNumberFormat="1" applyFont="1" applyFill="1" applyBorder="1" applyAlignment="1" applyProtection="1">
      <alignment horizontal="left" vertical="top" wrapText="1"/>
      <protection locked="0"/>
    </xf>
    <xf numFmtId="0" fontId="8" fillId="16" borderId="14" xfId="4" applyNumberFormat="1" applyFont="1" applyFill="1" applyBorder="1" applyAlignment="1" applyProtection="1">
      <alignment horizontal="left" vertical="top" wrapText="1"/>
      <protection locked="0"/>
    </xf>
    <xf numFmtId="0" fontId="10" fillId="7" borderId="46" xfId="0" applyFont="1" applyFill="1" applyBorder="1" applyAlignment="1" applyProtection="1">
      <alignment horizontal="left"/>
    </xf>
    <xf numFmtId="0" fontId="10" fillId="7" borderId="60" xfId="0" applyFont="1" applyFill="1" applyBorder="1" applyAlignment="1" applyProtection="1">
      <alignment horizontal="left"/>
    </xf>
    <xf numFmtId="0" fontId="10" fillId="7" borderId="47" xfId="0" applyFont="1" applyFill="1" applyBorder="1" applyAlignment="1" applyProtection="1">
      <alignment horizontal="left"/>
    </xf>
    <xf numFmtId="0" fontId="10" fillId="7" borderId="46" xfId="0" applyNumberFormat="1" applyFont="1" applyFill="1" applyBorder="1" applyAlignment="1" applyProtection="1">
      <alignment horizontal="left"/>
    </xf>
    <xf numFmtId="0" fontId="10" fillId="7" borderId="60" xfId="0" applyNumberFormat="1" applyFont="1" applyFill="1" applyBorder="1" applyAlignment="1" applyProtection="1">
      <alignment horizontal="left"/>
    </xf>
    <xf numFmtId="0" fontId="10" fillId="7" borderId="47" xfId="0" applyNumberFormat="1" applyFont="1" applyFill="1" applyBorder="1" applyAlignment="1" applyProtection="1">
      <alignment horizontal="left"/>
    </xf>
    <xf numFmtId="0" fontId="8" fillId="2" borderId="36" xfId="0" applyFont="1" applyFill="1" applyBorder="1" applyAlignment="1" applyProtection="1">
      <alignment horizontal="left" vertical="top" wrapText="1"/>
    </xf>
    <xf numFmtId="0" fontId="8" fillId="2" borderId="34" xfId="0" applyFont="1" applyFill="1" applyBorder="1" applyAlignment="1" applyProtection="1">
      <alignment horizontal="left" vertical="top" wrapText="1"/>
    </xf>
    <xf numFmtId="0" fontId="8" fillId="2" borderId="35" xfId="0" applyFont="1" applyFill="1" applyBorder="1" applyAlignment="1" applyProtection="1">
      <alignment horizontal="left" vertical="top" wrapText="1"/>
    </xf>
    <xf numFmtId="0" fontId="8" fillId="2" borderId="36" xfId="0" applyFont="1" applyFill="1" applyBorder="1" applyAlignment="1" applyProtection="1">
      <alignment horizontal="left"/>
    </xf>
    <xf numFmtId="0" fontId="8" fillId="2" borderId="34" xfId="0" applyFont="1" applyFill="1" applyBorder="1" applyAlignment="1" applyProtection="1">
      <alignment horizontal="left"/>
    </xf>
    <xf numFmtId="0" fontId="8" fillId="2" borderId="35" xfId="0" applyFont="1" applyFill="1" applyBorder="1" applyAlignment="1" applyProtection="1">
      <alignment horizontal="left"/>
    </xf>
    <xf numFmtId="0" fontId="8" fillId="2" borderId="86"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85" xfId="0" applyFont="1" applyFill="1" applyBorder="1" applyAlignment="1" applyProtection="1">
      <alignment horizontal="center" vertical="center"/>
    </xf>
    <xf numFmtId="0" fontId="8" fillId="2" borderId="36" xfId="0" applyNumberFormat="1" applyFont="1" applyFill="1" applyBorder="1" applyAlignment="1" applyProtection="1">
      <alignment horizontal="left"/>
    </xf>
    <xf numFmtId="0" fontId="8" fillId="2" borderId="34" xfId="0" applyNumberFormat="1" applyFont="1" applyFill="1" applyBorder="1" applyAlignment="1" applyProtection="1">
      <alignment horizontal="left"/>
    </xf>
    <xf numFmtId="0" fontId="8" fillId="2" borderId="35" xfId="0" applyNumberFormat="1" applyFont="1" applyFill="1" applyBorder="1" applyAlignment="1" applyProtection="1">
      <alignment horizontal="left"/>
    </xf>
    <xf numFmtId="0" fontId="8" fillId="2" borderId="38" xfId="0" applyFont="1" applyFill="1" applyBorder="1" applyAlignment="1" applyProtection="1">
      <alignment horizontal="left"/>
    </xf>
    <xf numFmtId="0" fontId="8" fillId="2" borderId="87" xfId="0" applyFont="1" applyFill="1" applyBorder="1" applyAlignment="1" applyProtection="1">
      <alignment horizontal="left"/>
    </xf>
    <xf numFmtId="0" fontId="8" fillId="2" borderId="88" xfId="0" applyFont="1" applyFill="1" applyBorder="1" applyAlignment="1" applyProtection="1">
      <alignment horizontal="left"/>
    </xf>
    <xf numFmtId="0" fontId="8" fillId="0" borderId="86" xfId="0" applyNumberFormat="1" applyFont="1" applyFill="1" applyBorder="1" applyAlignment="1" applyProtection="1">
      <alignment horizontal="center" vertical="center"/>
    </xf>
    <xf numFmtId="0" fontId="8" fillId="0" borderId="28" xfId="0" applyNumberFormat="1" applyFont="1" applyFill="1" applyBorder="1" applyAlignment="1" applyProtection="1">
      <alignment horizontal="center" vertical="center"/>
    </xf>
    <xf numFmtId="0" fontId="8" fillId="0" borderId="85" xfId="0" applyNumberFormat="1" applyFont="1" applyFill="1" applyBorder="1" applyAlignment="1" applyProtection="1">
      <alignment horizontal="center" vertical="center"/>
    </xf>
    <xf numFmtId="0" fontId="9" fillId="0" borderId="62" xfId="22" applyFont="1" applyBorder="1" applyAlignment="1" applyProtection="1">
      <alignment horizontal="left" vertical="center" wrapText="1"/>
    </xf>
    <xf numFmtId="0" fontId="9" fillId="0" borderId="48" xfId="22" applyFont="1" applyBorder="1" applyAlignment="1" applyProtection="1">
      <alignment horizontal="left" vertical="center" wrapText="1"/>
    </xf>
    <xf numFmtId="0" fontId="9" fillId="0" borderId="55" xfId="22" applyNumberFormat="1" applyFont="1" applyBorder="1" applyAlignment="1" applyProtection="1">
      <alignment horizontal="left" vertical="center"/>
    </xf>
    <xf numFmtId="0" fontId="9" fillId="0" borderId="43" xfId="22" applyNumberFormat="1" applyFont="1" applyBorder="1" applyAlignment="1" applyProtection="1">
      <alignment horizontal="left" vertical="center"/>
    </xf>
    <xf numFmtId="14" fontId="9" fillId="0" borderId="55" xfId="22" applyNumberFormat="1" applyFont="1" applyBorder="1" applyAlignment="1" applyProtection="1">
      <alignment horizontal="left" vertical="center"/>
    </xf>
    <xf numFmtId="14" fontId="9" fillId="0" borderId="43" xfId="22" applyNumberFormat="1" applyFont="1" applyBorder="1" applyAlignment="1" applyProtection="1">
      <alignment horizontal="left" vertical="center"/>
    </xf>
    <xf numFmtId="14" fontId="9" fillId="0" borderId="56" xfId="22" applyNumberFormat="1" applyFont="1" applyBorder="1" applyAlignment="1" applyProtection="1">
      <alignment horizontal="left" vertical="center"/>
    </xf>
    <xf numFmtId="14" fontId="9" fillId="0" borderId="14" xfId="22" applyNumberFormat="1" applyFont="1" applyBorder="1" applyAlignment="1" applyProtection="1">
      <alignment horizontal="left" vertical="center"/>
    </xf>
    <xf numFmtId="0" fontId="8" fillId="0" borderId="53" xfId="22" applyFont="1" applyBorder="1" applyAlignment="1" applyProtection="1">
      <alignment horizontal="left" vertical="center"/>
    </xf>
    <xf numFmtId="0" fontId="8" fillId="0" borderId="59" xfId="22" applyFont="1" applyBorder="1" applyAlignment="1" applyProtection="1">
      <alignment horizontal="left" vertical="center"/>
    </xf>
    <xf numFmtId="0" fontId="8" fillId="0" borderId="51" xfId="22" applyFont="1" applyBorder="1" applyAlignment="1" applyProtection="1">
      <alignment horizontal="left" vertical="center"/>
    </xf>
    <xf numFmtId="0" fontId="8" fillId="0" borderId="58" xfId="22" applyFont="1" applyBorder="1" applyAlignment="1" applyProtection="1">
      <alignment horizontal="left" vertical="center"/>
    </xf>
    <xf numFmtId="165" fontId="8" fillId="0" borderId="58" xfId="22" applyNumberFormat="1" applyFont="1" applyBorder="1" applyAlignment="1" applyProtection="1">
      <alignment horizontal="left" vertical="center"/>
    </xf>
    <xf numFmtId="0" fontId="8" fillId="0" borderId="52" xfId="22" applyFont="1" applyBorder="1" applyAlignment="1" applyProtection="1">
      <alignment horizontal="left" vertical="center"/>
    </xf>
    <xf numFmtId="0" fontId="8" fillId="0" borderId="57" xfId="22" applyFont="1" applyBorder="1" applyAlignment="1" applyProtection="1">
      <alignment horizontal="left" vertical="center"/>
    </xf>
    <xf numFmtId="0" fontId="9" fillId="0" borderId="55" xfId="22" applyNumberFormat="1" applyFont="1" applyBorder="1" applyAlignment="1" applyProtection="1">
      <alignment horizontal="left" vertical="center" wrapText="1"/>
    </xf>
    <xf numFmtId="0" fontId="9" fillId="0" borderId="43" xfId="22" applyNumberFormat="1" applyFont="1" applyBorder="1" applyAlignment="1" applyProtection="1">
      <alignment horizontal="left" vertical="center" wrapText="1"/>
    </xf>
    <xf numFmtId="0" fontId="8" fillId="2" borderId="42" xfId="0" applyNumberFormat="1" applyFont="1" applyFill="1" applyBorder="1" applyAlignment="1" applyProtection="1">
      <alignment horizontal="left"/>
    </xf>
    <xf numFmtId="0" fontId="8" fillId="2" borderId="33" xfId="0" applyNumberFormat="1" applyFont="1" applyFill="1" applyBorder="1" applyAlignment="1" applyProtection="1">
      <alignment horizontal="left"/>
    </xf>
    <xf numFmtId="0" fontId="8" fillId="2" borderId="44" xfId="0" applyNumberFormat="1" applyFont="1" applyFill="1" applyBorder="1" applyAlignment="1" applyProtection="1">
      <alignment horizontal="left"/>
    </xf>
    <xf numFmtId="0" fontId="8" fillId="2" borderId="63" xfId="0" applyNumberFormat="1" applyFont="1" applyFill="1" applyBorder="1" applyAlignment="1" applyProtection="1">
      <alignment horizontal="left"/>
    </xf>
    <xf numFmtId="0" fontId="8" fillId="2" borderId="78" xfId="0" applyNumberFormat="1" applyFont="1" applyFill="1" applyBorder="1" applyAlignment="1" applyProtection="1">
      <alignment horizontal="left"/>
    </xf>
    <xf numFmtId="0" fontId="8" fillId="0" borderId="26" xfId="0" applyNumberFormat="1" applyFont="1" applyFill="1" applyBorder="1" applyAlignment="1" applyProtection="1">
      <alignment horizontal="center" vertical="center"/>
    </xf>
    <xf numFmtId="0" fontId="17" fillId="0" borderId="86" xfId="0" applyNumberFormat="1" applyFont="1" applyFill="1" applyBorder="1" applyAlignment="1" applyProtection="1">
      <alignment horizontal="center" vertical="center"/>
    </xf>
    <xf numFmtId="0" fontId="17" fillId="0" borderId="28" xfId="0" applyNumberFormat="1" applyFont="1" applyFill="1" applyBorder="1" applyAlignment="1" applyProtection="1">
      <alignment horizontal="center" vertical="center"/>
    </xf>
    <xf numFmtId="0" fontId="17" fillId="0" borderId="85" xfId="0" applyNumberFormat="1" applyFont="1" applyFill="1" applyBorder="1" applyAlignment="1" applyProtection="1">
      <alignment horizontal="center" vertical="center"/>
    </xf>
    <xf numFmtId="0" fontId="8" fillId="2" borderId="38" xfId="0" applyNumberFormat="1" applyFont="1" applyFill="1" applyBorder="1" applyAlignment="1" applyProtection="1">
      <alignment horizontal="left"/>
    </xf>
    <xf numFmtId="0" fontId="8" fillId="2" borderId="87" xfId="0" applyNumberFormat="1" applyFont="1" applyFill="1" applyBorder="1" applyAlignment="1" applyProtection="1">
      <alignment horizontal="left"/>
    </xf>
    <xf numFmtId="0" fontId="8" fillId="2" borderId="88" xfId="0" applyNumberFormat="1" applyFont="1" applyFill="1" applyBorder="1" applyAlignment="1" applyProtection="1">
      <alignment horizontal="left"/>
    </xf>
    <xf numFmtId="0" fontId="8" fillId="16" borderId="89" xfId="0" applyFont="1" applyFill="1" applyBorder="1" applyAlignment="1" applyProtection="1">
      <alignment horizontal="left" vertical="top" wrapText="1"/>
      <protection locked="0"/>
    </xf>
    <xf numFmtId="0" fontId="8" fillId="16" borderId="2" xfId="0" applyFont="1" applyFill="1" applyBorder="1" applyAlignment="1" applyProtection="1">
      <alignment horizontal="left" vertical="top" wrapText="1"/>
      <protection locked="0"/>
    </xf>
    <xf numFmtId="0" fontId="8" fillId="16" borderId="90" xfId="0" applyFont="1" applyFill="1" applyBorder="1" applyAlignment="1" applyProtection="1">
      <alignment horizontal="left" vertical="top" wrapText="1"/>
      <protection locked="0"/>
    </xf>
    <xf numFmtId="0" fontId="8" fillId="16" borderId="25" xfId="0" applyFont="1" applyFill="1" applyBorder="1" applyAlignment="1" applyProtection="1">
      <alignment horizontal="left" vertical="top" wrapText="1"/>
      <protection locked="0"/>
    </xf>
    <xf numFmtId="0" fontId="8" fillId="16" borderId="3" xfId="0" applyFont="1" applyFill="1" applyBorder="1" applyAlignment="1" applyProtection="1">
      <alignment horizontal="left" vertical="top" wrapText="1"/>
      <protection locked="0"/>
    </xf>
    <xf numFmtId="0" fontId="8" fillId="16" borderId="27" xfId="0" applyFont="1" applyFill="1" applyBorder="1" applyAlignment="1" applyProtection="1">
      <alignment horizontal="left" vertical="top" wrapText="1"/>
      <protection locked="0"/>
    </xf>
    <xf numFmtId="0" fontId="43" fillId="22" borderId="72" xfId="8" applyFont="1" applyFill="1" applyBorder="1" applyAlignment="1" applyProtection="1">
      <alignment horizontal="left" vertical="center" wrapText="1"/>
    </xf>
    <xf numFmtId="0" fontId="43" fillId="22" borderId="73" xfId="8" applyFont="1" applyFill="1" applyBorder="1" applyAlignment="1" applyProtection="1">
      <alignment horizontal="left" vertical="center" wrapText="1"/>
    </xf>
    <xf numFmtId="0" fontId="43" fillId="22" borderId="74" xfId="8" applyFont="1" applyFill="1" applyBorder="1" applyAlignment="1" applyProtection="1">
      <alignment horizontal="left" vertical="center" wrapText="1"/>
    </xf>
    <xf numFmtId="0" fontId="43" fillId="22" borderId="61" xfId="8" applyFont="1" applyFill="1" applyBorder="1" applyAlignment="1" applyProtection="1">
      <alignment horizontal="left" vertical="center" wrapText="1"/>
    </xf>
    <xf numFmtId="0" fontId="43" fillId="22" borderId="5" xfId="8" applyFont="1" applyFill="1" applyBorder="1" applyAlignment="1" applyProtection="1">
      <alignment horizontal="left" vertical="center" wrapText="1"/>
    </xf>
    <xf numFmtId="0" fontId="43" fillId="22" borderId="26" xfId="8" applyFont="1" applyFill="1" applyBorder="1" applyAlignment="1" applyProtection="1">
      <alignment horizontal="left" vertical="center" wrapText="1"/>
    </xf>
    <xf numFmtId="0" fontId="43" fillId="22" borderId="16" xfId="8" applyFont="1" applyFill="1" applyBorder="1" applyAlignment="1" applyProtection="1">
      <alignment horizontal="left" vertical="center" wrapText="1"/>
    </xf>
    <xf numFmtId="0" fontId="43" fillId="22" borderId="22" xfId="8" applyFont="1" applyFill="1" applyBorder="1" applyAlignment="1" applyProtection="1">
      <alignment horizontal="left" vertical="center" wrapText="1"/>
    </xf>
    <xf numFmtId="0" fontId="43" fillId="22" borderId="17" xfId="8" applyFont="1" applyFill="1" applyBorder="1" applyAlignment="1" applyProtection="1">
      <alignment horizontal="left" vertical="center" wrapText="1"/>
    </xf>
    <xf numFmtId="0" fontId="44" fillId="0" borderId="20" xfId="22" applyFont="1" applyBorder="1" applyAlignment="1">
      <alignment horizontal="center" vertical="center"/>
    </xf>
    <xf numFmtId="0" fontId="44" fillId="0" borderId="75" xfId="22" applyFont="1" applyBorder="1" applyAlignment="1">
      <alignment horizontal="center" vertical="center"/>
    </xf>
    <xf numFmtId="0" fontId="45" fillId="0" borderId="76" xfId="22" applyFont="1" applyBorder="1" applyAlignment="1">
      <alignment horizontal="left"/>
    </xf>
    <xf numFmtId="0" fontId="45" fillId="0" borderId="77" xfId="22" applyFont="1" applyBorder="1" applyAlignment="1">
      <alignment horizontal="left"/>
    </xf>
    <xf numFmtId="0" fontId="45" fillId="0" borderId="42" xfId="22" applyFont="1" applyBorder="1" applyAlignment="1">
      <alignment horizontal="left" vertical="top"/>
    </xf>
    <xf numFmtId="0" fontId="45" fillId="0" borderId="45" xfId="22" applyFont="1" applyBorder="1" applyAlignment="1">
      <alignment horizontal="left" vertical="top"/>
    </xf>
    <xf numFmtId="0" fontId="34" fillId="8" borderId="46" xfId="8" applyFont="1" applyBorder="1" applyAlignment="1">
      <alignment horizontal="left" vertical="center"/>
    </xf>
    <xf numFmtId="0" fontId="34" fillId="8" borderId="60" xfId="8" applyFont="1" applyBorder="1" applyAlignment="1">
      <alignment horizontal="left" vertical="center"/>
    </xf>
    <xf numFmtId="0" fontId="34" fillId="8" borderId="47" xfId="8" applyFont="1" applyBorder="1" applyAlignment="1">
      <alignment horizontal="left" vertical="center"/>
    </xf>
    <xf numFmtId="0" fontId="9" fillId="0" borderId="55" xfId="7" applyNumberFormat="1" applyFont="1" applyBorder="1" applyAlignment="1">
      <alignment horizontal="left" vertical="center" wrapText="1"/>
    </xf>
    <xf numFmtId="0" fontId="9" fillId="0" borderId="43" xfId="7" applyNumberFormat="1" applyFont="1" applyBorder="1" applyAlignment="1">
      <alignment horizontal="left" vertical="center" wrapText="1"/>
    </xf>
    <xf numFmtId="0" fontId="9" fillId="0" borderId="62" xfId="7" applyFont="1" applyBorder="1" applyAlignment="1">
      <alignment horizontal="left" wrapText="1"/>
    </xf>
    <xf numFmtId="0" fontId="9" fillId="0" borderId="48" xfId="7" applyFont="1" applyBorder="1" applyAlignment="1">
      <alignment horizontal="left" wrapText="1"/>
    </xf>
    <xf numFmtId="0" fontId="9" fillId="0" borderId="55" xfId="7" applyNumberFormat="1" applyFont="1" applyBorder="1" applyAlignment="1">
      <alignment horizontal="left"/>
    </xf>
    <xf numFmtId="0" fontId="9" fillId="0" borderId="43" xfId="7" applyNumberFormat="1" applyFont="1" applyBorder="1" applyAlignment="1">
      <alignment horizontal="left"/>
    </xf>
    <xf numFmtId="14" fontId="9" fillId="0" borderId="55" xfId="7" applyNumberFormat="1" applyFont="1" applyBorder="1" applyAlignment="1">
      <alignment horizontal="left"/>
    </xf>
    <xf numFmtId="14" fontId="9" fillId="0" borderId="43" xfId="7" applyNumberFormat="1" applyFont="1" applyBorder="1" applyAlignment="1">
      <alignment horizontal="left"/>
    </xf>
    <xf numFmtId="0" fontId="10" fillId="0" borderId="107"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24" xfId="0" applyFont="1" applyBorder="1" applyAlignment="1">
      <alignment horizontal="center" vertical="center"/>
    </xf>
    <xf numFmtId="0" fontId="10" fillId="0" borderId="26" xfId="0" applyFont="1" applyBorder="1" applyAlignment="1">
      <alignment horizontal="center" vertical="center"/>
    </xf>
    <xf numFmtId="14" fontId="9" fillId="0" borderId="70" xfId="7" applyNumberFormat="1" applyFont="1" applyBorder="1" applyAlignment="1">
      <alignment horizontal="left"/>
    </xf>
    <xf numFmtId="14" fontId="9" fillId="0" borderId="71" xfId="7" applyNumberFormat="1" applyFont="1" applyBorder="1" applyAlignment="1">
      <alignment horizontal="left"/>
    </xf>
    <xf numFmtId="0" fontId="49" fillId="0" borderId="0" xfId="0" applyFont="1" applyBorder="1" applyAlignment="1">
      <alignment horizontal="center" vertical="top" wrapText="1"/>
    </xf>
    <xf numFmtId="0" fontId="8" fillId="0" borderId="104" xfId="0" applyFont="1" applyBorder="1" applyAlignment="1">
      <alignment horizontal="center"/>
    </xf>
    <xf numFmtId="0" fontId="8" fillId="0" borderId="121" xfId="0" applyFont="1" applyBorder="1" applyAlignment="1">
      <alignment horizontal="center"/>
    </xf>
    <xf numFmtId="0" fontId="8" fillId="0" borderId="0" xfId="0" applyFont="1" applyBorder="1" applyAlignment="1">
      <alignment horizontal="center"/>
    </xf>
    <xf numFmtId="0" fontId="8" fillId="0" borderId="122" xfId="0" applyFont="1" applyBorder="1" applyAlignment="1">
      <alignment horizontal="center"/>
    </xf>
    <xf numFmtId="0" fontId="8" fillId="0" borderId="124" xfId="0" applyFont="1" applyBorder="1" applyAlignment="1">
      <alignment horizontal="center"/>
    </xf>
    <xf numFmtId="0" fontId="8" fillId="0" borderId="123" xfId="0" applyFont="1" applyBorder="1" applyAlignment="1">
      <alignment horizontal="center"/>
    </xf>
    <xf numFmtId="0" fontId="7" fillId="8" borderId="46" xfId="8" applyFont="1" applyBorder="1" applyAlignment="1">
      <alignment horizontal="left" vertical="center"/>
    </xf>
    <xf numFmtId="0" fontId="7" fillId="8" borderId="47" xfId="8" applyFont="1" applyBorder="1" applyAlignment="1">
      <alignment horizontal="left" vertical="center"/>
    </xf>
  </cellXfs>
  <cellStyles count="28">
    <cellStyle name="20% - Accent2" xfId="5" builtinId="34"/>
    <cellStyle name="40% - Accent1" xfId="4" builtinId="31"/>
    <cellStyle name="60% - Accent1 2" xfId="26"/>
    <cellStyle name="60% - Accent2" xfId="6" builtinId="36"/>
    <cellStyle name="Auto Populated Cells" xfId="9"/>
    <cellStyle name="Calculation 2" xfId="10"/>
    <cellStyle name="Conditional Cell" xfId="11"/>
    <cellStyle name="Explanatory Text 2" xfId="12"/>
    <cellStyle name="Explanatory Text 3" xfId="21"/>
    <cellStyle name="Fixed Values" xfId="13"/>
    <cellStyle name="Heading 4 2" xfId="8"/>
    <cellStyle name="Hyperlink" xfId="1" builtinId="8"/>
    <cellStyle name="Hyperlink 2" xfId="20"/>
    <cellStyle name="Input 2" xfId="14"/>
    <cellStyle name="Input 3" xfId="19"/>
    <cellStyle name="Neutral 2" xfId="27"/>
    <cellStyle name="Normal" xfId="0" builtinId="0"/>
    <cellStyle name="Normal 2" xfId="2"/>
    <cellStyle name="Normal 2 2" xfId="22"/>
    <cellStyle name="Normal 3" xfId="3"/>
    <cellStyle name="Normal 3 2" xfId="23"/>
    <cellStyle name="Normal 3 3" xfId="25"/>
    <cellStyle name="Normal 4" xfId="7"/>
    <cellStyle name="Output 2" xfId="15"/>
    <cellStyle name="Percent" xfId="24" builtinId="5"/>
    <cellStyle name="Revision Needed" xfId="16"/>
    <cellStyle name="Tab Header" xfId="17"/>
    <cellStyle name="Table Header" xfId="18"/>
  </cellStyles>
  <dxfs count="29">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solid"/>
      </fill>
    </dxf>
    <dxf>
      <fill>
        <patternFill patternType="solid"/>
      </fill>
    </dxf>
    <dxf>
      <fill>
        <patternFill patternType="solid"/>
      </fill>
    </dxf>
    <dxf>
      <fill>
        <patternFill patternType="lightUp"/>
      </fill>
    </dxf>
    <dxf>
      <fill>
        <patternFill patternType="lightUp"/>
      </fill>
    </dxf>
    <dxf>
      <fill>
        <patternFill patternType="lightUp"/>
      </fill>
    </dxf>
  </dxfs>
  <tableStyles count="0" defaultTableStyle="TableStyleMedium9" defaultPivotStyle="PivotStyleLight16"/>
  <colors>
    <mruColors>
      <color rgb="FF800000"/>
      <color rgb="FFFFCCCC"/>
      <color rgb="FF99CCFF"/>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001f50e39154205a81f1f0f9b7a071a2&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tabSelected="1" zoomScale="80" zoomScaleNormal="80" workbookViewId="0">
      <selection activeCell="B11" sqref="B11:C11"/>
    </sheetView>
  </sheetViews>
  <sheetFormatPr defaultColWidth="9.140625" defaultRowHeight="15" x14ac:dyDescent="0.25"/>
  <cols>
    <col min="1" max="1" width="3.85546875" style="35" customWidth="1"/>
    <col min="2" max="2" width="40.5703125" style="35" customWidth="1"/>
    <col min="3" max="3" width="142.28515625" style="35" customWidth="1"/>
    <col min="4" max="4" width="4.5703125" style="35" customWidth="1"/>
    <col min="5" max="5" width="4" style="35" customWidth="1"/>
    <col min="6" max="6" width="28.7109375" style="35" customWidth="1"/>
    <col min="7" max="16384" width="9.140625" style="35"/>
  </cols>
  <sheetData>
    <row r="1" spans="1:5" ht="15.75" thickBot="1" x14ac:dyDescent="0.3">
      <c r="A1" s="34"/>
      <c r="E1" s="36"/>
    </row>
    <row r="2" spans="1:5" ht="18" thickBot="1" x14ac:dyDescent="0.3">
      <c r="B2" s="410" t="str">
        <f>'Version Control'!$B$2</f>
        <v>Title Block</v>
      </c>
      <c r="C2" s="411"/>
      <c r="E2" s="36"/>
    </row>
    <row r="3" spans="1:5" ht="16.5" x14ac:dyDescent="0.3">
      <c r="B3" s="164" t="str">
        <f>'Version Control'!$B$3</f>
        <v>Test Report Template Name:</v>
      </c>
      <c r="C3" s="107" t="str">
        <f>'Version Control'!$C$3</f>
        <v>Residential Clothes Dryer Appendix D2</v>
      </c>
      <c r="E3" s="36"/>
    </row>
    <row r="4" spans="1:5" ht="16.5" x14ac:dyDescent="0.3">
      <c r="B4" s="100" t="str">
        <f>'Version Control'!$B$4</f>
        <v>Version Number:</v>
      </c>
      <c r="C4" s="251" t="str">
        <f>'Version Control'!$C$4</f>
        <v>v3.4</v>
      </c>
      <c r="E4" s="36"/>
    </row>
    <row r="5" spans="1:5" ht="16.5" x14ac:dyDescent="0.3">
      <c r="A5" s="38"/>
      <c r="B5" s="98" t="str">
        <f>'Version Control'!$B$5</f>
        <v xml:space="preserve">Latest Template Revision: </v>
      </c>
      <c r="C5" s="92">
        <f>'Version Control'!$C$5</f>
        <v>42922</v>
      </c>
      <c r="D5" s="178"/>
      <c r="E5" s="36"/>
    </row>
    <row r="6" spans="1:5" ht="16.5" x14ac:dyDescent="0.3">
      <c r="B6" s="98" t="str">
        <f>'Version Control'!$B$6</f>
        <v>Tab Name:</v>
      </c>
      <c r="C6" s="251" t="str">
        <f ca="1">MID(CELL("filename",A1), FIND("]", CELL("filename", A1))+ 1, 255)</f>
        <v>Instructions</v>
      </c>
      <c r="E6" s="36"/>
    </row>
    <row r="7" spans="1:5" ht="17.25" thickBot="1" x14ac:dyDescent="0.3">
      <c r="B7" s="253" t="str">
        <f>'Version Control'!$B$7</f>
        <v>File Name:</v>
      </c>
      <c r="C7" s="254" t="str">
        <f ca="1">'Version Control'!$C$7</f>
        <v>Residential Clothes Dryer Appendix D2 - v3.4.xlsx</v>
      </c>
      <c r="D7" s="39"/>
      <c r="E7" s="36"/>
    </row>
    <row r="8" spans="1:5" x14ac:dyDescent="0.25">
      <c r="D8" s="39"/>
      <c r="E8" s="36"/>
    </row>
    <row r="9" spans="1:5" ht="15.75" thickBot="1" x14ac:dyDescent="0.3">
      <c r="D9" s="39"/>
      <c r="E9" s="36"/>
    </row>
    <row r="10" spans="1:5" ht="18" thickBot="1" x14ac:dyDescent="0.3">
      <c r="B10" s="410" t="s">
        <v>35</v>
      </c>
      <c r="C10" s="411"/>
      <c r="D10" s="39"/>
      <c r="E10" s="36"/>
    </row>
    <row r="11" spans="1:5" ht="17.25" thickBot="1" x14ac:dyDescent="0.35">
      <c r="B11" s="401" t="s">
        <v>300</v>
      </c>
      <c r="C11" s="402"/>
      <c r="D11" s="39"/>
      <c r="E11" s="36"/>
    </row>
    <row r="12" spans="1:5" ht="17.25" thickBot="1" x14ac:dyDescent="0.35">
      <c r="B12" s="46"/>
      <c r="C12" s="46"/>
      <c r="D12" s="39"/>
      <c r="E12" s="36"/>
    </row>
    <row r="13" spans="1:5" ht="18" thickBot="1" x14ac:dyDescent="0.3">
      <c r="B13" s="410" t="s">
        <v>17</v>
      </c>
      <c r="C13" s="411"/>
      <c r="D13" s="39"/>
      <c r="E13" s="36"/>
    </row>
    <row r="14" spans="1:5" ht="16.5" x14ac:dyDescent="0.3">
      <c r="B14" s="60" t="s">
        <v>53</v>
      </c>
      <c r="C14" s="61" t="s">
        <v>158</v>
      </c>
      <c r="D14" s="39"/>
      <c r="E14" s="36"/>
    </row>
    <row r="15" spans="1:5" ht="16.5" x14ac:dyDescent="0.3">
      <c r="B15" s="54" t="s">
        <v>36</v>
      </c>
      <c r="C15" s="55" t="s">
        <v>159</v>
      </c>
      <c r="D15" s="39"/>
      <c r="E15" s="36"/>
    </row>
    <row r="16" spans="1:5" ht="16.5" x14ac:dyDescent="0.3">
      <c r="B16" s="54" t="s">
        <v>49</v>
      </c>
      <c r="C16" s="55" t="s">
        <v>160</v>
      </c>
      <c r="D16" s="39"/>
      <c r="E16" s="36"/>
    </row>
    <row r="17" spans="2:7" ht="16.5" x14ac:dyDescent="0.3">
      <c r="B17" s="54" t="s">
        <v>20</v>
      </c>
      <c r="C17" s="55" t="s">
        <v>161</v>
      </c>
      <c r="D17" s="39"/>
      <c r="E17" s="36"/>
    </row>
    <row r="18" spans="2:7" ht="16.5" x14ac:dyDescent="0.3">
      <c r="B18" s="54" t="s">
        <v>5</v>
      </c>
      <c r="C18" s="55" t="s">
        <v>162</v>
      </c>
      <c r="D18" s="39"/>
      <c r="E18" s="40"/>
    </row>
    <row r="19" spans="2:7" ht="16.5" x14ac:dyDescent="0.3">
      <c r="B19" s="54" t="s">
        <v>88</v>
      </c>
      <c r="C19" s="55" t="s">
        <v>163</v>
      </c>
      <c r="E19" s="36"/>
      <c r="F19" s="39"/>
      <c r="G19" s="39"/>
    </row>
    <row r="20" spans="2:7" ht="16.5" x14ac:dyDescent="0.3">
      <c r="B20" s="54" t="s">
        <v>58</v>
      </c>
      <c r="C20" s="55" t="s">
        <v>164</v>
      </c>
      <c r="E20" s="40"/>
    </row>
    <row r="21" spans="2:7" ht="16.5" x14ac:dyDescent="0.3">
      <c r="B21" s="54" t="s">
        <v>48</v>
      </c>
      <c r="C21" s="55" t="s">
        <v>165</v>
      </c>
      <c r="D21" s="39"/>
      <c r="E21" s="40"/>
    </row>
    <row r="22" spans="2:7" ht="16.5" x14ac:dyDescent="0.3">
      <c r="B22" s="56" t="s">
        <v>51</v>
      </c>
      <c r="C22" s="57" t="s">
        <v>166</v>
      </c>
      <c r="D22" s="39"/>
      <c r="E22" s="40"/>
    </row>
    <row r="23" spans="2:7" ht="17.25" thickBot="1" x14ac:dyDescent="0.35">
      <c r="B23" s="58" t="s">
        <v>50</v>
      </c>
      <c r="C23" s="59" t="s">
        <v>167</v>
      </c>
      <c r="D23" s="39"/>
      <c r="E23" s="40"/>
    </row>
    <row r="24" spans="2:7" ht="17.25" thickBot="1" x14ac:dyDescent="0.3">
      <c r="B24" s="41"/>
      <c r="C24" s="42"/>
      <c r="D24" s="39"/>
      <c r="E24" s="40"/>
    </row>
    <row r="25" spans="2:7" ht="18" thickBot="1" x14ac:dyDescent="0.4">
      <c r="B25" s="412" t="s">
        <v>112</v>
      </c>
      <c r="C25" s="413"/>
      <c r="D25" s="39"/>
      <c r="E25" s="40"/>
    </row>
    <row r="26" spans="2:7" ht="16.5" customHeight="1" x14ac:dyDescent="0.25">
      <c r="B26" s="235" t="s">
        <v>168</v>
      </c>
      <c r="C26" s="236" t="s">
        <v>169</v>
      </c>
      <c r="D26" s="39"/>
      <c r="E26" s="40"/>
    </row>
    <row r="27" spans="2:7" ht="16.5" x14ac:dyDescent="0.25">
      <c r="B27" s="414" t="s">
        <v>170</v>
      </c>
      <c r="C27" s="231" t="s">
        <v>22</v>
      </c>
      <c r="D27" s="39"/>
      <c r="E27" s="40"/>
    </row>
    <row r="28" spans="2:7" ht="16.5" x14ac:dyDescent="0.25">
      <c r="B28" s="414"/>
      <c r="C28" s="232" t="s">
        <v>171</v>
      </c>
      <c r="D28" s="39"/>
      <c r="E28" s="40"/>
    </row>
    <row r="29" spans="2:7" ht="16.5" x14ac:dyDescent="0.25">
      <c r="B29" s="414"/>
      <c r="C29" s="233" t="s">
        <v>172</v>
      </c>
      <c r="D29" s="39"/>
      <c r="E29" s="40"/>
    </row>
    <row r="30" spans="2:7" ht="21.75" thickBot="1" x14ac:dyDescent="0.3">
      <c r="B30" s="415"/>
      <c r="C30" s="234" t="s">
        <v>140</v>
      </c>
      <c r="D30" s="39"/>
      <c r="E30" s="40"/>
    </row>
    <row r="31" spans="2:7" ht="17.25" thickBot="1" x14ac:dyDescent="0.3">
      <c r="B31" s="41"/>
      <c r="C31" s="42"/>
      <c r="D31" s="39"/>
      <c r="E31" s="40"/>
    </row>
    <row r="32" spans="2:7" ht="18.75" thickBot="1" x14ac:dyDescent="0.3">
      <c r="B32" s="44" t="s">
        <v>141</v>
      </c>
      <c r="C32" s="37"/>
      <c r="D32" s="39"/>
      <c r="E32" s="40"/>
    </row>
    <row r="33" spans="1:5" ht="15" customHeight="1" x14ac:dyDescent="0.25">
      <c r="B33" s="403" t="s">
        <v>142</v>
      </c>
      <c r="C33" s="404"/>
      <c r="D33" s="39"/>
      <c r="E33" s="40"/>
    </row>
    <row r="34" spans="1:5" ht="15" customHeight="1" x14ac:dyDescent="0.25">
      <c r="B34" s="405"/>
      <c r="C34" s="406"/>
      <c r="D34" s="39"/>
      <c r="E34" s="40"/>
    </row>
    <row r="35" spans="1:5" ht="21.75" customHeight="1" thickBot="1" x14ac:dyDescent="0.3">
      <c r="B35" s="407"/>
      <c r="C35" s="408"/>
      <c r="D35" s="39"/>
      <c r="E35" s="40"/>
    </row>
    <row r="36" spans="1:5" ht="22.5" customHeight="1" x14ac:dyDescent="0.25">
      <c r="B36" s="409" t="s">
        <v>143</v>
      </c>
      <c r="C36" s="404"/>
      <c r="D36" s="39"/>
      <c r="E36" s="40"/>
    </row>
    <row r="37" spans="1:5" ht="15" customHeight="1" thickBot="1" x14ac:dyDescent="0.3">
      <c r="B37" s="407"/>
      <c r="C37" s="408"/>
      <c r="D37" s="39"/>
      <c r="E37" s="40"/>
    </row>
    <row r="38" spans="1:5" ht="15" customHeight="1" x14ac:dyDescent="0.25">
      <c r="B38" s="162"/>
      <c r="C38" s="163"/>
      <c r="D38" s="39"/>
      <c r="E38" s="40"/>
    </row>
    <row r="39" spans="1:5" ht="15" customHeight="1" x14ac:dyDescent="0.25">
      <c r="B39" s="160" t="s">
        <v>113</v>
      </c>
      <c r="C39" s="161" t="s">
        <v>114</v>
      </c>
      <c r="D39" s="39"/>
      <c r="E39" s="40"/>
    </row>
    <row r="40" spans="1:5" ht="15" customHeight="1" thickBot="1" x14ac:dyDescent="0.3">
      <c r="B40" s="239"/>
      <c r="C40" s="240"/>
      <c r="D40" s="39"/>
      <c r="E40" s="40"/>
    </row>
    <row r="41" spans="1:5" ht="16.5" x14ac:dyDescent="0.3">
      <c r="B41" s="238" t="s">
        <v>6</v>
      </c>
      <c r="C41" s="241" t="s">
        <v>115</v>
      </c>
      <c r="D41" s="39"/>
      <c r="E41" s="40"/>
    </row>
    <row r="42" spans="1:5" ht="16.5" x14ac:dyDescent="0.3">
      <c r="B42" s="45" t="s">
        <v>7</v>
      </c>
      <c r="C42" s="242" t="s">
        <v>49</v>
      </c>
      <c r="D42" s="39"/>
      <c r="E42" s="40"/>
    </row>
    <row r="43" spans="1:5" ht="16.5" x14ac:dyDescent="0.3">
      <c r="B43" s="45" t="s">
        <v>8</v>
      </c>
      <c r="C43" s="242" t="s">
        <v>20</v>
      </c>
      <c r="D43" s="39"/>
      <c r="E43" s="40"/>
    </row>
    <row r="44" spans="1:5" ht="16.5" x14ac:dyDescent="0.3">
      <c r="A44" s="39"/>
      <c r="B44" s="45" t="s">
        <v>9</v>
      </c>
      <c r="C44" s="242" t="s">
        <v>5</v>
      </c>
      <c r="D44" s="39"/>
      <c r="E44" s="36"/>
    </row>
    <row r="45" spans="1:5" ht="16.5" x14ac:dyDescent="0.3">
      <c r="B45" s="45" t="s">
        <v>10</v>
      </c>
      <c r="C45" s="242" t="s">
        <v>88</v>
      </c>
      <c r="D45" s="39"/>
      <c r="E45" s="36"/>
    </row>
    <row r="46" spans="1:5" ht="16.5" x14ac:dyDescent="0.3">
      <c r="B46" s="45" t="s">
        <v>11</v>
      </c>
      <c r="C46" s="242" t="s">
        <v>58</v>
      </c>
      <c r="E46" s="36"/>
    </row>
    <row r="47" spans="1:5" ht="16.5" x14ac:dyDescent="0.3">
      <c r="B47" s="45" t="s">
        <v>144</v>
      </c>
      <c r="C47" s="242" t="s">
        <v>117</v>
      </c>
      <c r="E47" s="36"/>
    </row>
    <row r="48" spans="1:5" ht="17.25" thickBot="1" x14ac:dyDescent="0.35">
      <c r="B48" s="237" t="s">
        <v>116</v>
      </c>
      <c r="C48" s="243" t="s">
        <v>219</v>
      </c>
      <c r="E48" s="36"/>
    </row>
    <row r="49" spans="1:5" x14ac:dyDescent="0.25">
      <c r="E49" s="36"/>
    </row>
    <row r="50" spans="1:5" x14ac:dyDescent="0.25">
      <c r="A50" s="36"/>
      <c r="B50" s="36"/>
      <c r="C50" s="36"/>
      <c r="D50" s="36"/>
      <c r="E50" s="36"/>
    </row>
  </sheetData>
  <sheetProtection algorithmName="SHA-512" hashValue="0eFTapTZTisuzlSGrRGEhznlqd2gT3cxgz1vvQBiKhdxN26DFiWYsf+4HvVVKLZ/SUbfSYw17so6gNFzaJOtdA==" saltValue="m1AgKesaCzVbpHiFFYu98A==" spinCount="100000" sheet="1" objects="1" scenarios="1" selectLockedCells="1"/>
  <mergeCells count="8">
    <mergeCell ref="B11:C11"/>
    <mergeCell ref="B33:C35"/>
    <mergeCell ref="B36:C37"/>
    <mergeCell ref="B13:C13"/>
    <mergeCell ref="B2:C2"/>
    <mergeCell ref="B10:C10"/>
    <mergeCell ref="B25:C25"/>
    <mergeCell ref="B27:B30"/>
  </mergeCells>
  <hyperlinks>
    <hyperlink ref="C43" location="Photos!A1" display="Photos"/>
    <hyperlink ref="C46" location="Comments!A1" display="Comments"/>
    <hyperlink ref="C47" location="'Report Sign-Off Block'!A1" display="Report Sign-off Block"/>
    <hyperlink ref="C42" location="'Setup &amp; Instrumentation'!A1" display="Setup &amp; Instrumentation"/>
    <hyperlink ref="C44" location="'Test Conditions'!A1" display="Test Conditions"/>
    <hyperlink ref="C45" location="'Test Data Inputs &amp; Calculations'!A1" display="Test Data Inputs &amp; Calculations"/>
    <hyperlink ref="C41" location="'General Info &amp; Test Results'!A1" display="General Info and Test Results"/>
    <hyperlink ref="B11:C11" r:id="rId1" display="10 CFR 430 Subpart B Appendix D2:  Uniform Test Method for Measuring the Energy Consumption of Clothes Dryers [78 FR 49608, Aug. 14, 2013] "/>
  </hyperlinks>
  <pageMargins left="0.41" right="0.46" top="0.75" bottom="0.75" header="0.3" footer="0.3"/>
  <pageSetup scale="67" fitToHeight="2"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80" zoomScaleNormal="80" workbookViewId="0"/>
  </sheetViews>
  <sheetFormatPr defaultColWidth="9.140625" defaultRowHeight="16.5" x14ac:dyDescent="0.3"/>
  <cols>
    <col min="1" max="1" width="6.28515625" style="16" customWidth="1"/>
    <col min="2" max="2" width="34.140625" style="18" customWidth="1"/>
    <col min="3" max="3" width="57.85546875" style="15" bestFit="1" customWidth="1"/>
    <col min="4" max="4" width="6.85546875" style="16" customWidth="1"/>
    <col min="5" max="5" width="3.85546875" style="16" customWidth="1"/>
    <col min="6" max="16384" width="9.140625" style="16"/>
  </cols>
  <sheetData>
    <row r="1" spans="2:5" ht="17.25" thickBot="1" x14ac:dyDescent="0.35">
      <c r="B1" s="15"/>
      <c r="C1" s="16"/>
      <c r="E1" s="24"/>
    </row>
    <row r="2" spans="2:5" ht="18" thickBot="1" x14ac:dyDescent="0.35">
      <c r="B2" s="600" t="s">
        <v>23</v>
      </c>
      <c r="C2" s="601"/>
      <c r="E2" s="24"/>
    </row>
    <row r="3" spans="2:5" ht="16.5" customHeight="1" x14ac:dyDescent="0.3">
      <c r="B3" s="101" t="s">
        <v>173</v>
      </c>
      <c r="C3" s="246" t="s">
        <v>175</v>
      </c>
      <c r="E3" s="24"/>
    </row>
    <row r="4" spans="2:5" x14ac:dyDescent="0.3">
      <c r="B4" s="95" t="s">
        <v>26</v>
      </c>
      <c r="C4" s="247" t="str">
        <f>INDEX(B13:B52,COUNTA(B13:B52),1)</f>
        <v>v3.4</v>
      </c>
      <c r="E4" s="24"/>
    </row>
    <row r="5" spans="2:5" x14ac:dyDescent="0.3">
      <c r="B5" s="95" t="s">
        <v>174</v>
      </c>
      <c r="C5" s="91">
        <f>IF(MAX(B13:C94)=0,"No Revisions Dates Entered",MAX(C13:C94))</f>
        <v>42922</v>
      </c>
      <c r="D5" s="174"/>
      <c r="E5" s="24"/>
    </row>
    <row r="6" spans="2:5" x14ac:dyDescent="0.3">
      <c r="B6" s="96" t="s">
        <v>25</v>
      </c>
      <c r="C6" s="90" t="str">
        <f ca="1">MID(CELL("filename",A1), FIND("]", CELL("filename", A1))+ 1, 255)</f>
        <v>Version Control</v>
      </c>
      <c r="E6" s="24"/>
    </row>
    <row r="7" spans="2:5" ht="39" customHeight="1" x14ac:dyDescent="0.3">
      <c r="B7" s="248" t="s">
        <v>24</v>
      </c>
      <c r="C7" s="249" t="str">
        <f ca="1">MID(CELL("FILENAME",F16),FIND("[",CELL("FILENAME",F16))+1,FIND("]",CELL("FILENAME",F16))-FIND("[",CELL("FILENAME",F16))-1)</f>
        <v>Residential Clothes Dryer Appendix D2 - v3.4.xlsx</v>
      </c>
      <c r="E7" s="24"/>
    </row>
    <row r="8" spans="2:5" ht="17.25" thickBot="1" x14ac:dyDescent="0.35">
      <c r="B8" s="97" t="s">
        <v>27</v>
      </c>
      <c r="C8" s="93" t="str">
        <f>'General Info &amp; Test Results'!C17</f>
        <v>[MM/DD/YYYY]</v>
      </c>
      <c r="E8" s="24"/>
    </row>
    <row r="9" spans="2:5" x14ac:dyDescent="0.3">
      <c r="B9" s="16"/>
      <c r="C9" s="16"/>
      <c r="E9" s="24"/>
    </row>
    <row r="10" spans="2:5" ht="17.25" thickBot="1" x14ac:dyDescent="0.35">
      <c r="B10" s="16"/>
      <c r="C10" s="16"/>
      <c r="E10" s="24"/>
    </row>
    <row r="11" spans="2:5" ht="18" thickBot="1" x14ac:dyDescent="0.35">
      <c r="B11" s="600" t="s">
        <v>28</v>
      </c>
      <c r="C11" s="601"/>
      <c r="E11" s="24"/>
    </row>
    <row r="12" spans="2:5" ht="17.25" x14ac:dyDescent="0.35">
      <c r="B12" s="158" t="s">
        <v>29</v>
      </c>
      <c r="C12" s="159" t="s">
        <v>30</v>
      </c>
      <c r="E12" s="24"/>
    </row>
    <row r="13" spans="2:5" x14ac:dyDescent="0.3">
      <c r="B13" s="52" t="s">
        <v>220</v>
      </c>
      <c r="C13" s="53">
        <v>41821</v>
      </c>
      <c r="E13" s="24"/>
    </row>
    <row r="14" spans="2:5" x14ac:dyDescent="0.3">
      <c r="B14" s="48" t="s">
        <v>225</v>
      </c>
      <c r="C14" s="49">
        <v>41920</v>
      </c>
      <c r="D14" s="17"/>
      <c r="E14" s="24"/>
    </row>
    <row r="15" spans="2:5" x14ac:dyDescent="0.3">
      <c r="B15" s="48" t="s">
        <v>226</v>
      </c>
      <c r="C15" s="49">
        <v>42160</v>
      </c>
      <c r="E15" s="24"/>
    </row>
    <row r="16" spans="2:5" x14ac:dyDescent="0.3">
      <c r="B16" s="48" t="s">
        <v>289</v>
      </c>
      <c r="C16" s="49">
        <v>42557</v>
      </c>
      <c r="E16" s="24"/>
    </row>
    <row r="17" spans="1:5" x14ac:dyDescent="0.3">
      <c r="B17" s="173" t="s">
        <v>297</v>
      </c>
      <c r="C17" s="49">
        <v>42558</v>
      </c>
      <c r="E17" s="24"/>
    </row>
    <row r="18" spans="1:5" x14ac:dyDescent="0.3">
      <c r="B18" s="179" t="s">
        <v>298</v>
      </c>
      <c r="C18" s="180">
        <v>42566</v>
      </c>
      <c r="E18" s="24"/>
    </row>
    <row r="19" spans="1:5" x14ac:dyDescent="0.3">
      <c r="B19" s="179" t="s">
        <v>299</v>
      </c>
      <c r="C19" s="180">
        <v>42921</v>
      </c>
      <c r="E19" s="24"/>
    </row>
    <row r="20" spans="1:5" x14ac:dyDescent="0.3">
      <c r="B20" s="179" t="s">
        <v>301</v>
      </c>
      <c r="C20" s="180">
        <v>42922</v>
      </c>
      <c r="E20" s="24"/>
    </row>
    <row r="21" spans="1:5" x14ac:dyDescent="0.3">
      <c r="B21" s="179"/>
      <c r="C21" s="180"/>
      <c r="E21" s="24"/>
    </row>
    <row r="22" spans="1:5" ht="17.25" thickBot="1" x14ac:dyDescent="0.35">
      <c r="B22" s="50"/>
      <c r="C22" s="51"/>
      <c r="E22" s="24"/>
    </row>
    <row r="23" spans="1:5" x14ac:dyDescent="0.3">
      <c r="E23" s="24"/>
    </row>
    <row r="24" spans="1:5" x14ac:dyDescent="0.3">
      <c r="A24" s="24"/>
      <c r="B24" s="25"/>
      <c r="C24" s="26"/>
      <c r="D24" s="24"/>
      <c r="E24" s="24"/>
    </row>
  </sheetData>
  <sheetProtection algorithmName="SHA-512" hashValue="qFujoaWTgquhxg23GLEAyBAL1Kl5qfPDoOlxbA1X1VQakahdbZ0gn3xMhBu6PNoXB+TN2rQw8y3pDzw78IA+Rg==" saltValue="Z9JfPCFDxn/tMu+dn0StoQ==" spinCount="100000" sheet="1" objects="1" scenarios="1" selectLockedCells="1"/>
  <mergeCells count="2">
    <mergeCell ref="B11:C11"/>
    <mergeCell ref="B2:C2"/>
  </mergeCells>
  <conditionalFormatting sqref="A1:XFD1048576">
    <cfRule type="expression" dxfId="0" priority="1" stopIfTrue="1">
      <formula>CELL("Protect",A1)=0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3"/>
  <sheetViews>
    <sheetView showGridLines="0" zoomScale="80" zoomScaleNormal="80" zoomScaleSheetLayoutView="85" workbookViewId="0">
      <selection activeCell="E4" sqref="E4:F4"/>
    </sheetView>
  </sheetViews>
  <sheetFormatPr defaultColWidth="9.140625" defaultRowHeight="16.5" x14ac:dyDescent="0.25"/>
  <cols>
    <col min="1" max="1" width="5.140625" style="165" customWidth="1"/>
    <col min="2" max="2" width="49.140625" style="165" customWidth="1"/>
    <col min="3" max="3" width="50.140625" style="165" customWidth="1"/>
    <col min="4" max="4" width="20.28515625" style="165" customWidth="1"/>
    <col min="5" max="5" width="32.28515625" style="165" customWidth="1"/>
    <col min="6" max="6" width="27.7109375" style="165" customWidth="1"/>
    <col min="7" max="7" width="29.5703125" style="165" customWidth="1"/>
    <col min="8" max="8" width="4.42578125" style="165" customWidth="1"/>
    <col min="9" max="9" width="3.42578125" style="165" customWidth="1"/>
    <col min="10" max="16384" width="9.140625" style="165"/>
  </cols>
  <sheetData>
    <row r="1" spans="2:9" ht="17.25" thickBot="1" x14ac:dyDescent="0.3">
      <c r="I1" s="166"/>
    </row>
    <row r="2" spans="2:9" ht="18" thickBot="1" x14ac:dyDescent="0.3">
      <c r="B2" s="410" t="str">
        <f>'Version Control'!$B$2</f>
        <v>Title Block</v>
      </c>
      <c r="C2" s="411"/>
      <c r="I2" s="166"/>
    </row>
    <row r="3" spans="2:9" x14ac:dyDescent="0.3">
      <c r="B3" s="164" t="str">
        <f>'Version Control'!$B$3</f>
        <v>Test Report Template Name:</v>
      </c>
      <c r="C3" s="107" t="str">
        <f>'Version Control'!$C$3</f>
        <v>Residential Clothes Dryer Appendix D2</v>
      </c>
      <c r="E3" s="108"/>
      <c r="I3" s="166"/>
    </row>
    <row r="4" spans="2:9" x14ac:dyDescent="0.3">
      <c r="B4" s="100" t="str">
        <f>'Version Control'!$B$4</f>
        <v>Version Number:</v>
      </c>
      <c r="C4" s="251" t="str">
        <f>'Version Control'!$C$4</f>
        <v>v3.4</v>
      </c>
      <c r="E4" s="416" t="s">
        <v>61</v>
      </c>
      <c r="F4" s="416"/>
      <c r="I4" s="166"/>
    </row>
    <row r="5" spans="2:9" x14ac:dyDescent="0.3">
      <c r="B5" s="98" t="str">
        <f>'Version Control'!$B$5</f>
        <v xml:space="preserve">Latest Template Revision: </v>
      </c>
      <c r="C5" s="92">
        <f>'Version Control'!$C$5</f>
        <v>42922</v>
      </c>
      <c r="D5" s="177"/>
      <c r="I5" s="166"/>
    </row>
    <row r="6" spans="2:9" x14ac:dyDescent="0.3">
      <c r="B6" s="98" t="str">
        <f>'Version Control'!$B$6</f>
        <v>Tab Name:</v>
      </c>
      <c r="C6" s="251" t="str">
        <f ca="1">MID(CELL("filename",A1), FIND("]", CELL("filename", A1))+ 1, 255)</f>
        <v>General Info &amp; Test Results</v>
      </c>
      <c r="I6" s="166"/>
    </row>
    <row r="7" spans="2:9" ht="33" x14ac:dyDescent="0.25">
      <c r="B7" s="250" t="str">
        <f>'Version Control'!$B$7</f>
        <v>File Name:</v>
      </c>
      <c r="C7" s="252" t="str">
        <f ca="1">'Version Control'!$C$7</f>
        <v>Residential Clothes Dryer Appendix D2 - v3.4.xlsx</v>
      </c>
      <c r="I7" s="166"/>
    </row>
    <row r="8" spans="2:9" ht="17.25" thickBot="1" x14ac:dyDescent="0.35">
      <c r="B8" s="99" t="str">
        <f>'Version Control'!$B$8</f>
        <v xml:space="preserve">Test Completion Date: </v>
      </c>
      <c r="C8" s="94" t="str">
        <f>'Version Control'!$C$8</f>
        <v>[MM/DD/YYYY]</v>
      </c>
      <c r="I8" s="166"/>
    </row>
    <row r="9" spans="2:9" x14ac:dyDescent="0.25">
      <c r="I9" s="166"/>
    </row>
    <row r="10" spans="2:9" ht="17.25" thickBot="1" x14ac:dyDescent="0.3">
      <c r="I10" s="166"/>
    </row>
    <row r="11" spans="2:9" ht="18.75" thickBot="1" x14ac:dyDescent="0.3">
      <c r="B11" s="106" t="s">
        <v>21</v>
      </c>
      <c r="C11" s="109"/>
      <c r="E11" s="113" t="s">
        <v>125</v>
      </c>
      <c r="F11" s="114"/>
      <c r="G11" s="115"/>
      <c r="I11" s="166"/>
    </row>
    <row r="12" spans="2:9" ht="18" x14ac:dyDescent="0.25">
      <c r="B12" s="110" t="s">
        <v>0</v>
      </c>
      <c r="C12" s="181"/>
      <c r="E12" s="116" t="s">
        <v>19</v>
      </c>
      <c r="F12" s="117" t="s">
        <v>57</v>
      </c>
      <c r="G12" s="118" t="s">
        <v>37</v>
      </c>
      <c r="I12" s="166"/>
    </row>
    <row r="13" spans="2:9" ht="17.45" thickBot="1" x14ac:dyDescent="0.4">
      <c r="B13" s="111" t="s">
        <v>38</v>
      </c>
      <c r="C13" s="182"/>
      <c r="E13" s="119" t="s">
        <v>87</v>
      </c>
      <c r="F13" s="255" t="str">
        <f>IF(Capacity_rounded&lt;&gt;0,Capacity_rounded,"")</f>
        <v/>
      </c>
      <c r="G13" s="120" t="s">
        <v>127</v>
      </c>
      <c r="I13" s="166"/>
    </row>
    <row r="14" spans="2:9" ht="18.75" thickBot="1" x14ac:dyDescent="0.3">
      <c r="E14" s="315" t="s">
        <v>218</v>
      </c>
      <c r="F14" s="255" t="str">
        <f>IF(Gas_Electric="Electric",EF_Electric_rounded,IF(Gas_Electric="Gas",EF_Gas_rounded,""))</f>
        <v/>
      </c>
      <c r="G14" s="120" t="s">
        <v>129</v>
      </c>
      <c r="I14" s="166"/>
    </row>
    <row r="15" spans="2:9" ht="17.45" thickBot="1" x14ac:dyDescent="0.4">
      <c r="B15" s="106" t="s">
        <v>54</v>
      </c>
      <c r="C15" s="109"/>
      <c r="E15" s="121" t="s">
        <v>177</v>
      </c>
      <c r="F15" s="256" t="str">
        <f>IF(Gas_Electric="Electric",CEF_Electric_Rounded,IF(Gas_Electric="Gas",CEF_Gas_Rounded,""))</f>
        <v/>
      </c>
      <c r="G15" s="122" t="s">
        <v>129</v>
      </c>
      <c r="I15" s="166"/>
    </row>
    <row r="16" spans="2:9" ht="17.100000000000001" x14ac:dyDescent="0.35">
      <c r="B16" s="110" t="s">
        <v>39</v>
      </c>
      <c r="C16" s="244" t="s">
        <v>52</v>
      </c>
      <c r="E16" s="167"/>
      <c r="F16" s="167"/>
      <c r="G16" s="167"/>
      <c r="I16" s="166"/>
    </row>
    <row r="17" spans="2:9" ht="18.75" thickBot="1" x14ac:dyDescent="0.4">
      <c r="B17" s="111" t="s">
        <v>40</v>
      </c>
      <c r="C17" s="245" t="s">
        <v>52</v>
      </c>
      <c r="E17" s="196" t="s">
        <v>149</v>
      </c>
      <c r="F17" s="197"/>
      <c r="G17" s="198"/>
      <c r="I17" s="166"/>
    </row>
    <row r="18" spans="2:9" ht="18.75" thickBot="1" x14ac:dyDescent="0.3">
      <c r="E18" s="199" t="s">
        <v>31</v>
      </c>
      <c r="F18" s="200"/>
      <c r="G18" s="201"/>
      <c r="I18" s="166"/>
    </row>
    <row r="19" spans="2:9" ht="18" thickBot="1" x14ac:dyDescent="0.3">
      <c r="B19" s="106" t="s">
        <v>1</v>
      </c>
      <c r="C19" s="109"/>
      <c r="E19" s="419" t="s">
        <v>150</v>
      </c>
      <c r="F19" s="420"/>
      <c r="G19" s="421"/>
      <c r="I19" s="166"/>
    </row>
    <row r="20" spans="2:9" x14ac:dyDescent="0.25">
      <c r="B20" s="110" t="s">
        <v>45</v>
      </c>
      <c r="C20" s="183"/>
      <c r="E20" s="422"/>
      <c r="F20" s="423"/>
      <c r="G20" s="424"/>
      <c r="I20" s="166"/>
    </row>
    <row r="21" spans="2:9" x14ac:dyDescent="0.25">
      <c r="B21" s="110" t="s">
        <v>46</v>
      </c>
      <c r="C21" s="183"/>
      <c r="E21" s="422"/>
      <c r="F21" s="423"/>
      <c r="G21" s="424"/>
      <c r="I21" s="166"/>
    </row>
    <row r="22" spans="2:9" ht="17.25" thickBot="1" x14ac:dyDescent="0.3">
      <c r="B22" s="110" t="s">
        <v>224</v>
      </c>
      <c r="C22" s="183"/>
      <c r="E22" s="425"/>
      <c r="F22" s="426"/>
      <c r="G22" s="427"/>
      <c r="I22" s="166"/>
    </row>
    <row r="23" spans="2:9" ht="18.75" thickBot="1" x14ac:dyDescent="0.3">
      <c r="B23" s="110" t="s">
        <v>47</v>
      </c>
      <c r="C23" s="183"/>
      <c r="E23" s="202" t="s">
        <v>32</v>
      </c>
      <c r="F23" s="203" t="s">
        <v>30</v>
      </c>
      <c r="G23" s="204" t="s">
        <v>33</v>
      </c>
      <c r="I23" s="166"/>
    </row>
    <row r="24" spans="2:9" ht="18" x14ac:dyDescent="0.25">
      <c r="B24" s="110" t="s">
        <v>18</v>
      </c>
      <c r="C24" s="183"/>
      <c r="E24" s="205" t="str">
        <f>'Report Sign-Off Block'!B16</f>
        <v>Test Completion</v>
      </c>
      <c r="F24" s="206" t="str">
        <f>'Report Sign-Off Block'!D16</f>
        <v>[MM/DD/YYYY]</v>
      </c>
      <c r="G24" s="207" t="str">
        <f>'Report Sign-Off Block'!E16</f>
        <v>[Test Lab Name]</v>
      </c>
      <c r="I24" s="166"/>
    </row>
    <row r="25" spans="2:9" ht="18" x14ac:dyDescent="0.25">
      <c r="B25" s="110" t="s">
        <v>44</v>
      </c>
      <c r="C25" s="244" t="s">
        <v>52</v>
      </c>
      <c r="D25" s="42"/>
      <c r="E25" s="208" t="str">
        <f>'Report Sign-Off Block'!B17</f>
        <v>Template Population</v>
      </c>
      <c r="F25" s="193" t="str">
        <f>'Report Sign-Off Block'!D17</f>
        <v>[MM/DD/YYYY]</v>
      </c>
      <c r="G25" s="209" t="str">
        <f>'Report Sign-Off Block'!E17</f>
        <v>[Test Lab Name]</v>
      </c>
      <c r="I25" s="166"/>
    </row>
    <row r="26" spans="2:9" ht="18" x14ac:dyDescent="0.25">
      <c r="B26" s="110" t="s">
        <v>3</v>
      </c>
      <c r="C26" s="183"/>
      <c r="D26" s="42"/>
      <c r="E26" s="208" t="str">
        <f>'Report Sign-Off Block'!B18</f>
        <v>Report Review by Test Lab</v>
      </c>
      <c r="F26" s="193" t="str">
        <f>'Report Sign-Off Block'!D18</f>
        <v>[MM/DD/YYYY]</v>
      </c>
      <c r="G26" s="209" t="str">
        <f>'Report Sign-Off Block'!E18</f>
        <v>[Test Lab Name]</v>
      </c>
      <c r="I26" s="166"/>
    </row>
    <row r="27" spans="2:9" ht="18.75" thickBot="1" x14ac:dyDescent="0.3">
      <c r="B27" s="168" t="s">
        <v>15</v>
      </c>
      <c r="C27" s="169"/>
      <c r="D27" s="42"/>
      <c r="E27" s="321" t="str">
        <f>'Report Sign-Off Block'!B19</f>
        <v>Report Review by Test Lab</v>
      </c>
      <c r="F27" s="210" t="str">
        <f>'Report Sign-Off Block'!D19</f>
        <v>[MM/DD/YYYY]</v>
      </c>
      <c r="G27" s="211" t="str">
        <f>'Report Sign-Off Block'!E19</f>
        <v>[Test Lab Name]</v>
      </c>
      <c r="I27" s="166"/>
    </row>
    <row r="28" spans="2:9" ht="18" x14ac:dyDescent="0.25">
      <c r="B28" s="110" t="s">
        <v>12</v>
      </c>
      <c r="C28" s="183"/>
      <c r="D28" s="42"/>
      <c r="E28" s="318"/>
      <c r="F28" s="319"/>
      <c r="G28" s="320"/>
      <c r="I28" s="166"/>
    </row>
    <row r="29" spans="2:9" x14ac:dyDescent="0.25">
      <c r="B29" s="110" t="s">
        <v>13</v>
      </c>
      <c r="C29" s="183"/>
      <c r="D29" s="42"/>
      <c r="I29" s="166"/>
    </row>
    <row r="30" spans="2:9" ht="17.25" thickBot="1" x14ac:dyDescent="0.3">
      <c r="B30" s="111" t="s">
        <v>14</v>
      </c>
      <c r="C30" s="184"/>
      <c r="D30" s="42"/>
      <c r="I30" s="166"/>
    </row>
    <row r="31" spans="2:9" ht="17.25" thickBot="1" x14ac:dyDescent="0.3">
      <c r="D31" s="42"/>
      <c r="I31" s="166"/>
    </row>
    <row r="32" spans="2:9" ht="18" thickBot="1" x14ac:dyDescent="0.3">
      <c r="B32" s="106" t="s">
        <v>62</v>
      </c>
      <c r="C32" s="112"/>
      <c r="D32" s="109"/>
      <c r="I32" s="166"/>
    </row>
    <row r="33" spans="1:9" x14ac:dyDescent="0.25">
      <c r="B33" s="110" t="s">
        <v>2</v>
      </c>
      <c r="C33" s="185"/>
      <c r="D33" s="417" t="s">
        <v>96</v>
      </c>
      <c r="E33" s="170"/>
      <c r="I33" s="166"/>
    </row>
    <row r="34" spans="1:9" x14ac:dyDescent="0.25">
      <c r="B34" s="110" t="s">
        <v>4</v>
      </c>
      <c r="C34" s="185"/>
      <c r="D34" s="418"/>
      <c r="E34" s="170"/>
      <c r="I34" s="166"/>
    </row>
    <row r="35" spans="1:9" x14ac:dyDescent="0.25">
      <c r="B35" s="110" t="s">
        <v>67</v>
      </c>
      <c r="C35" s="185"/>
      <c r="D35" s="171" t="s">
        <v>215</v>
      </c>
      <c r="E35" s="170"/>
      <c r="I35" s="166"/>
    </row>
    <row r="36" spans="1:9" x14ac:dyDescent="0.25">
      <c r="B36" s="110" t="s">
        <v>227</v>
      </c>
      <c r="C36" s="185"/>
      <c r="D36" s="171" t="s">
        <v>228</v>
      </c>
      <c r="E36" s="170"/>
      <c r="I36" s="166"/>
    </row>
    <row r="37" spans="1:9" x14ac:dyDescent="0.25">
      <c r="B37" s="110" t="s">
        <v>188</v>
      </c>
      <c r="C37" s="185"/>
      <c r="D37" s="171">
        <v>1.4</v>
      </c>
      <c r="E37" s="170"/>
      <c r="I37" s="166"/>
    </row>
    <row r="38" spans="1:9" ht="33" x14ac:dyDescent="0.25">
      <c r="B38" s="308" t="s">
        <v>176</v>
      </c>
      <c r="C38" s="309"/>
      <c r="D38" s="310"/>
      <c r="E38" s="170"/>
      <c r="I38" s="166"/>
    </row>
    <row r="39" spans="1:9" ht="33" x14ac:dyDescent="0.25">
      <c r="B39" s="308" t="s">
        <v>229</v>
      </c>
      <c r="C39" s="185"/>
      <c r="D39" s="311" t="s">
        <v>216</v>
      </c>
      <c r="E39" s="170"/>
      <c r="I39" s="166"/>
    </row>
    <row r="40" spans="1:9" ht="51" x14ac:dyDescent="0.25">
      <c r="B40" s="308" t="s">
        <v>230</v>
      </c>
      <c r="C40" s="185"/>
      <c r="D40" s="311" t="s">
        <v>216</v>
      </c>
      <c r="E40" s="170"/>
      <c r="I40" s="166"/>
    </row>
    <row r="41" spans="1:9" ht="17.25" thickBot="1" x14ac:dyDescent="0.3">
      <c r="B41" s="314" t="s">
        <v>181</v>
      </c>
      <c r="C41" s="186"/>
      <c r="D41" s="312" t="s">
        <v>186</v>
      </c>
      <c r="E41" s="172"/>
      <c r="I41" s="166"/>
    </row>
    <row r="42" spans="1:9" x14ac:dyDescent="0.25">
      <c r="I42" s="166"/>
    </row>
    <row r="43" spans="1:9" x14ac:dyDescent="0.25">
      <c r="A43" s="166"/>
      <c r="B43" s="166"/>
      <c r="C43" s="166"/>
      <c r="D43" s="166"/>
      <c r="E43" s="166"/>
      <c r="F43" s="166"/>
      <c r="G43" s="166"/>
      <c r="H43" s="166"/>
      <c r="I43" s="166"/>
    </row>
  </sheetData>
  <sheetProtection algorithmName="SHA-512" hashValue="nGib113isf906CAK+js/RGyqEK+TP0fQM/GEebniuT1EcSc2c371HVGOWI6U16ZDiR1SOe5ZQir1G7WazSGI/w==" saltValue="+pVyalaXWz5/mOj3bRGb2Q==" spinCount="100000" sheet="1" objects="1" scenarios="1" selectLockedCells="1"/>
  <mergeCells count="4">
    <mergeCell ref="E4:F4"/>
    <mergeCell ref="D33:D34"/>
    <mergeCell ref="E19:G22"/>
    <mergeCell ref="B2:C2"/>
  </mergeCells>
  <conditionalFormatting sqref="C39:C40">
    <cfRule type="expression" dxfId="28" priority="1" stopIfTrue="1">
      <formula>AND($C$33="Electric")</formula>
    </cfRule>
  </conditionalFormatting>
  <dataValidations count="6">
    <dataValidation type="list" allowBlank="1" showInputMessage="1" showErrorMessage="1" sqref="C41">
      <formula1>DD_Low_Power_Modes</formula1>
    </dataValidation>
    <dataValidation type="list" allowBlank="1" showInputMessage="1" showErrorMessage="1" sqref="C35">
      <formula1>DD_Size</formula1>
    </dataValidation>
    <dataValidation type="list" allowBlank="1" showInputMessage="1" showErrorMessage="1" sqref="C33">
      <formula1>DD_Gas_Electric</formula1>
    </dataValidation>
    <dataValidation type="list" allowBlank="1" showInputMessage="1" showErrorMessage="1" sqref="C34">
      <formula1>DD_Product_Class</formula1>
    </dataValidation>
    <dataValidation type="list" allowBlank="1" showInputMessage="1" showErrorMessage="1" sqref="C37:C38">
      <formula1>DD_Auto_Termination</formula1>
    </dataValidation>
    <dataValidation type="list" allowBlank="1" showInputMessage="1" showErrorMessage="1" sqref="C36">
      <formula1>DD_NameplateVoltage</formula1>
    </dataValidation>
  </dataValidations>
  <hyperlinks>
    <hyperlink ref="E4" location="Instructions!C33" display="Back to Instructions tab"/>
  </hyperlinks>
  <printOptions horizontalCentered="1"/>
  <pageMargins left="0.25" right="0.25" top="0.75" bottom="0.25" header="0.3" footer="0.3"/>
  <pageSetup scale="75"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64"/>
  <sheetViews>
    <sheetView showGridLines="0" zoomScale="80" zoomScaleNormal="80" workbookViewId="0">
      <selection activeCell="E4" sqref="E4"/>
    </sheetView>
  </sheetViews>
  <sheetFormatPr defaultColWidth="10.42578125" defaultRowHeight="16.5" x14ac:dyDescent="0.3"/>
  <cols>
    <col min="1" max="1" width="3.7109375" style="2" customWidth="1"/>
    <col min="2" max="2" width="42.42578125" style="2" customWidth="1"/>
    <col min="3" max="3" width="46.85546875" style="2" customWidth="1"/>
    <col min="4" max="4" width="31.85546875" style="2" customWidth="1"/>
    <col min="5" max="5" width="27.140625" style="2" customWidth="1"/>
    <col min="6" max="6" width="23" style="2" customWidth="1"/>
    <col min="7" max="7" width="25.28515625" style="2" bestFit="1" customWidth="1"/>
    <col min="8" max="8" width="31.42578125" style="2" bestFit="1" customWidth="1"/>
    <col min="9" max="9" width="3.28515625" style="2" customWidth="1"/>
    <col min="10" max="10" width="2" style="2" customWidth="1"/>
    <col min="11" max="16384" width="10.42578125" style="2"/>
  </cols>
  <sheetData>
    <row r="1" spans="2:10" ht="17.25" thickBot="1" x14ac:dyDescent="0.35">
      <c r="J1" s="28"/>
    </row>
    <row r="2" spans="2:10" ht="18" thickBot="1" x14ac:dyDescent="0.35">
      <c r="B2" s="410" t="str">
        <f>'Version Control'!$B$2</f>
        <v>Title Block</v>
      </c>
      <c r="C2" s="411"/>
      <c r="J2" s="28"/>
    </row>
    <row r="3" spans="2:10" x14ac:dyDescent="0.3">
      <c r="B3" s="164" t="str">
        <f>'Version Control'!$B$3</f>
        <v>Test Report Template Name:</v>
      </c>
      <c r="C3" s="107" t="str">
        <f>'Version Control'!$C$3</f>
        <v>Residential Clothes Dryer Appendix D2</v>
      </c>
      <c r="J3" s="28"/>
    </row>
    <row r="4" spans="2:10" x14ac:dyDescent="0.3">
      <c r="B4" s="100" t="str">
        <f>'Version Control'!$B$4</f>
        <v>Version Number:</v>
      </c>
      <c r="C4" s="251" t="str">
        <f>'Version Control'!$C$4</f>
        <v>v3.4</v>
      </c>
      <c r="E4" s="10" t="s">
        <v>61</v>
      </c>
      <c r="J4" s="28"/>
    </row>
    <row r="5" spans="2:10" x14ac:dyDescent="0.3">
      <c r="B5" s="98" t="str">
        <f>'Version Control'!$B$5</f>
        <v xml:space="preserve">Latest Template Revision: </v>
      </c>
      <c r="C5" s="92">
        <f>'Version Control'!$C$5</f>
        <v>42922</v>
      </c>
      <c r="D5" s="176"/>
      <c r="J5" s="28"/>
    </row>
    <row r="6" spans="2:10" x14ac:dyDescent="0.3">
      <c r="B6" s="98" t="str">
        <f>'Version Control'!$B$6</f>
        <v>Tab Name:</v>
      </c>
      <c r="C6" s="251" t="str">
        <f ca="1">MID(CELL("filename",A1), FIND("]", CELL("filename", A1))+ 1, 255)</f>
        <v>Setup &amp; Instrumentation</v>
      </c>
      <c r="J6" s="28"/>
    </row>
    <row r="7" spans="2:10" ht="33" x14ac:dyDescent="0.3">
      <c r="B7" s="250" t="str">
        <f>'Version Control'!$B$7</f>
        <v>File Name:</v>
      </c>
      <c r="C7" s="252" t="str">
        <f ca="1">'Version Control'!$C$7</f>
        <v>Residential Clothes Dryer Appendix D2 - v3.4.xlsx</v>
      </c>
      <c r="J7" s="28"/>
    </row>
    <row r="8" spans="2:10" ht="17.25" thickBot="1" x14ac:dyDescent="0.35">
      <c r="B8" s="99" t="str">
        <f>'Version Control'!$B$8</f>
        <v xml:space="preserve">Test Completion Date: </v>
      </c>
      <c r="C8" s="94" t="str">
        <f>'Version Control'!$C$8</f>
        <v>[MM/DD/YYYY]</v>
      </c>
      <c r="J8" s="28"/>
    </row>
    <row r="9" spans="2:10" x14ac:dyDescent="0.3">
      <c r="J9" s="28"/>
    </row>
    <row r="10" spans="2:10" ht="17.25" thickBot="1" x14ac:dyDescent="0.35">
      <c r="J10" s="28"/>
    </row>
    <row r="11" spans="2:10" ht="18" thickBot="1" x14ac:dyDescent="0.35">
      <c r="B11" s="390" t="s">
        <v>109</v>
      </c>
      <c r="C11" s="105"/>
      <c r="D11" s="105"/>
      <c r="E11" s="105"/>
      <c r="F11" s="105"/>
      <c r="G11" s="105"/>
      <c r="H11" s="104"/>
      <c r="J11" s="28"/>
    </row>
    <row r="12" spans="2:10" ht="17.25" x14ac:dyDescent="0.35">
      <c r="B12" s="123" t="s">
        <v>59</v>
      </c>
      <c r="C12" s="124" t="s">
        <v>56</v>
      </c>
      <c r="D12" s="124" t="s">
        <v>55</v>
      </c>
      <c r="E12" s="124" t="s">
        <v>60</v>
      </c>
      <c r="F12" s="103" t="s">
        <v>41</v>
      </c>
      <c r="G12" s="124" t="s">
        <v>42</v>
      </c>
      <c r="H12" s="125" t="s">
        <v>43</v>
      </c>
      <c r="J12" s="28"/>
    </row>
    <row r="13" spans="2:10" x14ac:dyDescent="0.3">
      <c r="B13" s="257"/>
      <c r="C13" s="258"/>
      <c r="D13" s="258"/>
      <c r="E13" s="258"/>
      <c r="F13" s="258"/>
      <c r="G13" s="258"/>
      <c r="H13" s="259"/>
      <c r="J13" s="28"/>
    </row>
    <row r="14" spans="2:10" x14ac:dyDescent="0.3">
      <c r="B14" s="257"/>
      <c r="C14" s="258"/>
      <c r="D14" s="258"/>
      <c r="E14" s="258"/>
      <c r="F14" s="258"/>
      <c r="G14" s="258"/>
      <c r="H14" s="259"/>
      <c r="J14" s="28"/>
    </row>
    <row r="15" spans="2:10" x14ac:dyDescent="0.3">
      <c r="B15" s="257"/>
      <c r="C15" s="258"/>
      <c r="D15" s="258"/>
      <c r="E15" s="258"/>
      <c r="F15" s="258"/>
      <c r="G15" s="258"/>
      <c r="H15" s="259"/>
      <c r="J15" s="28"/>
    </row>
    <row r="16" spans="2:10" x14ac:dyDescent="0.3">
      <c r="B16" s="257"/>
      <c r="C16" s="258"/>
      <c r="D16" s="258"/>
      <c r="E16" s="258"/>
      <c r="F16" s="258"/>
      <c r="G16" s="258"/>
      <c r="H16" s="259"/>
      <c r="J16" s="28"/>
    </row>
    <row r="17" spans="2:10" x14ac:dyDescent="0.3">
      <c r="B17" s="257"/>
      <c r="C17" s="258"/>
      <c r="D17" s="258"/>
      <c r="E17" s="258"/>
      <c r="F17" s="258"/>
      <c r="G17" s="258"/>
      <c r="H17" s="259"/>
      <c r="J17" s="28"/>
    </row>
    <row r="18" spans="2:10" x14ac:dyDescent="0.3">
      <c r="B18" s="257"/>
      <c r="C18" s="258"/>
      <c r="D18" s="258"/>
      <c r="E18" s="258"/>
      <c r="F18" s="258"/>
      <c r="G18" s="258"/>
      <c r="H18" s="259"/>
      <c r="J18" s="28"/>
    </row>
    <row r="19" spans="2:10" x14ac:dyDescent="0.3">
      <c r="B19" s="257"/>
      <c r="C19" s="258"/>
      <c r="D19" s="258"/>
      <c r="E19" s="258"/>
      <c r="F19" s="258"/>
      <c r="G19" s="258"/>
      <c r="H19" s="259"/>
      <c r="J19" s="28"/>
    </row>
    <row r="20" spans="2:10" x14ac:dyDescent="0.3">
      <c r="B20" s="257"/>
      <c r="C20" s="258"/>
      <c r="D20" s="258"/>
      <c r="E20" s="258"/>
      <c r="F20" s="258"/>
      <c r="G20" s="258"/>
      <c r="H20" s="259"/>
      <c r="J20" s="28"/>
    </row>
    <row r="21" spans="2:10" x14ac:dyDescent="0.3">
      <c r="B21" s="257"/>
      <c r="C21" s="258"/>
      <c r="D21" s="258"/>
      <c r="E21" s="258"/>
      <c r="F21" s="258"/>
      <c r="G21" s="258"/>
      <c r="H21" s="259"/>
      <c r="J21" s="28"/>
    </row>
    <row r="22" spans="2:10" x14ac:dyDescent="0.3">
      <c r="B22" s="257"/>
      <c r="C22" s="258"/>
      <c r="D22" s="258"/>
      <c r="E22" s="258"/>
      <c r="F22" s="258"/>
      <c r="G22" s="258"/>
      <c r="H22" s="259"/>
      <c r="J22" s="28"/>
    </row>
    <row r="23" spans="2:10" x14ac:dyDescent="0.3">
      <c r="B23" s="257"/>
      <c r="C23" s="258"/>
      <c r="D23" s="258"/>
      <c r="E23" s="258"/>
      <c r="F23" s="258"/>
      <c r="G23" s="258"/>
      <c r="H23" s="259"/>
      <c r="J23" s="28"/>
    </row>
    <row r="24" spans="2:10" x14ac:dyDescent="0.3">
      <c r="B24" s="257"/>
      <c r="C24" s="258"/>
      <c r="D24" s="258"/>
      <c r="E24" s="258"/>
      <c r="F24" s="258"/>
      <c r="G24" s="258"/>
      <c r="H24" s="259"/>
      <c r="J24" s="28"/>
    </row>
    <row r="25" spans="2:10" x14ac:dyDescent="0.3">
      <c r="B25" s="257"/>
      <c r="C25" s="258"/>
      <c r="D25" s="258"/>
      <c r="E25" s="258"/>
      <c r="F25" s="258"/>
      <c r="G25" s="258"/>
      <c r="H25" s="259"/>
      <c r="J25" s="28"/>
    </row>
    <row r="26" spans="2:10" ht="17.25" thickBot="1" x14ac:dyDescent="0.35">
      <c r="B26" s="260"/>
      <c r="C26" s="261"/>
      <c r="D26" s="261"/>
      <c r="E26" s="261"/>
      <c r="F26" s="261"/>
      <c r="G26" s="261"/>
      <c r="H26" s="262"/>
      <c r="J26" s="28"/>
    </row>
    <row r="27" spans="2:10" ht="17.25" thickBot="1" x14ac:dyDescent="0.35">
      <c r="J27" s="28"/>
    </row>
    <row r="28" spans="2:10" ht="18" thickBot="1" x14ac:dyDescent="0.35">
      <c r="B28" s="102" t="s">
        <v>243</v>
      </c>
      <c r="C28" s="105"/>
      <c r="D28" s="105"/>
      <c r="E28" s="105"/>
      <c r="F28" s="105"/>
      <c r="G28" s="105"/>
      <c r="H28" s="104"/>
      <c r="J28" s="28"/>
    </row>
    <row r="29" spans="2:10" ht="34.5" x14ac:dyDescent="0.35">
      <c r="B29" s="123" t="s">
        <v>59</v>
      </c>
      <c r="C29" s="124" t="s">
        <v>56</v>
      </c>
      <c r="D29" s="124" t="s">
        <v>55</v>
      </c>
      <c r="E29" s="337" t="s">
        <v>244</v>
      </c>
      <c r="F29" s="103" t="s">
        <v>41</v>
      </c>
      <c r="G29" s="124" t="s">
        <v>42</v>
      </c>
      <c r="H29" s="125" t="s">
        <v>43</v>
      </c>
      <c r="J29" s="28"/>
    </row>
    <row r="30" spans="2:10" x14ac:dyDescent="0.3">
      <c r="B30" s="257"/>
      <c r="C30" s="258"/>
      <c r="D30" s="258"/>
      <c r="E30" s="258"/>
      <c r="F30" s="258"/>
      <c r="G30" s="258"/>
      <c r="H30" s="259"/>
      <c r="J30" s="28"/>
    </row>
    <row r="31" spans="2:10" x14ac:dyDescent="0.3">
      <c r="B31" s="257"/>
      <c r="C31" s="258"/>
      <c r="D31" s="258"/>
      <c r="E31" s="258"/>
      <c r="F31" s="258"/>
      <c r="G31" s="258"/>
      <c r="H31" s="259"/>
      <c r="J31" s="28"/>
    </row>
    <row r="32" spans="2:10" ht="17.25" thickBot="1" x14ac:dyDescent="0.35">
      <c r="B32" s="260"/>
      <c r="C32" s="261"/>
      <c r="D32" s="261"/>
      <c r="E32" s="261"/>
      <c r="F32" s="261"/>
      <c r="G32" s="261"/>
      <c r="H32" s="262"/>
      <c r="J32" s="28"/>
    </row>
    <row r="33" spans="1:10" ht="17.25" thickBot="1" x14ac:dyDescent="0.35">
      <c r="J33" s="28"/>
    </row>
    <row r="34" spans="1:10" ht="18" thickBot="1" x14ac:dyDescent="0.35">
      <c r="A34" s="5"/>
      <c r="B34" s="102" t="s">
        <v>245</v>
      </c>
      <c r="C34" s="105"/>
      <c r="D34" s="105"/>
      <c r="E34" s="105"/>
      <c r="F34" s="105"/>
      <c r="G34" s="105"/>
      <c r="H34" s="104"/>
      <c r="J34" s="28"/>
    </row>
    <row r="35" spans="1:10" x14ac:dyDescent="0.3">
      <c r="A35" s="5"/>
      <c r="B35" s="428"/>
      <c r="C35" s="429"/>
      <c r="D35" s="429"/>
      <c r="E35" s="429"/>
      <c r="F35" s="429"/>
      <c r="G35" s="429"/>
      <c r="H35" s="430"/>
      <c r="J35" s="28"/>
    </row>
    <row r="36" spans="1:10" x14ac:dyDescent="0.3">
      <c r="A36" s="5"/>
      <c r="B36" s="431"/>
      <c r="C36" s="432"/>
      <c r="D36" s="432"/>
      <c r="E36" s="432"/>
      <c r="F36" s="432"/>
      <c r="G36" s="432"/>
      <c r="H36" s="433"/>
      <c r="J36" s="28"/>
    </row>
    <row r="37" spans="1:10" ht="17.25" thickBot="1" x14ac:dyDescent="0.35">
      <c r="A37" s="5"/>
      <c r="B37" s="434"/>
      <c r="C37" s="435"/>
      <c r="D37" s="435"/>
      <c r="E37" s="435"/>
      <c r="F37" s="435"/>
      <c r="G37" s="435"/>
      <c r="H37" s="436"/>
      <c r="J37" s="28"/>
    </row>
    <row r="38" spans="1:10" ht="17.25" thickBot="1" x14ac:dyDescent="0.35">
      <c r="J38" s="28"/>
    </row>
    <row r="39" spans="1:10" ht="18" thickBot="1" x14ac:dyDescent="0.35">
      <c r="A39" s="5"/>
      <c r="B39" s="102" t="s">
        <v>107</v>
      </c>
      <c r="C39" s="105"/>
      <c r="D39" s="105"/>
      <c r="E39" s="105"/>
      <c r="F39" s="105"/>
      <c r="G39" s="105"/>
      <c r="H39" s="104"/>
      <c r="J39" s="28"/>
    </row>
    <row r="40" spans="1:10" x14ac:dyDescent="0.3">
      <c r="A40" s="5"/>
      <c r="B40" s="428"/>
      <c r="C40" s="429"/>
      <c r="D40" s="429"/>
      <c r="E40" s="429"/>
      <c r="F40" s="429"/>
      <c r="G40" s="429"/>
      <c r="H40" s="430"/>
      <c r="J40" s="28"/>
    </row>
    <row r="41" spans="1:10" x14ac:dyDescent="0.3">
      <c r="A41" s="5"/>
      <c r="B41" s="431"/>
      <c r="C41" s="432"/>
      <c r="D41" s="432"/>
      <c r="E41" s="432"/>
      <c r="F41" s="432"/>
      <c r="G41" s="432"/>
      <c r="H41" s="433"/>
      <c r="J41" s="28"/>
    </row>
    <row r="42" spans="1:10" x14ac:dyDescent="0.3">
      <c r="A42" s="5"/>
      <c r="B42" s="431"/>
      <c r="C42" s="432"/>
      <c r="D42" s="432"/>
      <c r="E42" s="432"/>
      <c r="F42" s="432"/>
      <c r="G42" s="432"/>
      <c r="H42" s="433"/>
      <c r="J42" s="28"/>
    </row>
    <row r="43" spans="1:10" ht="17.25" thickBot="1" x14ac:dyDescent="0.35">
      <c r="A43" s="5"/>
      <c r="B43" s="434"/>
      <c r="C43" s="435"/>
      <c r="D43" s="435"/>
      <c r="E43" s="435"/>
      <c r="F43" s="435"/>
      <c r="G43" s="435"/>
      <c r="H43" s="436"/>
      <c r="J43" s="28"/>
    </row>
    <row r="44" spans="1:10" ht="17.25" thickBot="1" x14ac:dyDescent="0.35">
      <c r="A44" s="5"/>
      <c r="B44" s="5"/>
      <c r="C44" s="5"/>
      <c r="D44" s="5"/>
      <c r="E44" s="5"/>
      <c r="F44" s="5"/>
      <c r="G44" s="5"/>
      <c r="H44" s="5"/>
      <c r="J44" s="28"/>
    </row>
    <row r="45" spans="1:10" ht="18" thickBot="1" x14ac:dyDescent="0.35">
      <c r="A45" s="5"/>
      <c r="B45" s="102" t="s">
        <v>108</v>
      </c>
      <c r="C45" s="105"/>
      <c r="D45" s="105"/>
      <c r="E45" s="105"/>
      <c r="F45" s="105"/>
      <c r="G45" s="105"/>
      <c r="H45" s="104"/>
      <c r="J45" s="28"/>
    </row>
    <row r="46" spans="1:10" x14ac:dyDescent="0.3">
      <c r="A46" s="5"/>
      <c r="B46" s="428"/>
      <c r="C46" s="429"/>
      <c r="D46" s="429"/>
      <c r="E46" s="429"/>
      <c r="F46" s="429"/>
      <c r="G46" s="429"/>
      <c r="H46" s="430"/>
      <c r="J46" s="28"/>
    </row>
    <row r="47" spans="1:10" x14ac:dyDescent="0.3">
      <c r="A47" s="5"/>
      <c r="B47" s="431"/>
      <c r="C47" s="432"/>
      <c r="D47" s="432"/>
      <c r="E47" s="432"/>
      <c r="F47" s="432"/>
      <c r="G47" s="432"/>
      <c r="H47" s="433"/>
      <c r="J47" s="28"/>
    </row>
    <row r="48" spans="1:10" x14ac:dyDescent="0.3">
      <c r="A48" s="5"/>
      <c r="B48" s="431"/>
      <c r="C48" s="432"/>
      <c r="D48" s="432"/>
      <c r="E48" s="432"/>
      <c r="F48" s="432"/>
      <c r="G48" s="432"/>
      <c r="H48" s="433"/>
      <c r="J48" s="28"/>
    </row>
    <row r="49" spans="1:10" ht="17.25" thickBot="1" x14ac:dyDescent="0.35">
      <c r="A49" s="5"/>
      <c r="B49" s="434"/>
      <c r="C49" s="435"/>
      <c r="D49" s="435"/>
      <c r="E49" s="435"/>
      <c r="F49" s="435"/>
      <c r="G49" s="435"/>
      <c r="H49" s="436"/>
      <c r="J49" s="28"/>
    </row>
    <row r="50" spans="1:10" ht="17.25" thickBot="1" x14ac:dyDescent="0.35">
      <c r="A50" s="5"/>
      <c r="B50" s="5"/>
      <c r="C50" s="5"/>
      <c r="D50" s="5"/>
      <c r="E50" s="5"/>
      <c r="F50" s="5"/>
      <c r="G50" s="5"/>
      <c r="H50" s="5"/>
      <c r="J50" s="28"/>
    </row>
    <row r="51" spans="1:10" ht="18" thickBot="1" x14ac:dyDescent="0.35">
      <c r="A51" s="5"/>
      <c r="B51" s="390" t="s">
        <v>291</v>
      </c>
      <c r="C51" s="105"/>
      <c r="D51" s="105"/>
      <c r="E51" s="105"/>
      <c r="F51" s="105"/>
      <c r="G51" s="105"/>
      <c r="H51" s="104"/>
      <c r="J51" s="28"/>
    </row>
    <row r="52" spans="1:10" x14ac:dyDescent="0.3">
      <c r="A52" s="5"/>
      <c r="B52" s="428"/>
      <c r="C52" s="429"/>
      <c r="D52" s="429"/>
      <c r="E52" s="429"/>
      <c r="F52" s="429"/>
      <c r="G52" s="429"/>
      <c r="H52" s="430"/>
      <c r="J52" s="28"/>
    </row>
    <row r="53" spans="1:10" x14ac:dyDescent="0.3">
      <c r="A53" s="5"/>
      <c r="B53" s="431"/>
      <c r="C53" s="432"/>
      <c r="D53" s="432"/>
      <c r="E53" s="432"/>
      <c r="F53" s="432"/>
      <c r="G53" s="432"/>
      <c r="H53" s="433"/>
      <c r="J53" s="28"/>
    </row>
    <row r="54" spans="1:10" x14ac:dyDescent="0.3">
      <c r="A54" s="5"/>
      <c r="B54" s="431"/>
      <c r="C54" s="432"/>
      <c r="D54" s="432"/>
      <c r="E54" s="432"/>
      <c r="F54" s="432"/>
      <c r="G54" s="432"/>
      <c r="H54" s="433"/>
      <c r="J54" s="28"/>
    </row>
    <row r="55" spans="1:10" ht="17.25" thickBot="1" x14ac:dyDescent="0.35">
      <c r="A55" s="5"/>
      <c r="B55" s="434"/>
      <c r="C55" s="435"/>
      <c r="D55" s="435"/>
      <c r="E55" s="435"/>
      <c r="F55" s="435"/>
      <c r="G55" s="435"/>
      <c r="H55" s="436"/>
      <c r="J55" s="28"/>
    </row>
    <row r="56" spans="1:10" ht="17.25" thickBot="1" x14ac:dyDescent="0.35">
      <c r="A56" s="5"/>
      <c r="B56" s="5"/>
      <c r="C56" s="5"/>
      <c r="D56" s="5"/>
      <c r="E56" s="5"/>
      <c r="F56" s="5"/>
      <c r="G56" s="5"/>
      <c r="H56" s="5"/>
      <c r="J56" s="28"/>
    </row>
    <row r="57" spans="1:10" ht="18" thickBot="1" x14ac:dyDescent="0.35">
      <c r="A57" s="5"/>
      <c r="B57" s="102" t="s">
        <v>16</v>
      </c>
      <c r="C57" s="105"/>
      <c r="D57" s="105"/>
      <c r="E57" s="105"/>
      <c r="F57" s="105"/>
      <c r="G57" s="105"/>
      <c r="H57" s="104"/>
      <c r="J57" s="28"/>
    </row>
    <row r="58" spans="1:10" x14ac:dyDescent="0.3">
      <c r="A58" s="5"/>
      <c r="B58" s="437"/>
      <c r="C58" s="438"/>
      <c r="D58" s="438"/>
      <c r="E58" s="438"/>
      <c r="F58" s="438"/>
      <c r="G58" s="438"/>
      <c r="H58" s="439"/>
      <c r="J58" s="28"/>
    </row>
    <row r="59" spans="1:10" x14ac:dyDescent="0.3">
      <c r="A59" s="5"/>
      <c r="B59" s="437"/>
      <c r="C59" s="438"/>
      <c r="D59" s="438"/>
      <c r="E59" s="438"/>
      <c r="F59" s="438"/>
      <c r="G59" s="438"/>
      <c r="H59" s="439"/>
      <c r="J59" s="28"/>
    </row>
    <row r="60" spans="1:10" x14ac:dyDescent="0.3">
      <c r="A60" s="5"/>
      <c r="B60" s="437"/>
      <c r="C60" s="438"/>
      <c r="D60" s="438"/>
      <c r="E60" s="438"/>
      <c r="F60" s="438"/>
      <c r="G60" s="438"/>
      <c r="H60" s="439"/>
      <c r="J60" s="28"/>
    </row>
    <row r="61" spans="1:10" x14ac:dyDescent="0.3">
      <c r="A61" s="5"/>
      <c r="B61" s="437"/>
      <c r="C61" s="438"/>
      <c r="D61" s="438"/>
      <c r="E61" s="438"/>
      <c r="F61" s="438"/>
      <c r="G61" s="438"/>
      <c r="H61" s="439"/>
      <c r="J61" s="28"/>
    </row>
    <row r="62" spans="1:10" ht="17.25" thickBot="1" x14ac:dyDescent="0.35">
      <c r="A62" s="5"/>
      <c r="B62" s="440"/>
      <c r="C62" s="441"/>
      <c r="D62" s="441"/>
      <c r="E62" s="441"/>
      <c r="F62" s="441"/>
      <c r="G62" s="441"/>
      <c r="H62" s="442"/>
      <c r="J62" s="28"/>
    </row>
    <row r="63" spans="1:10" x14ac:dyDescent="0.3">
      <c r="A63" s="5"/>
      <c r="B63" s="5"/>
      <c r="C63" s="5"/>
      <c r="D63" s="5"/>
      <c r="E63" s="5"/>
      <c r="F63" s="5"/>
      <c r="G63" s="5"/>
      <c r="H63" s="5"/>
      <c r="J63" s="28"/>
    </row>
    <row r="64" spans="1:10" x14ac:dyDescent="0.3">
      <c r="A64" s="28"/>
      <c r="B64" s="28"/>
      <c r="C64" s="28"/>
      <c r="D64" s="28"/>
      <c r="E64" s="28"/>
      <c r="F64" s="28"/>
      <c r="G64" s="28"/>
      <c r="H64" s="28"/>
      <c r="I64" s="28"/>
      <c r="J64" s="28"/>
    </row>
  </sheetData>
  <sheetProtection algorithmName="SHA-512" hashValue="yIofWQO2KVkFr09sGfOdjKVTywQCWDeBDKREI7s/TyWzeVFtuqbe6POaugM3X0AhmMuxZ5U7Tr0iOlBL454z6Q==" saltValue="6oy8YYiIKAkC/3u8DKFPQA==" spinCount="100000" sheet="1" objects="1" scenarios="1" selectLockedCells="1"/>
  <protectedRanges>
    <protectedRange sqref="B13:H26" name="Range1"/>
    <protectedRange sqref="B30:H32" name="Range1_1"/>
  </protectedRanges>
  <mergeCells count="6">
    <mergeCell ref="B40:H43"/>
    <mergeCell ref="B58:H62"/>
    <mergeCell ref="B46:H49"/>
    <mergeCell ref="B2:C2"/>
    <mergeCell ref="B35:H37"/>
    <mergeCell ref="B52:H55"/>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180"/>
  <sheetViews>
    <sheetView showGridLines="0" zoomScale="80" zoomScaleNormal="80" zoomScaleSheetLayoutView="100" workbookViewId="0">
      <selection activeCell="E4" sqref="E4"/>
    </sheetView>
  </sheetViews>
  <sheetFormatPr defaultColWidth="9.140625" defaultRowHeight="16.5" x14ac:dyDescent="0.3"/>
  <cols>
    <col min="1" max="1" width="5.85546875" style="5" customWidth="1"/>
    <col min="2" max="2" width="36.7109375" style="5" customWidth="1"/>
    <col min="3" max="3" width="61.28515625" style="5" bestFit="1" customWidth="1"/>
    <col min="4" max="4" width="7.42578125" style="5" customWidth="1"/>
    <col min="5" max="5" width="47.7109375" style="5" customWidth="1"/>
    <col min="6" max="6" width="5.85546875" style="5" customWidth="1"/>
    <col min="7" max="7" width="14.140625" style="5" customWidth="1"/>
    <col min="8" max="8" width="15.28515625" style="5" customWidth="1"/>
    <col min="9" max="9" width="20.7109375" style="5" customWidth="1"/>
    <col min="10" max="10" width="54.5703125" style="5" customWidth="1"/>
    <col min="11" max="11" width="11.85546875" style="5" customWidth="1"/>
    <col min="12" max="12" width="11.7109375" style="5" customWidth="1"/>
    <col min="13" max="13" width="14.140625" style="5" customWidth="1"/>
    <col min="14" max="14" width="4.85546875" style="5" customWidth="1"/>
    <col min="15" max="15" width="3.28515625" style="5" customWidth="1"/>
    <col min="16" max="16384" width="9.140625" style="5"/>
  </cols>
  <sheetData>
    <row r="1" spans="2:21" ht="17.25" thickBot="1" x14ac:dyDescent="0.35">
      <c r="O1" s="22"/>
    </row>
    <row r="2" spans="2:21" ht="18" thickBot="1" x14ac:dyDescent="0.35">
      <c r="B2" s="410" t="str">
        <f>'Version Control'!$B$2</f>
        <v>Title Block</v>
      </c>
      <c r="C2" s="411"/>
      <c r="O2" s="22"/>
    </row>
    <row r="3" spans="2:21" ht="16.5" customHeight="1" x14ac:dyDescent="0.3">
      <c r="B3" s="164" t="str">
        <f>'Version Control'!$B$3</f>
        <v>Test Report Template Name:</v>
      </c>
      <c r="C3" s="107" t="str">
        <f>'Version Control'!$C$3</f>
        <v>Residential Clothes Dryer Appendix D2</v>
      </c>
      <c r="O3" s="22"/>
    </row>
    <row r="4" spans="2:21" x14ac:dyDescent="0.3">
      <c r="B4" s="100" t="str">
        <f>'Version Control'!$B$4</f>
        <v>Version Number:</v>
      </c>
      <c r="C4" s="251" t="str">
        <f>'Version Control'!$C$4</f>
        <v>v3.4</v>
      </c>
      <c r="E4" s="126" t="s">
        <v>61</v>
      </c>
      <c r="F4" s="302"/>
      <c r="G4" s="302"/>
      <c r="O4" s="22"/>
    </row>
    <row r="5" spans="2:21" x14ac:dyDescent="0.3">
      <c r="B5" s="98" t="str">
        <f>'Version Control'!$B$5</f>
        <v xml:space="preserve">Latest Template Revision: </v>
      </c>
      <c r="C5" s="92">
        <f>'Version Control'!$C$5</f>
        <v>42922</v>
      </c>
      <c r="O5" s="22"/>
    </row>
    <row r="6" spans="2:21" x14ac:dyDescent="0.3">
      <c r="B6" s="98" t="str">
        <f>'Version Control'!$B$6</f>
        <v>Tab Name:</v>
      </c>
      <c r="C6" s="251" t="str">
        <f ca="1">MID(CELL("filename",A1), FIND("]", CELL("filename", A1))+ 1, 255)</f>
        <v>Photos</v>
      </c>
      <c r="O6" s="22"/>
    </row>
    <row r="7" spans="2:21" ht="38.25" customHeight="1" x14ac:dyDescent="0.3">
      <c r="B7" s="250" t="str">
        <f>'Version Control'!$B$7</f>
        <v>File Name:</v>
      </c>
      <c r="C7" s="252" t="str">
        <f ca="1">'Version Control'!$C$7</f>
        <v>Residential Clothes Dryer Appendix D2 - v3.4.xlsx</v>
      </c>
      <c r="O7" s="22"/>
    </row>
    <row r="8" spans="2:21" ht="17.25" thickBot="1" x14ac:dyDescent="0.35">
      <c r="B8" s="99" t="str">
        <f>'Version Control'!$B$8</f>
        <v xml:space="preserve">Test Completion Date: </v>
      </c>
      <c r="C8" s="94" t="str">
        <f>'Version Control'!$C$8</f>
        <v>[MM/DD/YYYY]</v>
      </c>
      <c r="O8" s="22"/>
    </row>
    <row r="9" spans="2:21" x14ac:dyDescent="0.3">
      <c r="O9" s="22"/>
    </row>
    <row r="10" spans="2:21" ht="17.25" thickBot="1" x14ac:dyDescent="0.35">
      <c r="O10" s="22"/>
    </row>
    <row r="11" spans="2:21" ht="18" thickBot="1" x14ac:dyDescent="0.35">
      <c r="B11" s="449" t="s">
        <v>152</v>
      </c>
      <c r="C11" s="450"/>
      <c r="D11" s="450"/>
      <c r="E11" s="451"/>
      <c r="G11" s="449" t="s">
        <v>157</v>
      </c>
      <c r="H11" s="450"/>
      <c r="I11" s="450"/>
      <c r="J11" s="450"/>
      <c r="K11" s="450"/>
      <c r="L11" s="450"/>
      <c r="M11" s="451"/>
      <c r="O11" s="22"/>
    </row>
    <row r="12" spans="2:21" x14ac:dyDescent="0.3">
      <c r="B12" s="443"/>
      <c r="C12" s="444"/>
      <c r="D12" s="444"/>
      <c r="E12" s="445"/>
      <c r="G12" s="443"/>
      <c r="H12" s="444"/>
      <c r="I12" s="444"/>
      <c r="J12" s="444"/>
      <c r="K12" s="444"/>
      <c r="L12" s="444"/>
      <c r="M12" s="445"/>
      <c r="O12" s="22"/>
    </row>
    <row r="13" spans="2:21" x14ac:dyDescent="0.3">
      <c r="B13" s="443"/>
      <c r="C13" s="444"/>
      <c r="D13" s="444"/>
      <c r="E13" s="445"/>
      <c r="G13" s="443"/>
      <c r="H13" s="444"/>
      <c r="I13" s="444"/>
      <c r="J13" s="444"/>
      <c r="K13" s="444"/>
      <c r="L13" s="444"/>
      <c r="M13" s="445"/>
      <c r="O13" s="22"/>
      <c r="Q13" s="11"/>
      <c r="R13" s="8"/>
      <c r="S13" s="8"/>
      <c r="T13" s="8"/>
      <c r="U13" s="12"/>
    </row>
    <row r="14" spans="2:21" x14ac:dyDescent="0.3">
      <c r="B14" s="443"/>
      <c r="C14" s="444"/>
      <c r="D14" s="444"/>
      <c r="E14" s="445"/>
      <c r="G14" s="443"/>
      <c r="H14" s="444"/>
      <c r="I14" s="444"/>
      <c r="J14" s="444"/>
      <c r="K14" s="444"/>
      <c r="L14" s="444"/>
      <c r="M14" s="445"/>
      <c r="O14" s="22"/>
    </row>
    <row r="15" spans="2:21" x14ac:dyDescent="0.3">
      <c r="B15" s="443"/>
      <c r="C15" s="444"/>
      <c r="D15" s="444"/>
      <c r="E15" s="445"/>
      <c r="G15" s="443"/>
      <c r="H15" s="444"/>
      <c r="I15" s="444"/>
      <c r="J15" s="444"/>
      <c r="K15" s="444"/>
      <c r="L15" s="444"/>
      <c r="M15" s="445"/>
      <c r="O15" s="22"/>
    </row>
    <row r="16" spans="2:21" x14ac:dyDescent="0.3">
      <c r="B16" s="443"/>
      <c r="C16" s="444"/>
      <c r="D16" s="444"/>
      <c r="E16" s="445"/>
      <c r="G16" s="443"/>
      <c r="H16" s="444"/>
      <c r="I16" s="444"/>
      <c r="J16" s="444"/>
      <c r="K16" s="444"/>
      <c r="L16" s="444"/>
      <c r="M16" s="445"/>
      <c r="O16" s="22"/>
    </row>
    <row r="17" spans="2:15" x14ac:dyDescent="0.3">
      <c r="B17" s="443"/>
      <c r="C17" s="444"/>
      <c r="D17" s="444"/>
      <c r="E17" s="445"/>
      <c r="G17" s="443"/>
      <c r="H17" s="444"/>
      <c r="I17" s="444"/>
      <c r="J17" s="444"/>
      <c r="K17" s="444"/>
      <c r="L17" s="444"/>
      <c r="M17" s="445"/>
      <c r="O17" s="22"/>
    </row>
    <row r="18" spans="2:15" x14ac:dyDescent="0.3">
      <c r="B18" s="443"/>
      <c r="C18" s="444"/>
      <c r="D18" s="444"/>
      <c r="E18" s="445"/>
      <c r="G18" s="443"/>
      <c r="H18" s="444"/>
      <c r="I18" s="444"/>
      <c r="J18" s="444"/>
      <c r="K18" s="444"/>
      <c r="L18" s="444"/>
      <c r="M18" s="445"/>
      <c r="O18" s="22"/>
    </row>
    <row r="19" spans="2:15" x14ac:dyDescent="0.3">
      <c r="B19" s="443"/>
      <c r="C19" s="444"/>
      <c r="D19" s="444"/>
      <c r="E19" s="445"/>
      <c r="G19" s="443"/>
      <c r="H19" s="444"/>
      <c r="I19" s="444"/>
      <c r="J19" s="444"/>
      <c r="K19" s="444"/>
      <c r="L19" s="444"/>
      <c r="M19" s="445"/>
      <c r="O19" s="22"/>
    </row>
    <row r="20" spans="2:15" x14ac:dyDescent="0.3">
      <c r="B20" s="443"/>
      <c r="C20" s="444"/>
      <c r="D20" s="444"/>
      <c r="E20" s="445"/>
      <c r="G20" s="443"/>
      <c r="H20" s="444"/>
      <c r="I20" s="444"/>
      <c r="J20" s="444"/>
      <c r="K20" s="444"/>
      <c r="L20" s="444"/>
      <c r="M20" s="445"/>
      <c r="O20" s="22"/>
    </row>
    <row r="21" spans="2:15" x14ac:dyDescent="0.3">
      <c r="B21" s="443"/>
      <c r="C21" s="444"/>
      <c r="D21" s="444"/>
      <c r="E21" s="445"/>
      <c r="G21" s="443"/>
      <c r="H21" s="444"/>
      <c r="I21" s="444"/>
      <c r="J21" s="444"/>
      <c r="K21" s="444"/>
      <c r="L21" s="444"/>
      <c r="M21" s="445"/>
      <c r="O21" s="22"/>
    </row>
    <row r="22" spans="2:15" x14ac:dyDescent="0.3">
      <c r="B22" s="443"/>
      <c r="C22" s="444"/>
      <c r="D22" s="444"/>
      <c r="E22" s="445"/>
      <c r="G22" s="443"/>
      <c r="H22" s="444"/>
      <c r="I22" s="444"/>
      <c r="J22" s="444"/>
      <c r="K22" s="444"/>
      <c r="L22" s="444"/>
      <c r="M22" s="445"/>
      <c r="O22" s="22"/>
    </row>
    <row r="23" spans="2:15" x14ac:dyDescent="0.3">
      <c r="B23" s="443"/>
      <c r="C23" s="444"/>
      <c r="D23" s="444"/>
      <c r="E23" s="445"/>
      <c r="G23" s="443"/>
      <c r="H23" s="444"/>
      <c r="I23" s="444"/>
      <c r="J23" s="444"/>
      <c r="K23" s="444"/>
      <c r="L23" s="444"/>
      <c r="M23" s="445"/>
      <c r="O23" s="22"/>
    </row>
    <row r="24" spans="2:15" x14ac:dyDescent="0.3">
      <c r="B24" s="443"/>
      <c r="C24" s="444"/>
      <c r="D24" s="444"/>
      <c r="E24" s="445"/>
      <c r="G24" s="443"/>
      <c r="H24" s="444"/>
      <c r="I24" s="444"/>
      <c r="J24" s="444"/>
      <c r="K24" s="444"/>
      <c r="L24" s="444"/>
      <c r="M24" s="445"/>
      <c r="O24" s="22"/>
    </row>
    <row r="25" spans="2:15" x14ac:dyDescent="0.3">
      <c r="B25" s="443"/>
      <c r="C25" s="444"/>
      <c r="D25" s="444"/>
      <c r="E25" s="445"/>
      <c r="G25" s="443"/>
      <c r="H25" s="444"/>
      <c r="I25" s="444"/>
      <c r="J25" s="444"/>
      <c r="K25" s="444"/>
      <c r="L25" s="444"/>
      <c r="M25" s="445"/>
      <c r="O25" s="22"/>
    </row>
    <row r="26" spans="2:15" x14ac:dyDescent="0.3">
      <c r="B26" s="443"/>
      <c r="C26" s="444"/>
      <c r="D26" s="444"/>
      <c r="E26" s="445"/>
      <c r="G26" s="443"/>
      <c r="H26" s="444"/>
      <c r="I26" s="444"/>
      <c r="J26" s="444"/>
      <c r="K26" s="444"/>
      <c r="L26" s="444"/>
      <c r="M26" s="445"/>
      <c r="O26" s="22"/>
    </row>
    <row r="27" spans="2:15" x14ac:dyDescent="0.3">
      <c r="B27" s="443"/>
      <c r="C27" s="444"/>
      <c r="D27" s="444"/>
      <c r="E27" s="445"/>
      <c r="G27" s="443"/>
      <c r="H27" s="444"/>
      <c r="I27" s="444"/>
      <c r="J27" s="444"/>
      <c r="K27" s="444"/>
      <c r="L27" s="444"/>
      <c r="M27" s="445"/>
      <c r="O27" s="22"/>
    </row>
    <row r="28" spans="2:15" x14ac:dyDescent="0.3">
      <c r="B28" s="443"/>
      <c r="C28" s="444"/>
      <c r="D28" s="444"/>
      <c r="E28" s="445"/>
      <c r="G28" s="443"/>
      <c r="H28" s="444"/>
      <c r="I28" s="444"/>
      <c r="J28" s="444"/>
      <c r="K28" s="444"/>
      <c r="L28" s="444"/>
      <c r="M28" s="445"/>
      <c r="O28" s="22"/>
    </row>
    <row r="29" spans="2:15" x14ac:dyDescent="0.3">
      <c r="B29" s="443"/>
      <c r="C29" s="444"/>
      <c r="D29" s="444"/>
      <c r="E29" s="445"/>
      <c r="G29" s="443"/>
      <c r="H29" s="444"/>
      <c r="I29" s="444"/>
      <c r="J29" s="444"/>
      <c r="K29" s="444"/>
      <c r="L29" s="444"/>
      <c r="M29" s="445"/>
      <c r="O29" s="22"/>
    </row>
    <row r="30" spans="2:15" x14ac:dyDescent="0.3">
      <c r="B30" s="443"/>
      <c r="C30" s="444"/>
      <c r="D30" s="444"/>
      <c r="E30" s="445"/>
      <c r="G30" s="443"/>
      <c r="H30" s="444"/>
      <c r="I30" s="444"/>
      <c r="J30" s="444"/>
      <c r="K30" s="444"/>
      <c r="L30" s="444"/>
      <c r="M30" s="445"/>
      <c r="O30" s="22"/>
    </row>
    <row r="31" spans="2:15" x14ac:dyDescent="0.3">
      <c r="B31" s="443"/>
      <c r="C31" s="444"/>
      <c r="D31" s="444"/>
      <c r="E31" s="445"/>
      <c r="G31" s="443"/>
      <c r="H31" s="444"/>
      <c r="I31" s="444"/>
      <c r="J31" s="444"/>
      <c r="K31" s="444"/>
      <c r="L31" s="444"/>
      <c r="M31" s="445"/>
      <c r="O31" s="22"/>
    </row>
    <row r="32" spans="2:15" x14ac:dyDescent="0.3">
      <c r="B32" s="443"/>
      <c r="C32" s="444"/>
      <c r="D32" s="444"/>
      <c r="E32" s="445"/>
      <c r="G32" s="443"/>
      <c r="H32" s="444"/>
      <c r="I32" s="444"/>
      <c r="J32" s="444"/>
      <c r="K32" s="444"/>
      <c r="L32" s="444"/>
      <c r="M32" s="445"/>
      <c r="O32" s="22"/>
    </row>
    <row r="33" spans="2:15" x14ac:dyDescent="0.3">
      <c r="B33" s="443"/>
      <c r="C33" s="444"/>
      <c r="D33" s="444"/>
      <c r="E33" s="445"/>
      <c r="G33" s="443"/>
      <c r="H33" s="444"/>
      <c r="I33" s="444"/>
      <c r="J33" s="444"/>
      <c r="K33" s="444"/>
      <c r="L33" s="444"/>
      <c r="M33" s="445"/>
      <c r="O33" s="22"/>
    </row>
    <row r="34" spans="2:15" x14ac:dyDescent="0.3">
      <c r="B34" s="443"/>
      <c r="C34" s="444"/>
      <c r="D34" s="444"/>
      <c r="E34" s="445"/>
      <c r="G34" s="443"/>
      <c r="H34" s="444"/>
      <c r="I34" s="444"/>
      <c r="J34" s="444"/>
      <c r="K34" s="444"/>
      <c r="L34" s="444"/>
      <c r="M34" s="445"/>
      <c r="O34" s="22"/>
    </row>
    <row r="35" spans="2:15" x14ac:dyDescent="0.3">
      <c r="B35" s="443"/>
      <c r="C35" s="444"/>
      <c r="D35" s="444"/>
      <c r="E35" s="445"/>
      <c r="G35" s="443"/>
      <c r="H35" s="444"/>
      <c r="I35" s="444"/>
      <c r="J35" s="444"/>
      <c r="K35" s="444"/>
      <c r="L35" s="444"/>
      <c r="M35" s="445"/>
      <c r="O35" s="22"/>
    </row>
    <row r="36" spans="2:15" x14ac:dyDescent="0.3">
      <c r="B36" s="443"/>
      <c r="C36" s="444"/>
      <c r="D36" s="444"/>
      <c r="E36" s="445"/>
      <c r="G36" s="443"/>
      <c r="H36" s="444"/>
      <c r="I36" s="444"/>
      <c r="J36" s="444"/>
      <c r="K36" s="444"/>
      <c r="L36" s="444"/>
      <c r="M36" s="445"/>
      <c r="O36" s="22"/>
    </row>
    <row r="37" spans="2:15" x14ac:dyDescent="0.3">
      <c r="B37" s="443"/>
      <c r="C37" s="444"/>
      <c r="D37" s="444"/>
      <c r="E37" s="445"/>
      <c r="G37" s="443"/>
      <c r="H37" s="444"/>
      <c r="I37" s="444"/>
      <c r="J37" s="444"/>
      <c r="K37" s="444"/>
      <c r="L37" s="444"/>
      <c r="M37" s="445"/>
      <c r="O37" s="22"/>
    </row>
    <row r="38" spans="2:15" x14ac:dyDescent="0.3">
      <c r="B38" s="443"/>
      <c r="C38" s="444"/>
      <c r="D38" s="444"/>
      <c r="E38" s="445"/>
      <c r="G38" s="443"/>
      <c r="H38" s="444"/>
      <c r="I38" s="444"/>
      <c r="J38" s="444"/>
      <c r="K38" s="444"/>
      <c r="L38" s="444"/>
      <c r="M38" s="445"/>
      <c r="O38" s="22"/>
    </row>
    <row r="39" spans="2:15" x14ac:dyDescent="0.3">
      <c r="B39" s="443"/>
      <c r="C39" s="444"/>
      <c r="D39" s="444"/>
      <c r="E39" s="445"/>
      <c r="G39" s="443"/>
      <c r="H39" s="444"/>
      <c r="I39" s="444"/>
      <c r="J39" s="444"/>
      <c r="K39" s="444"/>
      <c r="L39" s="444"/>
      <c r="M39" s="445"/>
      <c r="O39" s="22"/>
    </row>
    <row r="40" spans="2:15" x14ac:dyDescent="0.3">
      <c r="B40" s="443"/>
      <c r="C40" s="444"/>
      <c r="D40" s="444"/>
      <c r="E40" s="445"/>
      <c r="G40" s="443"/>
      <c r="H40" s="444"/>
      <c r="I40" s="444"/>
      <c r="J40" s="444"/>
      <c r="K40" s="444"/>
      <c r="L40" s="444"/>
      <c r="M40" s="445"/>
      <c r="O40" s="22"/>
    </row>
    <row r="41" spans="2:15" x14ac:dyDescent="0.3">
      <c r="B41" s="443"/>
      <c r="C41" s="444"/>
      <c r="D41" s="444"/>
      <c r="E41" s="445"/>
      <c r="G41" s="443"/>
      <c r="H41" s="444"/>
      <c r="I41" s="444"/>
      <c r="J41" s="444"/>
      <c r="K41" s="444"/>
      <c r="L41" s="444"/>
      <c r="M41" s="445"/>
      <c r="O41" s="22"/>
    </row>
    <row r="42" spans="2:15" ht="17.25" thickBot="1" x14ac:dyDescent="0.35">
      <c r="B42" s="446"/>
      <c r="C42" s="447"/>
      <c r="D42" s="447"/>
      <c r="E42" s="448"/>
      <c r="G42" s="446"/>
      <c r="H42" s="447"/>
      <c r="I42" s="447"/>
      <c r="J42" s="447"/>
      <c r="K42" s="447"/>
      <c r="L42" s="447"/>
      <c r="M42" s="448"/>
      <c r="O42" s="22"/>
    </row>
    <row r="43" spans="2:15" ht="17.25" thickBot="1" x14ac:dyDescent="0.35">
      <c r="O43" s="22"/>
    </row>
    <row r="44" spans="2:15" ht="18" thickBot="1" x14ac:dyDescent="0.35">
      <c r="B44" s="449" t="s">
        <v>154</v>
      </c>
      <c r="C44" s="450"/>
      <c r="D44" s="450"/>
      <c r="E44" s="450"/>
      <c r="F44" s="450"/>
      <c r="G44" s="450"/>
      <c r="H44" s="450"/>
      <c r="I44" s="450"/>
      <c r="J44" s="450"/>
      <c r="K44" s="450"/>
      <c r="L44" s="450"/>
      <c r="M44" s="451"/>
      <c r="O44" s="22"/>
    </row>
    <row r="45" spans="2:15" x14ac:dyDescent="0.3">
      <c r="B45" s="443"/>
      <c r="C45" s="444"/>
      <c r="D45" s="444"/>
      <c r="E45" s="444"/>
      <c r="F45" s="444"/>
      <c r="G45" s="444"/>
      <c r="H45" s="444"/>
      <c r="I45" s="444"/>
      <c r="J45" s="444"/>
      <c r="K45" s="444"/>
      <c r="L45" s="444"/>
      <c r="M45" s="445"/>
      <c r="O45" s="22"/>
    </row>
    <row r="46" spans="2:15" x14ac:dyDescent="0.3">
      <c r="B46" s="443"/>
      <c r="C46" s="444"/>
      <c r="D46" s="444"/>
      <c r="E46" s="444"/>
      <c r="F46" s="444"/>
      <c r="G46" s="444"/>
      <c r="H46" s="444"/>
      <c r="I46" s="444"/>
      <c r="J46" s="444"/>
      <c r="K46" s="444"/>
      <c r="L46" s="444"/>
      <c r="M46" s="445"/>
      <c r="O46" s="22"/>
    </row>
    <row r="47" spans="2:15" x14ac:dyDescent="0.3">
      <c r="B47" s="443"/>
      <c r="C47" s="444"/>
      <c r="D47" s="444"/>
      <c r="E47" s="444"/>
      <c r="F47" s="444"/>
      <c r="G47" s="444"/>
      <c r="H47" s="444"/>
      <c r="I47" s="444"/>
      <c r="J47" s="444"/>
      <c r="K47" s="444"/>
      <c r="L47" s="444"/>
      <c r="M47" s="445"/>
      <c r="O47" s="22"/>
    </row>
    <row r="48" spans="2:15" x14ac:dyDescent="0.3">
      <c r="B48" s="443"/>
      <c r="C48" s="444"/>
      <c r="D48" s="444"/>
      <c r="E48" s="444"/>
      <c r="F48" s="444"/>
      <c r="G48" s="444"/>
      <c r="H48" s="444"/>
      <c r="I48" s="444"/>
      <c r="J48" s="444"/>
      <c r="K48" s="444"/>
      <c r="L48" s="444"/>
      <c r="M48" s="445"/>
      <c r="O48" s="22"/>
    </row>
    <row r="49" spans="2:15" x14ac:dyDescent="0.3">
      <c r="B49" s="443"/>
      <c r="C49" s="444"/>
      <c r="D49" s="444"/>
      <c r="E49" s="444"/>
      <c r="F49" s="444"/>
      <c r="G49" s="444"/>
      <c r="H49" s="444"/>
      <c r="I49" s="444"/>
      <c r="J49" s="444"/>
      <c r="K49" s="444"/>
      <c r="L49" s="444"/>
      <c r="M49" s="445"/>
      <c r="O49" s="22"/>
    </row>
    <row r="50" spans="2:15" x14ac:dyDescent="0.3">
      <c r="B50" s="443"/>
      <c r="C50" s="444"/>
      <c r="D50" s="444"/>
      <c r="E50" s="444"/>
      <c r="F50" s="444"/>
      <c r="G50" s="444"/>
      <c r="H50" s="444"/>
      <c r="I50" s="444"/>
      <c r="J50" s="444"/>
      <c r="K50" s="444"/>
      <c r="L50" s="444"/>
      <c r="M50" s="445"/>
      <c r="O50" s="22"/>
    </row>
    <row r="51" spans="2:15" x14ac:dyDescent="0.3">
      <c r="B51" s="443"/>
      <c r="C51" s="444"/>
      <c r="D51" s="444"/>
      <c r="E51" s="444"/>
      <c r="F51" s="444"/>
      <c r="G51" s="444"/>
      <c r="H51" s="444"/>
      <c r="I51" s="444"/>
      <c r="J51" s="444"/>
      <c r="K51" s="444"/>
      <c r="L51" s="444"/>
      <c r="M51" s="445"/>
      <c r="O51" s="22"/>
    </row>
    <row r="52" spans="2:15" x14ac:dyDescent="0.3">
      <c r="B52" s="443"/>
      <c r="C52" s="444"/>
      <c r="D52" s="444"/>
      <c r="E52" s="444"/>
      <c r="F52" s="444"/>
      <c r="G52" s="444"/>
      <c r="H52" s="444"/>
      <c r="I52" s="444"/>
      <c r="J52" s="444"/>
      <c r="K52" s="444"/>
      <c r="L52" s="444"/>
      <c r="M52" s="445"/>
      <c r="O52" s="22"/>
    </row>
    <row r="53" spans="2:15" x14ac:dyDescent="0.3">
      <c r="B53" s="443"/>
      <c r="C53" s="444"/>
      <c r="D53" s="444"/>
      <c r="E53" s="444"/>
      <c r="F53" s="444"/>
      <c r="G53" s="444"/>
      <c r="H53" s="444"/>
      <c r="I53" s="444"/>
      <c r="J53" s="444"/>
      <c r="K53" s="444"/>
      <c r="L53" s="444"/>
      <c r="M53" s="445"/>
      <c r="O53" s="22"/>
    </row>
    <row r="54" spans="2:15" x14ac:dyDescent="0.3">
      <c r="B54" s="443"/>
      <c r="C54" s="444"/>
      <c r="D54" s="444"/>
      <c r="E54" s="444"/>
      <c r="F54" s="444"/>
      <c r="G54" s="444"/>
      <c r="H54" s="444"/>
      <c r="I54" s="444"/>
      <c r="J54" s="444"/>
      <c r="K54" s="444"/>
      <c r="L54" s="444"/>
      <c r="M54" s="445"/>
      <c r="O54" s="22"/>
    </row>
    <row r="55" spans="2:15" x14ac:dyDescent="0.3">
      <c r="B55" s="443"/>
      <c r="C55" s="444"/>
      <c r="D55" s="444"/>
      <c r="E55" s="444"/>
      <c r="F55" s="444"/>
      <c r="G55" s="444"/>
      <c r="H55" s="444"/>
      <c r="I55" s="444"/>
      <c r="J55" s="444"/>
      <c r="K55" s="444"/>
      <c r="L55" s="444"/>
      <c r="M55" s="445"/>
      <c r="O55" s="22"/>
    </row>
    <row r="56" spans="2:15" x14ac:dyDescent="0.3">
      <c r="B56" s="443"/>
      <c r="C56" s="444"/>
      <c r="D56" s="444"/>
      <c r="E56" s="444"/>
      <c r="F56" s="444"/>
      <c r="G56" s="444"/>
      <c r="H56" s="444"/>
      <c r="I56" s="444"/>
      <c r="J56" s="444"/>
      <c r="K56" s="444"/>
      <c r="L56" s="444"/>
      <c r="M56" s="445"/>
      <c r="O56" s="22"/>
    </row>
    <row r="57" spans="2:15" x14ac:dyDescent="0.3">
      <c r="B57" s="443"/>
      <c r="C57" s="444"/>
      <c r="D57" s="444"/>
      <c r="E57" s="444"/>
      <c r="F57" s="444"/>
      <c r="G57" s="444"/>
      <c r="H57" s="444"/>
      <c r="I57" s="444"/>
      <c r="J57" s="444"/>
      <c r="K57" s="444"/>
      <c r="L57" s="444"/>
      <c r="M57" s="445"/>
      <c r="O57" s="22"/>
    </row>
    <row r="58" spans="2:15" x14ac:dyDescent="0.3">
      <c r="B58" s="443"/>
      <c r="C58" s="444"/>
      <c r="D58" s="444"/>
      <c r="E58" s="444"/>
      <c r="F58" s="444"/>
      <c r="G58" s="444"/>
      <c r="H58" s="444"/>
      <c r="I58" s="444"/>
      <c r="J58" s="444"/>
      <c r="K58" s="444"/>
      <c r="L58" s="444"/>
      <c r="M58" s="445"/>
      <c r="O58" s="22"/>
    </row>
    <row r="59" spans="2:15" x14ac:dyDescent="0.3">
      <c r="B59" s="443"/>
      <c r="C59" s="444"/>
      <c r="D59" s="444"/>
      <c r="E59" s="444"/>
      <c r="F59" s="444"/>
      <c r="G59" s="444"/>
      <c r="H59" s="444"/>
      <c r="I59" s="444"/>
      <c r="J59" s="444"/>
      <c r="K59" s="444"/>
      <c r="L59" s="444"/>
      <c r="M59" s="445"/>
      <c r="O59" s="22"/>
    </row>
    <row r="60" spans="2:15" x14ac:dyDescent="0.3">
      <c r="B60" s="443"/>
      <c r="C60" s="444"/>
      <c r="D60" s="444"/>
      <c r="E60" s="444"/>
      <c r="F60" s="444"/>
      <c r="G60" s="444"/>
      <c r="H60" s="444"/>
      <c r="I60" s="444"/>
      <c r="J60" s="444"/>
      <c r="K60" s="444"/>
      <c r="L60" s="444"/>
      <c r="M60" s="445"/>
      <c r="O60" s="22"/>
    </row>
    <row r="61" spans="2:15" x14ac:dyDescent="0.3">
      <c r="B61" s="443"/>
      <c r="C61" s="444"/>
      <c r="D61" s="444"/>
      <c r="E61" s="444"/>
      <c r="F61" s="444"/>
      <c r="G61" s="444"/>
      <c r="H61" s="444"/>
      <c r="I61" s="444"/>
      <c r="J61" s="444"/>
      <c r="K61" s="444"/>
      <c r="L61" s="444"/>
      <c r="M61" s="445"/>
      <c r="O61" s="22"/>
    </row>
    <row r="62" spans="2:15" x14ac:dyDescent="0.3">
      <c r="B62" s="443"/>
      <c r="C62" s="444"/>
      <c r="D62" s="444"/>
      <c r="E62" s="444"/>
      <c r="F62" s="444"/>
      <c r="G62" s="444"/>
      <c r="H62" s="444"/>
      <c r="I62" s="444"/>
      <c r="J62" s="444"/>
      <c r="K62" s="444"/>
      <c r="L62" s="444"/>
      <c r="M62" s="445"/>
      <c r="O62" s="22"/>
    </row>
    <row r="63" spans="2:15" x14ac:dyDescent="0.3">
      <c r="B63" s="443"/>
      <c r="C63" s="444"/>
      <c r="D63" s="444"/>
      <c r="E63" s="444"/>
      <c r="F63" s="444"/>
      <c r="G63" s="444"/>
      <c r="H63" s="444"/>
      <c r="I63" s="444"/>
      <c r="J63" s="444"/>
      <c r="K63" s="444"/>
      <c r="L63" s="444"/>
      <c r="M63" s="445"/>
      <c r="O63" s="22"/>
    </row>
    <row r="64" spans="2:15" x14ac:dyDescent="0.3">
      <c r="B64" s="443"/>
      <c r="C64" s="444"/>
      <c r="D64" s="444"/>
      <c r="E64" s="444"/>
      <c r="F64" s="444"/>
      <c r="G64" s="444"/>
      <c r="H64" s="444"/>
      <c r="I64" s="444"/>
      <c r="J64" s="444"/>
      <c r="K64" s="444"/>
      <c r="L64" s="444"/>
      <c r="M64" s="445"/>
      <c r="O64" s="22"/>
    </row>
    <row r="65" spans="2:15" x14ac:dyDescent="0.3">
      <c r="B65" s="443"/>
      <c r="C65" s="444"/>
      <c r="D65" s="444"/>
      <c r="E65" s="444"/>
      <c r="F65" s="444"/>
      <c r="G65" s="444"/>
      <c r="H65" s="444"/>
      <c r="I65" s="444"/>
      <c r="J65" s="444"/>
      <c r="K65" s="444"/>
      <c r="L65" s="444"/>
      <c r="M65" s="445"/>
      <c r="O65" s="22"/>
    </row>
    <row r="66" spans="2:15" x14ac:dyDescent="0.3">
      <c r="B66" s="443"/>
      <c r="C66" s="444"/>
      <c r="D66" s="444"/>
      <c r="E66" s="444"/>
      <c r="F66" s="444"/>
      <c r="G66" s="444"/>
      <c r="H66" s="444"/>
      <c r="I66" s="444"/>
      <c r="J66" s="444"/>
      <c r="K66" s="444"/>
      <c r="L66" s="444"/>
      <c r="M66" s="445"/>
      <c r="O66" s="22"/>
    </row>
    <row r="67" spans="2:15" x14ac:dyDescent="0.3">
      <c r="B67" s="443"/>
      <c r="C67" s="444"/>
      <c r="D67" s="444"/>
      <c r="E67" s="444"/>
      <c r="F67" s="444"/>
      <c r="G67" s="444"/>
      <c r="H67" s="444"/>
      <c r="I67" s="444"/>
      <c r="J67" s="444"/>
      <c r="K67" s="444"/>
      <c r="L67" s="444"/>
      <c r="M67" s="445"/>
      <c r="O67" s="22"/>
    </row>
    <row r="68" spans="2:15" x14ac:dyDescent="0.3">
      <c r="B68" s="443"/>
      <c r="C68" s="444"/>
      <c r="D68" s="444"/>
      <c r="E68" s="444"/>
      <c r="F68" s="444"/>
      <c r="G68" s="444"/>
      <c r="H68" s="444"/>
      <c r="I68" s="444"/>
      <c r="J68" s="444"/>
      <c r="K68" s="444"/>
      <c r="L68" s="444"/>
      <c r="M68" s="445"/>
      <c r="O68" s="22"/>
    </row>
    <row r="69" spans="2:15" x14ac:dyDescent="0.3">
      <c r="B69" s="443"/>
      <c r="C69" s="444"/>
      <c r="D69" s="444"/>
      <c r="E69" s="444"/>
      <c r="F69" s="444"/>
      <c r="G69" s="444"/>
      <c r="H69" s="444"/>
      <c r="I69" s="444"/>
      <c r="J69" s="444"/>
      <c r="K69" s="444"/>
      <c r="L69" s="444"/>
      <c r="M69" s="445"/>
      <c r="O69" s="22"/>
    </row>
    <row r="70" spans="2:15" x14ac:dyDescent="0.3">
      <c r="B70" s="443"/>
      <c r="C70" s="444"/>
      <c r="D70" s="444"/>
      <c r="E70" s="444"/>
      <c r="F70" s="444"/>
      <c r="G70" s="444"/>
      <c r="H70" s="444"/>
      <c r="I70" s="444"/>
      <c r="J70" s="444"/>
      <c r="K70" s="444"/>
      <c r="L70" s="444"/>
      <c r="M70" s="445"/>
      <c r="O70" s="22"/>
    </row>
    <row r="71" spans="2:15" x14ac:dyDescent="0.3">
      <c r="B71" s="443"/>
      <c r="C71" s="444"/>
      <c r="D71" s="444"/>
      <c r="E71" s="444"/>
      <c r="F71" s="444"/>
      <c r="G71" s="444"/>
      <c r="H71" s="444"/>
      <c r="I71" s="444"/>
      <c r="J71" s="444"/>
      <c r="K71" s="444"/>
      <c r="L71" s="444"/>
      <c r="M71" s="445"/>
      <c r="O71" s="22"/>
    </row>
    <row r="72" spans="2:15" x14ac:dyDescent="0.3">
      <c r="B72" s="443"/>
      <c r="C72" s="444"/>
      <c r="D72" s="444"/>
      <c r="E72" s="444"/>
      <c r="F72" s="444"/>
      <c r="G72" s="444"/>
      <c r="H72" s="444"/>
      <c r="I72" s="444"/>
      <c r="J72" s="444"/>
      <c r="K72" s="444"/>
      <c r="L72" s="444"/>
      <c r="M72" s="445"/>
      <c r="O72" s="22"/>
    </row>
    <row r="73" spans="2:15" x14ac:dyDescent="0.3">
      <c r="B73" s="443"/>
      <c r="C73" s="444"/>
      <c r="D73" s="444"/>
      <c r="E73" s="444"/>
      <c r="F73" s="444"/>
      <c r="G73" s="444"/>
      <c r="H73" s="444"/>
      <c r="I73" s="444"/>
      <c r="J73" s="444"/>
      <c r="K73" s="444"/>
      <c r="L73" s="444"/>
      <c r="M73" s="445"/>
      <c r="O73" s="22"/>
    </row>
    <row r="74" spans="2:15" x14ac:dyDescent="0.3">
      <c r="B74" s="443"/>
      <c r="C74" s="444"/>
      <c r="D74" s="444"/>
      <c r="E74" s="444"/>
      <c r="F74" s="444"/>
      <c r="G74" s="444"/>
      <c r="H74" s="444"/>
      <c r="I74" s="444"/>
      <c r="J74" s="444"/>
      <c r="K74" s="444"/>
      <c r="L74" s="444"/>
      <c r="M74" s="445"/>
      <c r="O74" s="22"/>
    </row>
    <row r="75" spans="2:15" x14ac:dyDescent="0.3">
      <c r="B75" s="443"/>
      <c r="C75" s="444"/>
      <c r="D75" s="444"/>
      <c r="E75" s="444"/>
      <c r="F75" s="444"/>
      <c r="G75" s="444"/>
      <c r="H75" s="444"/>
      <c r="I75" s="444"/>
      <c r="J75" s="444"/>
      <c r="K75" s="444"/>
      <c r="L75" s="444"/>
      <c r="M75" s="445"/>
      <c r="O75" s="22"/>
    </row>
    <row r="76" spans="2:15" ht="17.25" thickBot="1" x14ac:dyDescent="0.35">
      <c r="B76" s="446"/>
      <c r="C76" s="447"/>
      <c r="D76" s="447"/>
      <c r="E76" s="447"/>
      <c r="F76" s="447"/>
      <c r="G76" s="447"/>
      <c r="H76" s="447"/>
      <c r="I76" s="447"/>
      <c r="J76" s="447"/>
      <c r="K76" s="447"/>
      <c r="L76" s="447"/>
      <c r="M76" s="448"/>
      <c r="O76" s="22"/>
    </row>
    <row r="77" spans="2:15" ht="17.25" thickBot="1" x14ac:dyDescent="0.35">
      <c r="O77" s="22"/>
    </row>
    <row r="78" spans="2:15" ht="18" thickBot="1" x14ac:dyDescent="0.35">
      <c r="B78" s="449" t="s">
        <v>153</v>
      </c>
      <c r="C78" s="450"/>
      <c r="D78" s="450"/>
      <c r="E78" s="450"/>
      <c r="F78" s="450"/>
      <c r="G78" s="450"/>
      <c r="H78" s="450"/>
      <c r="I78" s="450"/>
      <c r="J78" s="450"/>
      <c r="K78" s="450"/>
      <c r="L78" s="450"/>
      <c r="M78" s="451"/>
      <c r="O78" s="22"/>
    </row>
    <row r="79" spans="2:15" x14ac:dyDescent="0.3">
      <c r="B79" s="443"/>
      <c r="C79" s="444"/>
      <c r="D79" s="444"/>
      <c r="E79" s="444"/>
      <c r="F79" s="444"/>
      <c r="G79" s="444"/>
      <c r="H79" s="444"/>
      <c r="I79" s="444"/>
      <c r="J79" s="444"/>
      <c r="K79" s="444"/>
      <c r="L79" s="444"/>
      <c r="M79" s="445"/>
      <c r="O79" s="22"/>
    </row>
    <row r="80" spans="2:15" x14ac:dyDescent="0.3">
      <c r="B80" s="443"/>
      <c r="C80" s="444"/>
      <c r="D80" s="444"/>
      <c r="E80" s="444"/>
      <c r="F80" s="444"/>
      <c r="G80" s="444"/>
      <c r="H80" s="444"/>
      <c r="I80" s="444"/>
      <c r="J80" s="444"/>
      <c r="K80" s="444"/>
      <c r="L80" s="444"/>
      <c r="M80" s="445"/>
      <c r="O80" s="22"/>
    </row>
    <row r="81" spans="2:15" x14ac:dyDescent="0.3">
      <c r="B81" s="443"/>
      <c r="C81" s="444"/>
      <c r="D81" s="444"/>
      <c r="E81" s="444"/>
      <c r="F81" s="444"/>
      <c r="G81" s="444"/>
      <c r="H81" s="444"/>
      <c r="I81" s="444"/>
      <c r="J81" s="444"/>
      <c r="K81" s="444"/>
      <c r="L81" s="444"/>
      <c r="M81" s="445"/>
      <c r="O81" s="22"/>
    </row>
    <row r="82" spans="2:15" x14ac:dyDescent="0.3">
      <c r="B82" s="443"/>
      <c r="C82" s="444"/>
      <c r="D82" s="444"/>
      <c r="E82" s="444"/>
      <c r="F82" s="444"/>
      <c r="G82" s="444"/>
      <c r="H82" s="444"/>
      <c r="I82" s="444"/>
      <c r="J82" s="444"/>
      <c r="K82" s="444"/>
      <c r="L82" s="444"/>
      <c r="M82" s="445"/>
      <c r="O82" s="22"/>
    </row>
    <row r="83" spans="2:15" x14ac:dyDescent="0.3">
      <c r="B83" s="443"/>
      <c r="C83" s="444"/>
      <c r="D83" s="444"/>
      <c r="E83" s="444"/>
      <c r="F83" s="444"/>
      <c r="G83" s="444"/>
      <c r="H83" s="444"/>
      <c r="I83" s="444"/>
      <c r="J83" s="444"/>
      <c r="K83" s="444"/>
      <c r="L83" s="444"/>
      <c r="M83" s="445"/>
      <c r="O83" s="22"/>
    </row>
    <row r="84" spans="2:15" x14ac:dyDescent="0.3">
      <c r="B84" s="443"/>
      <c r="C84" s="444"/>
      <c r="D84" s="444"/>
      <c r="E84" s="444"/>
      <c r="F84" s="444"/>
      <c r="G84" s="444"/>
      <c r="H84" s="444"/>
      <c r="I84" s="444"/>
      <c r="J84" s="444"/>
      <c r="K84" s="444"/>
      <c r="L84" s="444"/>
      <c r="M84" s="445"/>
      <c r="O84" s="22"/>
    </row>
    <row r="85" spans="2:15" x14ac:dyDescent="0.3">
      <c r="B85" s="443"/>
      <c r="C85" s="444"/>
      <c r="D85" s="444"/>
      <c r="E85" s="444"/>
      <c r="F85" s="444"/>
      <c r="G85" s="444"/>
      <c r="H85" s="444"/>
      <c r="I85" s="444"/>
      <c r="J85" s="444"/>
      <c r="K85" s="444"/>
      <c r="L85" s="444"/>
      <c r="M85" s="445"/>
      <c r="O85" s="22"/>
    </row>
    <row r="86" spans="2:15" x14ac:dyDescent="0.3">
      <c r="B86" s="443"/>
      <c r="C86" s="444"/>
      <c r="D86" s="444"/>
      <c r="E86" s="444"/>
      <c r="F86" s="444"/>
      <c r="G86" s="444"/>
      <c r="H86" s="444"/>
      <c r="I86" s="444"/>
      <c r="J86" s="444"/>
      <c r="K86" s="444"/>
      <c r="L86" s="444"/>
      <c r="M86" s="445"/>
      <c r="O86" s="22"/>
    </row>
    <row r="87" spans="2:15" x14ac:dyDescent="0.3">
      <c r="B87" s="443"/>
      <c r="C87" s="444"/>
      <c r="D87" s="444"/>
      <c r="E87" s="444"/>
      <c r="F87" s="444"/>
      <c r="G87" s="444"/>
      <c r="H87" s="444"/>
      <c r="I87" s="444"/>
      <c r="J87" s="444"/>
      <c r="K87" s="444"/>
      <c r="L87" s="444"/>
      <c r="M87" s="445"/>
      <c r="O87" s="22"/>
    </row>
    <row r="88" spans="2:15" x14ac:dyDescent="0.3">
      <c r="B88" s="443"/>
      <c r="C88" s="444"/>
      <c r="D88" s="444"/>
      <c r="E88" s="444"/>
      <c r="F88" s="444"/>
      <c r="G88" s="444"/>
      <c r="H88" s="444"/>
      <c r="I88" s="444"/>
      <c r="J88" s="444"/>
      <c r="K88" s="444"/>
      <c r="L88" s="444"/>
      <c r="M88" s="445"/>
      <c r="O88" s="22"/>
    </row>
    <row r="89" spans="2:15" x14ac:dyDescent="0.3">
      <c r="B89" s="443"/>
      <c r="C89" s="444"/>
      <c r="D89" s="444"/>
      <c r="E89" s="444"/>
      <c r="F89" s="444"/>
      <c r="G89" s="444"/>
      <c r="H89" s="444"/>
      <c r="I89" s="444"/>
      <c r="J89" s="444"/>
      <c r="K89" s="444"/>
      <c r="L89" s="444"/>
      <c r="M89" s="445"/>
      <c r="O89" s="22"/>
    </row>
    <row r="90" spans="2:15" x14ac:dyDescent="0.3">
      <c r="B90" s="443"/>
      <c r="C90" s="444"/>
      <c r="D90" s="444"/>
      <c r="E90" s="444"/>
      <c r="F90" s="444"/>
      <c r="G90" s="444"/>
      <c r="H90" s="444"/>
      <c r="I90" s="444"/>
      <c r="J90" s="444"/>
      <c r="K90" s="444"/>
      <c r="L90" s="444"/>
      <c r="M90" s="445"/>
      <c r="O90" s="22"/>
    </row>
    <row r="91" spans="2:15" x14ac:dyDescent="0.3">
      <c r="B91" s="443"/>
      <c r="C91" s="444"/>
      <c r="D91" s="444"/>
      <c r="E91" s="444"/>
      <c r="F91" s="444"/>
      <c r="G91" s="444"/>
      <c r="H91" s="444"/>
      <c r="I91" s="444"/>
      <c r="J91" s="444"/>
      <c r="K91" s="444"/>
      <c r="L91" s="444"/>
      <c r="M91" s="445"/>
      <c r="O91" s="22"/>
    </row>
    <row r="92" spans="2:15" x14ac:dyDescent="0.3">
      <c r="B92" s="443"/>
      <c r="C92" s="444"/>
      <c r="D92" s="444"/>
      <c r="E92" s="444"/>
      <c r="F92" s="444"/>
      <c r="G92" s="444"/>
      <c r="H92" s="444"/>
      <c r="I92" s="444"/>
      <c r="J92" s="444"/>
      <c r="K92" s="444"/>
      <c r="L92" s="444"/>
      <c r="M92" s="445"/>
      <c r="O92" s="22"/>
    </row>
    <row r="93" spans="2:15" x14ac:dyDescent="0.3">
      <c r="B93" s="443"/>
      <c r="C93" s="444"/>
      <c r="D93" s="444"/>
      <c r="E93" s="444"/>
      <c r="F93" s="444"/>
      <c r="G93" s="444"/>
      <c r="H93" s="444"/>
      <c r="I93" s="444"/>
      <c r="J93" s="444"/>
      <c r="K93" s="444"/>
      <c r="L93" s="444"/>
      <c r="M93" s="445"/>
      <c r="O93" s="22"/>
    </row>
    <row r="94" spans="2:15" x14ac:dyDescent="0.3">
      <c r="B94" s="443"/>
      <c r="C94" s="444"/>
      <c r="D94" s="444"/>
      <c r="E94" s="444"/>
      <c r="F94" s="444"/>
      <c r="G94" s="444"/>
      <c r="H94" s="444"/>
      <c r="I94" s="444"/>
      <c r="J94" s="444"/>
      <c r="K94" s="444"/>
      <c r="L94" s="444"/>
      <c r="M94" s="445"/>
      <c r="O94" s="22"/>
    </row>
    <row r="95" spans="2:15" x14ac:dyDescent="0.3">
      <c r="B95" s="443"/>
      <c r="C95" s="444"/>
      <c r="D95" s="444"/>
      <c r="E95" s="444"/>
      <c r="F95" s="444"/>
      <c r="G95" s="444"/>
      <c r="H95" s="444"/>
      <c r="I95" s="444"/>
      <c r="J95" s="444"/>
      <c r="K95" s="444"/>
      <c r="L95" s="444"/>
      <c r="M95" s="445"/>
      <c r="O95" s="22"/>
    </row>
    <row r="96" spans="2:15" x14ac:dyDescent="0.3">
      <c r="B96" s="443"/>
      <c r="C96" s="444"/>
      <c r="D96" s="444"/>
      <c r="E96" s="444"/>
      <c r="F96" s="444"/>
      <c r="G96" s="444"/>
      <c r="H96" s="444"/>
      <c r="I96" s="444"/>
      <c r="J96" s="444"/>
      <c r="K96" s="444"/>
      <c r="L96" s="444"/>
      <c r="M96" s="445"/>
      <c r="O96" s="22"/>
    </row>
    <row r="97" spans="2:15" x14ac:dyDescent="0.3">
      <c r="B97" s="443"/>
      <c r="C97" s="444"/>
      <c r="D97" s="444"/>
      <c r="E97" s="444"/>
      <c r="F97" s="444"/>
      <c r="G97" s="444"/>
      <c r="H97" s="444"/>
      <c r="I97" s="444"/>
      <c r="J97" s="444"/>
      <c r="K97" s="444"/>
      <c r="L97" s="444"/>
      <c r="M97" s="445"/>
      <c r="O97" s="22"/>
    </row>
    <row r="98" spans="2:15" x14ac:dyDescent="0.3">
      <c r="B98" s="443"/>
      <c r="C98" s="444"/>
      <c r="D98" s="444"/>
      <c r="E98" s="444"/>
      <c r="F98" s="444"/>
      <c r="G98" s="444"/>
      <c r="H98" s="444"/>
      <c r="I98" s="444"/>
      <c r="J98" s="444"/>
      <c r="K98" s="444"/>
      <c r="L98" s="444"/>
      <c r="M98" s="445"/>
      <c r="O98" s="22"/>
    </row>
    <row r="99" spans="2:15" x14ac:dyDescent="0.3">
      <c r="B99" s="443"/>
      <c r="C99" s="444"/>
      <c r="D99" s="444"/>
      <c r="E99" s="444"/>
      <c r="F99" s="444"/>
      <c r="G99" s="444"/>
      <c r="H99" s="444"/>
      <c r="I99" s="444"/>
      <c r="J99" s="444"/>
      <c r="K99" s="444"/>
      <c r="L99" s="444"/>
      <c r="M99" s="445"/>
      <c r="O99" s="22"/>
    </row>
    <row r="100" spans="2:15" x14ac:dyDescent="0.3">
      <c r="B100" s="443"/>
      <c r="C100" s="444"/>
      <c r="D100" s="444"/>
      <c r="E100" s="444"/>
      <c r="F100" s="444"/>
      <c r="G100" s="444"/>
      <c r="H100" s="444"/>
      <c r="I100" s="444"/>
      <c r="J100" s="444"/>
      <c r="K100" s="444"/>
      <c r="L100" s="444"/>
      <c r="M100" s="445"/>
      <c r="O100" s="22"/>
    </row>
    <row r="101" spans="2:15" x14ac:dyDescent="0.3">
      <c r="B101" s="443"/>
      <c r="C101" s="444"/>
      <c r="D101" s="444"/>
      <c r="E101" s="444"/>
      <c r="F101" s="444"/>
      <c r="G101" s="444"/>
      <c r="H101" s="444"/>
      <c r="I101" s="444"/>
      <c r="J101" s="444"/>
      <c r="K101" s="444"/>
      <c r="L101" s="444"/>
      <c r="M101" s="445"/>
      <c r="O101" s="22"/>
    </row>
    <row r="102" spans="2:15" x14ac:dyDescent="0.3">
      <c r="B102" s="443"/>
      <c r="C102" s="444"/>
      <c r="D102" s="444"/>
      <c r="E102" s="444"/>
      <c r="F102" s="444"/>
      <c r="G102" s="444"/>
      <c r="H102" s="444"/>
      <c r="I102" s="444"/>
      <c r="J102" s="444"/>
      <c r="K102" s="444"/>
      <c r="L102" s="444"/>
      <c r="M102" s="445"/>
      <c r="O102" s="22"/>
    </row>
    <row r="103" spans="2:15" x14ac:dyDescent="0.3">
      <c r="B103" s="443"/>
      <c r="C103" s="444"/>
      <c r="D103" s="444"/>
      <c r="E103" s="444"/>
      <c r="F103" s="444"/>
      <c r="G103" s="444"/>
      <c r="H103" s="444"/>
      <c r="I103" s="444"/>
      <c r="J103" s="444"/>
      <c r="K103" s="444"/>
      <c r="L103" s="444"/>
      <c r="M103" s="445"/>
      <c r="O103" s="22"/>
    </row>
    <row r="104" spans="2:15" x14ac:dyDescent="0.3">
      <c r="B104" s="443"/>
      <c r="C104" s="444"/>
      <c r="D104" s="444"/>
      <c r="E104" s="444"/>
      <c r="F104" s="444"/>
      <c r="G104" s="444"/>
      <c r="H104" s="444"/>
      <c r="I104" s="444"/>
      <c r="J104" s="444"/>
      <c r="K104" s="444"/>
      <c r="L104" s="444"/>
      <c r="M104" s="445"/>
      <c r="O104" s="22"/>
    </row>
    <row r="105" spans="2:15" x14ac:dyDescent="0.3">
      <c r="B105" s="443"/>
      <c r="C105" s="444"/>
      <c r="D105" s="444"/>
      <c r="E105" s="444"/>
      <c r="F105" s="444"/>
      <c r="G105" s="444"/>
      <c r="H105" s="444"/>
      <c r="I105" s="444"/>
      <c r="J105" s="444"/>
      <c r="K105" s="444"/>
      <c r="L105" s="444"/>
      <c r="M105" s="445"/>
      <c r="O105" s="22"/>
    </row>
    <row r="106" spans="2:15" x14ac:dyDescent="0.3">
      <c r="B106" s="443"/>
      <c r="C106" s="444"/>
      <c r="D106" s="444"/>
      <c r="E106" s="444"/>
      <c r="F106" s="444"/>
      <c r="G106" s="444"/>
      <c r="H106" s="444"/>
      <c r="I106" s="444"/>
      <c r="J106" s="444"/>
      <c r="K106" s="444"/>
      <c r="L106" s="444"/>
      <c r="M106" s="445"/>
      <c r="O106" s="22"/>
    </row>
    <row r="107" spans="2:15" x14ac:dyDescent="0.3">
      <c r="B107" s="443"/>
      <c r="C107" s="444"/>
      <c r="D107" s="444"/>
      <c r="E107" s="444"/>
      <c r="F107" s="444"/>
      <c r="G107" s="444"/>
      <c r="H107" s="444"/>
      <c r="I107" s="444"/>
      <c r="J107" s="444"/>
      <c r="K107" s="444"/>
      <c r="L107" s="444"/>
      <c r="M107" s="445"/>
      <c r="O107" s="22"/>
    </row>
    <row r="108" spans="2:15" x14ac:dyDescent="0.3">
      <c r="B108" s="443"/>
      <c r="C108" s="444"/>
      <c r="D108" s="444"/>
      <c r="E108" s="444"/>
      <c r="F108" s="444"/>
      <c r="G108" s="444"/>
      <c r="H108" s="444"/>
      <c r="I108" s="444"/>
      <c r="J108" s="444"/>
      <c r="K108" s="444"/>
      <c r="L108" s="444"/>
      <c r="M108" s="445"/>
      <c r="O108" s="22"/>
    </row>
    <row r="109" spans="2:15" x14ac:dyDescent="0.3">
      <c r="B109" s="443"/>
      <c r="C109" s="444"/>
      <c r="D109" s="444"/>
      <c r="E109" s="444"/>
      <c r="F109" s="444"/>
      <c r="G109" s="444"/>
      <c r="H109" s="444"/>
      <c r="I109" s="444"/>
      <c r="J109" s="444"/>
      <c r="K109" s="444"/>
      <c r="L109" s="444"/>
      <c r="M109" s="445"/>
      <c r="O109" s="22"/>
    </row>
    <row r="110" spans="2:15" ht="17.25" thickBot="1" x14ac:dyDescent="0.35">
      <c r="B110" s="446"/>
      <c r="C110" s="447"/>
      <c r="D110" s="447"/>
      <c r="E110" s="447"/>
      <c r="F110" s="447"/>
      <c r="G110" s="447"/>
      <c r="H110" s="447"/>
      <c r="I110" s="447"/>
      <c r="J110" s="447"/>
      <c r="K110" s="447"/>
      <c r="L110" s="447"/>
      <c r="M110" s="448"/>
      <c r="O110" s="22"/>
    </row>
    <row r="111" spans="2:15" ht="17.25" thickBot="1" x14ac:dyDescent="0.35">
      <c r="B111" s="8"/>
      <c r="C111" s="8"/>
      <c r="D111" s="8"/>
      <c r="E111" s="8"/>
      <c r="O111" s="22"/>
    </row>
    <row r="112" spans="2:15" ht="18" thickBot="1" x14ac:dyDescent="0.35">
      <c r="B112" s="449" t="s">
        <v>156</v>
      </c>
      <c r="C112" s="450"/>
      <c r="D112" s="450"/>
      <c r="E112" s="450"/>
      <c r="F112" s="450"/>
      <c r="G112" s="450"/>
      <c r="H112" s="450"/>
      <c r="I112" s="450"/>
      <c r="J112" s="450"/>
      <c r="K112" s="450"/>
      <c r="L112" s="450"/>
      <c r="M112" s="451"/>
      <c r="O112" s="22"/>
    </row>
    <row r="113" spans="2:15" x14ac:dyDescent="0.3">
      <c r="B113" s="443"/>
      <c r="C113" s="444"/>
      <c r="D113" s="444"/>
      <c r="E113" s="444"/>
      <c r="F113" s="444"/>
      <c r="G113" s="444"/>
      <c r="H113" s="444"/>
      <c r="I113" s="444"/>
      <c r="J113" s="444"/>
      <c r="K113" s="444"/>
      <c r="L113" s="444"/>
      <c r="M113" s="445"/>
      <c r="O113" s="22"/>
    </row>
    <row r="114" spans="2:15" x14ac:dyDescent="0.3">
      <c r="B114" s="443"/>
      <c r="C114" s="444"/>
      <c r="D114" s="444"/>
      <c r="E114" s="444"/>
      <c r="F114" s="444"/>
      <c r="G114" s="444"/>
      <c r="H114" s="444"/>
      <c r="I114" s="444"/>
      <c r="J114" s="444"/>
      <c r="K114" s="444"/>
      <c r="L114" s="444"/>
      <c r="M114" s="445"/>
      <c r="O114" s="22"/>
    </row>
    <row r="115" spans="2:15" x14ac:dyDescent="0.3">
      <c r="B115" s="443"/>
      <c r="C115" s="444"/>
      <c r="D115" s="444"/>
      <c r="E115" s="444"/>
      <c r="F115" s="444"/>
      <c r="G115" s="444"/>
      <c r="H115" s="444"/>
      <c r="I115" s="444"/>
      <c r="J115" s="444"/>
      <c r="K115" s="444"/>
      <c r="L115" s="444"/>
      <c r="M115" s="445"/>
      <c r="O115" s="22"/>
    </row>
    <row r="116" spans="2:15" x14ac:dyDescent="0.3">
      <c r="B116" s="443"/>
      <c r="C116" s="444"/>
      <c r="D116" s="444"/>
      <c r="E116" s="444"/>
      <c r="F116" s="444"/>
      <c r="G116" s="444"/>
      <c r="H116" s="444"/>
      <c r="I116" s="444"/>
      <c r="J116" s="444"/>
      <c r="K116" s="444"/>
      <c r="L116" s="444"/>
      <c r="M116" s="445"/>
      <c r="O116" s="22"/>
    </row>
    <row r="117" spans="2:15" x14ac:dyDescent="0.3">
      <c r="B117" s="443"/>
      <c r="C117" s="444"/>
      <c r="D117" s="444"/>
      <c r="E117" s="444"/>
      <c r="F117" s="444"/>
      <c r="G117" s="444"/>
      <c r="H117" s="444"/>
      <c r="I117" s="444"/>
      <c r="J117" s="444"/>
      <c r="K117" s="444"/>
      <c r="L117" s="444"/>
      <c r="M117" s="445"/>
      <c r="O117" s="22"/>
    </row>
    <row r="118" spans="2:15" x14ac:dyDescent="0.3">
      <c r="B118" s="443"/>
      <c r="C118" s="444"/>
      <c r="D118" s="444"/>
      <c r="E118" s="444"/>
      <c r="F118" s="444"/>
      <c r="G118" s="444"/>
      <c r="H118" s="444"/>
      <c r="I118" s="444"/>
      <c r="J118" s="444"/>
      <c r="K118" s="444"/>
      <c r="L118" s="444"/>
      <c r="M118" s="445"/>
      <c r="O118" s="22"/>
    </row>
    <row r="119" spans="2:15" x14ac:dyDescent="0.3">
      <c r="B119" s="443"/>
      <c r="C119" s="444"/>
      <c r="D119" s="444"/>
      <c r="E119" s="444"/>
      <c r="F119" s="444"/>
      <c r="G119" s="444"/>
      <c r="H119" s="444"/>
      <c r="I119" s="444"/>
      <c r="J119" s="444"/>
      <c r="K119" s="444"/>
      <c r="L119" s="444"/>
      <c r="M119" s="445"/>
      <c r="O119" s="22"/>
    </row>
    <row r="120" spans="2:15" x14ac:dyDescent="0.3">
      <c r="B120" s="443"/>
      <c r="C120" s="444"/>
      <c r="D120" s="444"/>
      <c r="E120" s="444"/>
      <c r="F120" s="444"/>
      <c r="G120" s="444"/>
      <c r="H120" s="444"/>
      <c r="I120" s="444"/>
      <c r="J120" s="444"/>
      <c r="K120" s="444"/>
      <c r="L120" s="444"/>
      <c r="M120" s="445"/>
      <c r="O120" s="22"/>
    </row>
    <row r="121" spans="2:15" x14ac:dyDescent="0.3">
      <c r="B121" s="443"/>
      <c r="C121" s="444"/>
      <c r="D121" s="444"/>
      <c r="E121" s="444"/>
      <c r="F121" s="444"/>
      <c r="G121" s="444"/>
      <c r="H121" s="444"/>
      <c r="I121" s="444"/>
      <c r="J121" s="444"/>
      <c r="K121" s="444"/>
      <c r="L121" s="444"/>
      <c r="M121" s="445"/>
      <c r="O121" s="22"/>
    </row>
    <row r="122" spans="2:15" x14ac:dyDescent="0.3">
      <c r="B122" s="443"/>
      <c r="C122" s="444"/>
      <c r="D122" s="444"/>
      <c r="E122" s="444"/>
      <c r="F122" s="444"/>
      <c r="G122" s="444"/>
      <c r="H122" s="444"/>
      <c r="I122" s="444"/>
      <c r="J122" s="444"/>
      <c r="K122" s="444"/>
      <c r="L122" s="444"/>
      <c r="M122" s="445"/>
      <c r="O122" s="22"/>
    </row>
    <row r="123" spans="2:15" x14ac:dyDescent="0.3">
      <c r="B123" s="443"/>
      <c r="C123" s="444"/>
      <c r="D123" s="444"/>
      <c r="E123" s="444"/>
      <c r="F123" s="444"/>
      <c r="G123" s="444"/>
      <c r="H123" s="444"/>
      <c r="I123" s="444"/>
      <c r="J123" s="444"/>
      <c r="K123" s="444"/>
      <c r="L123" s="444"/>
      <c r="M123" s="445"/>
      <c r="O123" s="22"/>
    </row>
    <row r="124" spans="2:15" x14ac:dyDescent="0.3">
      <c r="B124" s="443"/>
      <c r="C124" s="444"/>
      <c r="D124" s="444"/>
      <c r="E124" s="444"/>
      <c r="F124" s="444"/>
      <c r="G124" s="444"/>
      <c r="H124" s="444"/>
      <c r="I124" s="444"/>
      <c r="J124" s="444"/>
      <c r="K124" s="444"/>
      <c r="L124" s="444"/>
      <c r="M124" s="445"/>
      <c r="O124" s="22"/>
    </row>
    <row r="125" spans="2:15" x14ac:dyDescent="0.3">
      <c r="B125" s="443"/>
      <c r="C125" s="444"/>
      <c r="D125" s="444"/>
      <c r="E125" s="444"/>
      <c r="F125" s="444"/>
      <c r="G125" s="444"/>
      <c r="H125" s="444"/>
      <c r="I125" s="444"/>
      <c r="J125" s="444"/>
      <c r="K125" s="444"/>
      <c r="L125" s="444"/>
      <c r="M125" s="445"/>
      <c r="O125" s="22"/>
    </row>
    <row r="126" spans="2:15" x14ac:dyDescent="0.3">
      <c r="B126" s="443"/>
      <c r="C126" s="444"/>
      <c r="D126" s="444"/>
      <c r="E126" s="444"/>
      <c r="F126" s="444"/>
      <c r="G126" s="444"/>
      <c r="H126" s="444"/>
      <c r="I126" s="444"/>
      <c r="J126" s="444"/>
      <c r="K126" s="444"/>
      <c r="L126" s="444"/>
      <c r="M126" s="445"/>
      <c r="O126" s="22"/>
    </row>
    <row r="127" spans="2:15" x14ac:dyDescent="0.3">
      <c r="B127" s="443"/>
      <c r="C127" s="444"/>
      <c r="D127" s="444"/>
      <c r="E127" s="444"/>
      <c r="F127" s="444"/>
      <c r="G127" s="444"/>
      <c r="H127" s="444"/>
      <c r="I127" s="444"/>
      <c r="J127" s="444"/>
      <c r="K127" s="444"/>
      <c r="L127" s="444"/>
      <c r="M127" s="445"/>
      <c r="O127" s="22"/>
    </row>
    <row r="128" spans="2:15" x14ac:dyDescent="0.3">
      <c r="B128" s="443"/>
      <c r="C128" s="444"/>
      <c r="D128" s="444"/>
      <c r="E128" s="444"/>
      <c r="F128" s="444"/>
      <c r="G128" s="444"/>
      <c r="H128" s="444"/>
      <c r="I128" s="444"/>
      <c r="J128" s="444"/>
      <c r="K128" s="444"/>
      <c r="L128" s="444"/>
      <c r="M128" s="445"/>
      <c r="O128" s="22"/>
    </row>
    <row r="129" spans="2:15" x14ac:dyDescent="0.3">
      <c r="B129" s="443"/>
      <c r="C129" s="444"/>
      <c r="D129" s="444"/>
      <c r="E129" s="444"/>
      <c r="F129" s="444"/>
      <c r="G129" s="444"/>
      <c r="H129" s="444"/>
      <c r="I129" s="444"/>
      <c r="J129" s="444"/>
      <c r="K129" s="444"/>
      <c r="L129" s="444"/>
      <c r="M129" s="445"/>
      <c r="O129" s="22"/>
    </row>
    <row r="130" spans="2:15" x14ac:dyDescent="0.3">
      <c r="B130" s="443"/>
      <c r="C130" s="444"/>
      <c r="D130" s="444"/>
      <c r="E130" s="444"/>
      <c r="F130" s="444"/>
      <c r="G130" s="444"/>
      <c r="H130" s="444"/>
      <c r="I130" s="444"/>
      <c r="J130" s="444"/>
      <c r="K130" s="444"/>
      <c r="L130" s="444"/>
      <c r="M130" s="445"/>
      <c r="O130" s="22"/>
    </row>
    <row r="131" spans="2:15" x14ac:dyDescent="0.3">
      <c r="B131" s="443"/>
      <c r="C131" s="444"/>
      <c r="D131" s="444"/>
      <c r="E131" s="444"/>
      <c r="F131" s="444"/>
      <c r="G131" s="444"/>
      <c r="H131" s="444"/>
      <c r="I131" s="444"/>
      <c r="J131" s="444"/>
      <c r="K131" s="444"/>
      <c r="L131" s="444"/>
      <c r="M131" s="445"/>
      <c r="O131" s="22"/>
    </row>
    <row r="132" spans="2:15" x14ac:dyDescent="0.3">
      <c r="B132" s="443"/>
      <c r="C132" s="444"/>
      <c r="D132" s="444"/>
      <c r="E132" s="444"/>
      <c r="F132" s="444"/>
      <c r="G132" s="444"/>
      <c r="H132" s="444"/>
      <c r="I132" s="444"/>
      <c r="J132" s="444"/>
      <c r="K132" s="444"/>
      <c r="L132" s="444"/>
      <c r="M132" s="445"/>
      <c r="O132" s="22"/>
    </row>
    <row r="133" spans="2:15" x14ac:dyDescent="0.3">
      <c r="B133" s="443"/>
      <c r="C133" s="444"/>
      <c r="D133" s="444"/>
      <c r="E133" s="444"/>
      <c r="F133" s="444"/>
      <c r="G133" s="444"/>
      <c r="H133" s="444"/>
      <c r="I133" s="444"/>
      <c r="J133" s="444"/>
      <c r="K133" s="444"/>
      <c r="L133" s="444"/>
      <c r="M133" s="445"/>
      <c r="O133" s="22"/>
    </row>
    <row r="134" spans="2:15" x14ac:dyDescent="0.3">
      <c r="B134" s="443"/>
      <c r="C134" s="444"/>
      <c r="D134" s="444"/>
      <c r="E134" s="444"/>
      <c r="F134" s="444"/>
      <c r="G134" s="444"/>
      <c r="H134" s="444"/>
      <c r="I134" s="444"/>
      <c r="J134" s="444"/>
      <c r="K134" s="444"/>
      <c r="L134" s="444"/>
      <c r="M134" s="445"/>
      <c r="O134" s="22"/>
    </row>
    <row r="135" spans="2:15" x14ac:dyDescent="0.3">
      <c r="B135" s="443"/>
      <c r="C135" s="444"/>
      <c r="D135" s="444"/>
      <c r="E135" s="444"/>
      <c r="F135" s="444"/>
      <c r="G135" s="444"/>
      <c r="H135" s="444"/>
      <c r="I135" s="444"/>
      <c r="J135" s="444"/>
      <c r="K135" s="444"/>
      <c r="L135" s="444"/>
      <c r="M135" s="445"/>
      <c r="O135" s="22"/>
    </row>
    <row r="136" spans="2:15" x14ac:dyDescent="0.3">
      <c r="B136" s="443"/>
      <c r="C136" s="444"/>
      <c r="D136" s="444"/>
      <c r="E136" s="444"/>
      <c r="F136" s="444"/>
      <c r="G136" s="444"/>
      <c r="H136" s="444"/>
      <c r="I136" s="444"/>
      <c r="J136" s="444"/>
      <c r="K136" s="444"/>
      <c r="L136" s="444"/>
      <c r="M136" s="445"/>
      <c r="O136" s="22"/>
    </row>
    <row r="137" spans="2:15" x14ac:dyDescent="0.3">
      <c r="B137" s="443"/>
      <c r="C137" s="444"/>
      <c r="D137" s="444"/>
      <c r="E137" s="444"/>
      <c r="F137" s="444"/>
      <c r="G137" s="444"/>
      <c r="H137" s="444"/>
      <c r="I137" s="444"/>
      <c r="J137" s="444"/>
      <c r="K137" s="444"/>
      <c r="L137" s="444"/>
      <c r="M137" s="445"/>
      <c r="O137" s="22"/>
    </row>
    <row r="138" spans="2:15" x14ac:dyDescent="0.3">
      <c r="B138" s="443"/>
      <c r="C138" s="444"/>
      <c r="D138" s="444"/>
      <c r="E138" s="444"/>
      <c r="F138" s="444"/>
      <c r="G138" s="444"/>
      <c r="H138" s="444"/>
      <c r="I138" s="444"/>
      <c r="J138" s="444"/>
      <c r="K138" s="444"/>
      <c r="L138" s="444"/>
      <c r="M138" s="445"/>
      <c r="O138" s="22"/>
    </row>
    <row r="139" spans="2:15" x14ac:dyDescent="0.3">
      <c r="B139" s="443"/>
      <c r="C139" s="444"/>
      <c r="D139" s="444"/>
      <c r="E139" s="444"/>
      <c r="F139" s="444"/>
      <c r="G139" s="444"/>
      <c r="H139" s="444"/>
      <c r="I139" s="444"/>
      <c r="J139" s="444"/>
      <c r="K139" s="444"/>
      <c r="L139" s="444"/>
      <c r="M139" s="445"/>
      <c r="O139" s="22"/>
    </row>
    <row r="140" spans="2:15" x14ac:dyDescent="0.3">
      <c r="B140" s="443"/>
      <c r="C140" s="444"/>
      <c r="D140" s="444"/>
      <c r="E140" s="444"/>
      <c r="F140" s="444"/>
      <c r="G140" s="444"/>
      <c r="H140" s="444"/>
      <c r="I140" s="444"/>
      <c r="J140" s="444"/>
      <c r="K140" s="444"/>
      <c r="L140" s="444"/>
      <c r="M140" s="445"/>
      <c r="O140" s="22"/>
    </row>
    <row r="141" spans="2:15" x14ac:dyDescent="0.3">
      <c r="B141" s="443"/>
      <c r="C141" s="444"/>
      <c r="D141" s="444"/>
      <c r="E141" s="444"/>
      <c r="F141" s="444"/>
      <c r="G141" s="444"/>
      <c r="H141" s="444"/>
      <c r="I141" s="444"/>
      <c r="J141" s="444"/>
      <c r="K141" s="444"/>
      <c r="L141" s="444"/>
      <c r="M141" s="445"/>
      <c r="O141" s="22"/>
    </row>
    <row r="142" spans="2:15" x14ac:dyDescent="0.3">
      <c r="B142" s="443"/>
      <c r="C142" s="444"/>
      <c r="D142" s="444"/>
      <c r="E142" s="444"/>
      <c r="F142" s="444"/>
      <c r="G142" s="444"/>
      <c r="H142" s="444"/>
      <c r="I142" s="444"/>
      <c r="J142" s="444"/>
      <c r="K142" s="444"/>
      <c r="L142" s="444"/>
      <c r="M142" s="445"/>
      <c r="O142" s="22"/>
    </row>
    <row r="143" spans="2:15" x14ac:dyDescent="0.3">
      <c r="B143" s="443"/>
      <c r="C143" s="444"/>
      <c r="D143" s="444"/>
      <c r="E143" s="444"/>
      <c r="F143" s="444"/>
      <c r="G143" s="444"/>
      <c r="H143" s="444"/>
      <c r="I143" s="444"/>
      <c r="J143" s="444"/>
      <c r="K143" s="444"/>
      <c r="L143" s="444"/>
      <c r="M143" s="445"/>
      <c r="O143" s="22"/>
    </row>
    <row r="144" spans="2:15" ht="17.25" thickBot="1" x14ac:dyDescent="0.35">
      <c r="B144" s="446"/>
      <c r="C144" s="447"/>
      <c r="D144" s="447"/>
      <c r="E144" s="447"/>
      <c r="F144" s="447"/>
      <c r="G144" s="447"/>
      <c r="H144" s="447"/>
      <c r="I144" s="447"/>
      <c r="J144" s="447"/>
      <c r="K144" s="447"/>
      <c r="L144" s="447"/>
      <c r="M144" s="448"/>
      <c r="O144" s="22"/>
    </row>
    <row r="145" spans="2:15" ht="17.25" thickBot="1" x14ac:dyDescent="0.35">
      <c r="B145" s="8"/>
      <c r="C145" s="8"/>
      <c r="D145" s="8"/>
      <c r="E145" s="8"/>
      <c r="O145" s="22"/>
    </row>
    <row r="146" spans="2:15" ht="18" thickBot="1" x14ac:dyDescent="0.35">
      <c r="B146" s="449" t="s">
        <v>155</v>
      </c>
      <c r="C146" s="450"/>
      <c r="D146" s="450"/>
      <c r="E146" s="450"/>
      <c r="F146" s="450"/>
      <c r="G146" s="450"/>
      <c r="H146" s="450"/>
      <c r="I146" s="450"/>
      <c r="J146" s="450"/>
      <c r="K146" s="450"/>
      <c r="L146" s="450"/>
      <c r="M146" s="451"/>
      <c r="O146" s="22"/>
    </row>
    <row r="147" spans="2:15" x14ac:dyDescent="0.3">
      <c r="B147" s="443"/>
      <c r="C147" s="444"/>
      <c r="D147" s="444"/>
      <c r="E147" s="444"/>
      <c r="F147" s="444"/>
      <c r="G147" s="444"/>
      <c r="H147" s="444"/>
      <c r="I147" s="444"/>
      <c r="J147" s="444"/>
      <c r="K147" s="444"/>
      <c r="L147" s="444"/>
      <c r="M147" s="445"/>
      <c r="O147" s="22"/>
    </row>
    <row r="148" spans="2:15" x14ac:dyDescent="0.3">
      <c r="B148" s="443"/>
      <c r="C148" s="444"/>
      <c r="D148" s="444"/>
      <c r="E148" s="444"/>
      <c r="F148" s="444"/>
      <c r="G148" s="444"/>
      <c r="H148" s="444"/>
      <c r="I148" s="444"/>
      <c r="J148" s="444"/>
      <c r="K148" s="444"/>
      <c r="L148" s="444"/>
      <c r="M148" s="445"/>
      <c r="O148" s="22"/>
    </row>
    <row r="149" spans="2:15" x14ac:dyDescent="0.3">
      <c r="B149" s="443"/>
      <c r="C149" s="444"/>
      <c r="D149" s="444"/>
      <c r="E149" s="444"/>
      <c r="F149" s="444"/>
      <c r="G149" s="444"/>
      <c r="H149" s="444"/>
      <c r="I149" s="444"/>
      <c r="J149" s="444"/>
      <c r="K149" s="444"/>
      <c r="L149" s="444"/>
      <c r="M149" s="445"/>
      <c r="O149" s="22"/>
    </row>
    <row r="150" spans="2:15" x14ac:dyDescent="0.3">
      <c r="B150" s="443"/>
      <c r="C150" s="444"/>
      <c r="D150" s="444"/>
      <c r="E150" s="444"/>
      <c r="F150" s="444"/>
      <c r="G150" s="444"/>
      <c r="H150" s="444"/>
      <c r="I150" s="444"/>
      <c r="J150" s="444"/>
      <c r="K150" s="444"/>
      <c r="L150" s="444"/>
      <c r="M150" s="445"/>
      <c r="O150" s="22"/>
    </row>
    <row r="151" spans="2:15" x14ac:dyDescent="0.3">
      <c r="B151" s="443"/>
      <c r="C151" s="444"/>
      <c r="D151" s="444"/>
      <c r="E151" s="444"/>
      <c r="F151" s="444"/>
      <c r="G151" s="444"/>
      <c r="H151" s="444"/>
      <c r="I151" s="444"/>
      <c r="J151" s="444"/>
      <c r="K151" s="444"/>
      <c r="L151" s="444"/>
      <c r="M151" s="445"/>
      <c r="O151" s="22"/>
    </row>
    <row r="152" spans="2:15" x14ac:dyDescent="0.3">
      <c r="B152" s="443"/>
      <c r="C152" s="444"/>
      <c r="D152" s="444"/>
      <c r="E152" s="444"/>
      <c r="F152" s="444"/>
      <c r="G152" s="444"/>
      <c r="H152" s="444"/>
      <c r="I152" s="444"/>
      <c r="J152" s="444"/>
      <c r="K152" s="444"/>
      <c r="L152" s="444"/>
      <c r="M152" s="445"/>
      <c r="O152" s="22"/>
    </row>
    <row r="153" spans="2:15" x14ac:dyDescent="0.3">
      <c r="B153" s="443"/>
      <c r="C153" s="444"/>
      <c r="D153" s="444"/>
      <c r="E153" s="444"/>
      <c r="F153" s="444"/>
      <c r="G153" s="444"/>
      <c r="H153" s="444"/>
      <c r="I153" s="444"/>
      <c r="J153" s="444"/>
      <c r="K153" s="444"/>
      <c r="L153" s="444"/>
      <c r="M153" s="445"/>
      <c r="O153" s="22"/>
    </row>
    <row r="154" spans="2:15" x14ac:dyDescent="0.3">
      <c r="B154" s="443"/>
      <c r="C154" s="444"/>
      <c r="D154" s="444"/>
      <c r="E154" s="444"/>
      <c r="F154" s="444"/>
      <c r="G154" s="444"/>
      <c r="H154" s="444"/>
      <c r="I154" s="444"/>
      <c r="J154" s="444"/>
      <c r="K154" s="444"/>
      <c r="L154" s="444"/>
      <c r="M154" s="445"/>
      <c r="O154" s="22"/>
    </row>
    <row r="155" spans="2:15" x14ac:dyDescent="0.3">
      <c r="B155" s="443"/>
      <c r="C155" s="444"/>
      <c r="D155" s="444"/>
      <c r="E155" s="444"/>
      <c r="F155" s="444"/>
      <c r="G155" s="444"/>
      <c r="H155" s="444"/>
      <c r="I155" s="444"/>
      <c r="J155" s="444"/>
      <c r="K155" s="444"/>
      <c r="L155" s="444"/>
      <c r="M155" s="445"/>
      <c r="O155" s="22"/>
    </row>
    <row r="156" spans="2:15" x14ac:dyDescent="0.3">
      <c r="B156" s="443"/>
      <c r="C156" s="444"/>
      <c r="D156" s="444"/>
      <c r="E156" s="444"/>
      <c r="F156" s="444"/>
      <c r="G156" s="444"/>
      <c r="H156" s="444"/>
      <c r="I156" s="444"/>
      <c r="J156" s="444"/>
      <c r="K156" s="444"/>
      <c r="L156" s="444"/>
      <c r="M156" s="445"/>
      <c r="O156" s="22"/>
    </row>
    <row r="157" spans="2:15" x14ac:dyDescent="0.3">
      <c r="B157" s="443"/>
      <c r="C157" s="444"/>
      <c r="D157" s="444"/>
      <c r="E157" s="444"/>
      <c r="F157" s="444"/>
      <c r="G157" s="444"/>
      <c r="H157" s="444"/>
      <c r="I157" s="444"/>
      <c r="J157" s="444"/>
      <c r="K157" s="444"/>
      <c r="L157" s="444"/>
      <c r="M157" s="445"/>
      <c r="O157" s="22"/>
    </row>
    <row r="158" spans="2:15" x14ac:dyDescent="0.3">
      <c r="B158" s="443"/>
      <c r="C158" s="444"/>
      <c r="D158" s="444"/>
      <c r="E158" s="444"/>
      <c r="F158" s="444"/>
      <c r="G158" s="444"/>
      <c r="H158" s="444"/>
      <c r="I158" s="444"/>
      <c r="J158" s="444"/>
      <c r="K158" s="444"/>
      <c r="L158" s="444"/>
      <c r="M158" s="445"/>
      <c r="O158" s="22"/>
    </row>
    <row r="159" spans="2:15" x14ac:dyDescent="0.3">
      <c r="B159" s="443"/>
      <c r="C159" s="444"/>
      <c r="D159" s="444"/>
      <c r="E159" s="444"/>
      <c r="F159" s="444"/>
      <c r="G159" s="444"/>
      <c r="H159" s="444"/>
      <c r="I159" s="444"/>
      <c r="J159" s="444"/>
      <c r="K159" s="444"/>
      <c r="L159" s="444"/>
      <c r="M159" s="445"/>
      <c r="O159" s="22"/>
    </row>
    <row r="160" spans="2:15" x14ac:dyDescent="0.3">
      <c r="B160" s="443"/>
      <c r="C160" s="444"/>
      <c r="D160" s="444"/>
      <c r="E160" s="444"/>
      <c r="F160" s="444"/>
      <c r="G160" s="444"/>
      <c r="H160" s="444"/>
      <c r="I160" s="444"/>
      <c r="J160" s="444"/>
      <c r="K160" s="444"/>
      <c r="L160" s="444"/>
      <c r="M160" s="445"/>
      <c r="O160" s="22"/>
    </row>
    <row r="161" spans="2:15" x14ac:dyDescent="0.3">
      <c r="B161" s="443"/>
      <c r="C161" s="444"/>
      <c r="D161" s="444"/>
      <c r="E161" s="444"/>
      <c r="F161" s="444"/>
      <c r="G161" s="444"/>
      <c r="H161" s="444"/>
      <c r="I161" s="444"/>
      <c r="J161" s="444"/>
      <c r="K161" s="444"/>
      <c r="L161" s="444"/>
      <c r="M161" s="445"/>
      <c r="O161" s="22"/>
    </row>
    <row r="162" spans="2:15" x14ac:dyDescent="0.3">
      <c r="B162" s="443"/>
      <c r="C162" s="444"/>
      <c r="D162" s="444"/>
      <c r="E162" s="444"/>
      <c r="F162" s="444"/>
      <c r="G162" s="444"/>
      <c r="H162" s="444"/>
      <c r="I162" s="444"/>
      <c r="J162" s="444"/>
      <c r="K162" s="444"/>
      <c r="L162" s="444"/>
      <c r="M162" s="445"/>
      <c r="O162" s="22"/>
    </row>
    <row r="163" spans="2:15" x14ac:dyDescent="0.3">
      <c r="B163" s="443"/>
      <c r="C163" s="444"/>
      <c r="D163" s="444"/>
      <c r="E163" s="444"/>
      <c r="F163" s="444"/>
      <c r="G163" s="444"/>
      <c r="H163" s="444"/>
      <c r="I163" s="444"/>
      <c r="J163" s="444"/>
      <c r="K163" s="444"/>
      <c r="L163" s="444"/>
      <c r="M163" s="445"/>
      <c r="O163" s="22"/>
    </row>
    <row r="164" spans="2:15" x14ac:dyDescent="0.3">
      <c r="B164" s="443"/>
      <c r="C164" s="444"/>
      <c r="D164" s="444"/>
      <c r="E164" s="444"/>
      <c r="F164" s="444"/>
      <c r="G164" s="444"/>
      <c r="H164" s="444"/>
      <c r="I164" s="444"/>
      <c r="J164" s="444"/>
      <c r="K164" s="444"/>
      <c r="L164" s="444"/>
      <c r="M164" s="445"/>
      <c r="O164" s="22"/>
    </row>
    <row r="165" spans="2:15" x14ac:dyDescent="0.3">
      <c r="B165" s="443"/>
      <c r="C165" s="444"/>
      <c r="D165" s="444"/>
      <c r="E165" s="444"/>
      <c r="F165" s="444"/>
      <c r="G165" s="444"/>
      <c r="H165" s="444"/>
      <c r="I165" s="444"/>
      <c r="J165" s="444"/>
      <c r="K165" s="444"/>
      <c r="L165" s="444"/>
      <c r="M165" s="445"/>
      <c r="O165" s="22"/>
    </row>
    <row r="166" spans="2:15" x14ac:dyDescent="0.3">
      <c r="B166" s="443"/>
      <c r="C166" s="444"/>
      <c r="D166" s="444"/>
      <c r="E166" s="444"/>
      <c r="F166" s="444"/>
      <c r="G166" s="444"/>
      <c r="H166" s="444"/>
      <c r="I166" s="444"/>
      <c r="J166" s="444"/>
      <c r="K166" s="444"/>
      <c r="L166" s="444"/>
      <c r="M166" s="445"/>
      <c r="O166" s="22"/>
    </row>
    <row r="167" spans="2:15" x14ac:dyDescent="0.3">
      <c r="B167" s="443"/>
      <c r="C167" s="444"/>
      <c r="D167" s="444"/>
      <c r="E167" s="444"/>
      <c r="F167" s="444"/>
      <c r="G167" s="444"/>
      <c r="H167" s="444"/>
      <c r="I167" s="444"/>
      <c r="J167" s="444"/>
      <c r="K167" s="444"/>
      <c r="L167" s="444"/>
      <c r="M167" s="445"/>
      <c r="O167" s="22"/>
    </row>
    <row r="168" spans="2:15" x14ac:dyDescent="0.3">
      <c r="B168" s="443"/>
      <c r="C168" s="444"/>
      <c r="D168" s="444"/>
      <c r="E168" s="444"/>
      <c r="F168" s="444"/>
      <c r="G168" s="444"/>
      <c r="H168" s="444"/>
      <c r="I168" s="444"/>
      <c r="J168" s="444"/>
      <c r="K168" s="444"/>
      <c r="L168" s="444"/>
      <c r="M168" s="445"/>
      <c r="O168" s="22"/>
    </row>
    <row r="169" spans="2:15" x14ac:dyDescent="0.3">
      <c r="B169" s="443"/>
      <c r="C169" s="444"/>
      <c r="D169" s="444"/>
      <c r="E169" s="444"/>
      <c r="F169" s="444"/>
      <c r="G169" s="444"/>
      <c r="H169" s="444"/>
      <c r="I169" s="444"/>
      <c r="J169" s="444"/>
      <c r="K169" s="444"/>
      <c r="L169" s="444"/>
      <c r="M169" s="445"/>
      <c r="O169" s="22"/>
    </row>
    <row r="170" spans="2:15" x14ac:dyDescent="0.3">
      <c r="B170" s="443"/>
      <c r="C170" s="444"/>
      <c r="D170" s="444"/>
      <c r="E170" s="444"/>
      <c r="F170" s="444"/>
      <c r="G170" s="444"/>
      <c r="H170" s="444"/>
      <c r="I170" s="444"/>
      <c r="J170" s="444"/>
      <c r="K170" s="444"/>
      <c r="L170" s="444"/>
      <c r="M170" s="445"/>
      <c r="O170" s="22"/>
    </row>
    <row r="171" spans="2:15" x14ac:dyDescent="0.3">
      <c r="B171" s="443"/>
      <c r="C171" s="444"/>
      <c r="D171" s="444"/>
      <c r="E171" s="444"/>
      <c r="F171" s="444"/>
      <c r="G171" s="444"/>
      <c r="H171" s="444"/>
      <c r="I171" s="444"/>
      <c r="J171" s="444"/>
      <c r="K171" s="444"/>
      <c r="L171" s="444"/>
      <c r="M171" s="445"/>
      <c r="O171" s="22"/>
    </row>
    <row r="172" spans="2:15" x14ac:dyDescent="0.3">
      <c r="B172" s="443"/>
      <c r="C172" s="444"/>
      <c r="D172" s="444"/>
      <c r="E172" s="444"/>
      <c r="F172" s="444"/>
      <c r="G172" s="444"/>
      <c r="H172" s="444"/>
      <c r="I172" s="444"/>
      <c r="J172" s="444"/>
      <c r="K172" s="444"/>
      <c r="L172" s="444"/>
      <c r="M172" s="445"/>
      <c r="O172" s="22"/>
    </row>
    <row r="173" spans="2:15" x14ac:dyDescent="0.3">
      <c r="B173" s="443"/>
      <c r="C173" s="444"/>
      <c r="D173" s="444"/>
      <c r="E173" s="444"/>
      <c r="F173" s="444"/>
      <c r="G173" s="444"/>
      <c r="H173" s="444"/>
      <c r="I173" s="444"/>
      <c r="J173" s="444"/>
      <c r="K173" s="444"/>
      <c r="L173" s="444"/>
      <c r="M173" s="445"/>
      <c r="O173" s="22"/>
    </row>
    <row r="174" spans="2:15" x14ac:dyDescent="0.3">
      <c r="B174" s="443"/>
      <c r="C174" s="444"/>
      <c r="D174" s="444"/>
      <c r="E174" s="444"/>
      <c r="F174" s="444"/>
      <c r="G174" s="444"/>
      <c r="H174" s="444"/>
      <c r="I174" s="444"/>
      <c r="J174" s="444"/>
      <c r="K174" s="444"/>
      <c r="L174" s="444"/>
      <c r="M174" s="445"/>
      <c r="O174" s="22"/>
    </row>
    <row r="175" spans="2:15" x14ac:dyDescent="0.3">
      <c r="B175" s="443"/>
      <c r="C175" s="444"/>
      <c r="D175" s="444"/>
      <c r="E175" s="444"/>
      <c r="F175" s="444"/>
      <c r="G175" s="444"/>
      <c r="H175" s="444"/>
      <c r="I175" s="444"/>
      <c r="J175" s="444"/>
      <c r="K175" s="444"/>
      <c r="L175" s="444"/>
      <c r="M175" s="445"/>
      <c r="O175" s="22"/>
    </row>
    <row r="176" spans="2:15" x14ac:dyDescent="0.3">
      <c r="B176" s="443"/>
      <c r="C176" s="444"/>
      <c r="D176" s="444"/>
      <c r="E176" s="444"/>
      <c r="F176" s="444"/>
      <c r="G176" s="444"/>
      <c r="H176" s="444"/>
      <c r="I176" s="444"/>
      <c r="J176" s="444"/>
      <c r="K176" s="444"/>
      <c r="L176" s="444"/>
      <c r="M176" s="445"/>
      <c r="O176" s="22"/>
    </row>
    <row r="177" spans="1:15" x14ac:dyDescent="0.3">
      <c r="B177" s="443"/>
      <c r="C177" s="444"/>
      <c r="D177" s="444"/>
      <c r="E177" s="444"/>
      <c r="F177" s="444"/>
      <c r="G177" s="444"/>
      <c r="H177" s="444"/>
      <c r="I177" s="444"/>
      <c r="J177" s="444"/>
      <c r="K177" s="444"/>
      <c r="L177" s="444"/>
      <c r="M177" s="445"/>
      <c r="O177" s="22"/>
    </row>
    <row r="178" spans="1:15" ht="17.25" thickBot="1" x14ac:dyDescent="0.35">
      <c r="B178" s="446"/>
      <c r="C178" s="447"/>
      <c r="D178" s="447"/>
      <c r="E178" s="447"/>
      <c r="F178" s="447"/>
      <c r="G178" s="447"/>
      <c r="H178" s="447"/>
      <c r="I178" s="447"/>
      <c r="J178" s="447"/>
      <c r="K178" s="447"/>
      <c r="L178" s="447"/>
      <c r="M178" s="448"/>
      <c r="O178" s="22"/>
    </row>
    <row r="179" spans="1:15" x14ac:dyDescent="0.3">
      <c r="O179" s="22"/>
    </row>
    <row r="180" spans="1:15" x14ac:dyDescent="0.3">
      <c r="A180" s="22"/>
      <c r="B180" s="22"/>
      <c r="C180" s="22"/>
      <c r="D180" s="22"/>
      <c r="E180" s="22"/>
      <c r="F180" s="22"/>
      <c r="G180" s="22"/>
      <c r="H180" s="22"/>
      <c r="I180" s="22"/>
      <c r="J180" s="22"/>
      <c r="K180" s="22"/>
      <c r="L180" s="22"/>
      <c r="M180" s="22"/>
      <c r="N180" s="22"/>
      <c r="O180" s="22"/>
    </row>
  </sheetData>
  <sheetProtection algorithmName="SHA-512" hashValue="kYwyGnIOGIJe65e/Es0G8qGSOHiHU1mCMcNmNrHiJZg9THcnpLvJnvNxlUeXlPHpv3BCxjsP2HzcQYnmS7pQdA==" saltValue="7CjcLpErijuqKfiq3pxGdw==" spinCount="100000" sheet="1" scenarios="1" selectLockedCells="1"/>
  <mergeCells count="13">
    <mergeCell ref="B147:M178"/>
    <mergeCell ref="B146:M146"/>
    <mergeCell ref="B2:C2"/>
    <mergeCell ref="B12:E42"/>
    <mergeCell ref="G12:M42"/>
    <mergeCell ref="B79:M110"/>
    <mergeCell ref="B11:E11"/>
    <mergeCell ref="G11:M11"/>
    <mergeCell ref="B78:M78"/>
    <mergeCell ref="B45:M76"/>
    <mergeCell ref="B112:M112"/>
    <mergeCell ref="B113:M144"/>
    <mergeCell ref="B44:M44"/>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60"/>
  <sheetViews>
    <sheetView showGridLines="0" zoomScale="80" zoomScaleNormal="80" zoomScaleSheetLayoutView="85" workbookViewId="0">
      <selection activeCell="G4" sqref="G4"/>
    </sheetView>
  </sheetViews>
  <sheetFormatPr defaultColWidth="9.140625" defaultRowHeight="16.5" x14ac:dyDescent="0.25"/>
  <cols>
    <col min="1" max="1" width="5.42578125" style="43" customWidth="1"/>
    <col min="2" max="2" width="68.5703125" style="43" bestFit="1" customWidth="1"/>
    <col min="3" max="3" width="18.42578125" style="43" customWidth="1"/>
    <col min="4" max="4" width="17.42578125" style="43" customWidth="1"/>
    <col min="5" max="5" width="18.42578125" style="43" customWidth="1"/>
    <col min="6" max="6" width="12.5703125" style="43" customWidth="1"/>
    <col min="7" max="8" width="17.5703125" style="43" customWidth="1"/>
    <col min="9" max="9" width="16.5703125" style="43" customWidth="1"/>
    <col min="10" max="10" width="17.140625" style="43" customWidth="1"/>
    <col min="11" max="11" width="17.28515625" style="43" customWidth="1"/>
    <col min="12" max="12" width="10.42578125" style="43" customWidth="1"/>
    <col min="13" max="13" width="2.28515625" style="43" customWidth="1"/>
    <col min="14" max="14" width="3.7109375" style="43" customWidth="1"/>
    <col min="15" max="15" width="13.140625" style="43" customWidth="1"/>
    <col min="16" max="16" width="13.7109375" style="43" customWidth="1"/>
    <col min="17" max="16384" width="9.140625" style="43"/>
  </cols>
  <sheetData>
    <row r="1" spans="1:24" ht="17.25" thickBot="1" x14ac:dyDescent="0.3">
      <c r="A1" s="130"/>
      <c r="B1" s="130"/>
      <c r="C1" s="130"/>
      <c r="D1" s="130"/>
      <c r="E1" s="130"/>
      <c r="F1" s="130"/>
      <c r="G1" s="130"/>
      <c r="H1" s="130"/>
      <c r="I1" s="130"/>
      <c r="J1" s="130"/>
      <c r="K1" s="130"/>
      <c r="L1" s="130"/>
      <c r="M1" s="130"/>
      <c r="N1" s="131"/>
    </row>
    <row r="2" spans="1:24" ht="18" thickBot="1" x14ac:dyDescent="0.3">
      <c r="A2" s="130"/>
      <c r="B2" s="452" t="str">
        <f>'Version Control'!$B$2</f>
        <v>Title Block</v>
      </c>
      <c r="C2" s="453"/>
      <c r="D2" s="454"/>
      <c r="E2" s="453"/>
      <c r="F2" s="149"/>
      <c r="G2" s="130"/>
      <c r="H2" s="130"/>
      <c r="I2" s="130"/>
      <c r="J2" s="130"/>
      <c r="K2" s="130"/>
      <c r="L2" s="130"/>
      <c r="M2" s="130"/>
      <c r="N2" s="131"/>
    </row>
    <row r="3" spans="1:24" x14ac:dyDescent="0.25">
      <c r="A3" s="130"/>
      <c r="B3" s="132" t="str">
        <f>'Version Control'!$B$3</f>
        <v>Test Report Template Name:</v>
      </c>
      <c r="C3" s="455" t="str">
        <f>'Version Control'!$C$3</f>
        <v>Residential Clothes Dryer Appendix D2</v>
      </c>
      <c r="D3" s="456"/>
      <c r="E3" s="457"/>
      <c r="F3" s="150"/>
      <c r="G3" s="130"/>
      <c r="H3" s="130"/>
      <c r="I3" s="130"/>
      <c r="J3" s="130"/>
      <c r="K3" s="130"/>
      <c r="L3" s="130"/>
      <c r="M3" s="130"/>
      <c r="N3" s="131"/>
    </row>
    <row r="4" spans="1:24" x14ac:dyDescent="0.25">
      <c r="A4" s="130"/>
      <c r="B4" s="133" t="str">
        <f>'Version Control'!$B$4</f>
        <v>Version Number:</v>
      </c>
      <c r="C4" s="459" t="str">
        <f>'Version Control'!$C$4</f>
        <v>v3.4</v>
      </c>
      <c r="D4" s="460"/>
      <c r="E4" s="461"/>
      <c r="F4" s="150"/>
      <c r="G4" s="126" t="s">
        <v>61</v>
      </c>
      <c r="H4" s="302"/>
      <c r="I4" s="302"/>
      <c r="J4" s="302"/>
      <c r="K4" s="302"/>
      <c r="L4" s="302"/>
      <c r="M4" s="130"/>
      <c r="N4" s="131"/>
    </row>
    <row r="5" spans="1:24" x14ac:dyDescent="0.25">
      <c r="A5" s="130"/>
      <c r="B5" s="134" t="str">
        <f>'Version Control'!$B$5</f>
        <v xml:space="preserve">Latest Template Revision: </v>
      </c>
      <c r="C5" s="462">
        <f>'Version Control'!$C$5</f>
        <v>42922</v>
      </c>
      <c r="D5" s="463"/>
      <c r="E5" s="464"/>
      <c r="F5" s="150"/>
      <c r="G5" s="130"/>
      <c r="H5" s="130"/>
      <c r="I5" s="130"/>
      <c r="J5" s="130"/>
      <c r="K5" s="130"/>
      <c r="L5" s="130"/>
      <c r="M5" s="130"/>
      <c r="N5" s="131"/>
    </row>
    <row r="6" spans="1:24" x14ac:dyDescent="0.25">
      <c r="A6" s="130"/>
      <c r="B6" s="134" t="str">
        <f>'Version Control'!$B$6</f>
        <v>Tab Name:</v>
      </c>
      <c r="C6" s="465" t="str">
        <f ca="1">MID(CELL("filename",A1), FIND("]", CELL("filename", A1))+ 1, 255)</f>
        <v>Test Conditions</v>
      </c>
      <c r="D6" s="466"/>
      <c r="E6" s="467"/>
      <c r="F6" s="151"/>
      <c r="G6" s="130"/>
      <c r="H6" s="130"/>
      <c r="I6" s="130"/>
      <c r="J6" s="130"/>
      <c r="K6" s="130"/>
      <c r="L6" s="130"/>
      <c r="M6" s="130"/>
      <c r="N6" s="131"/>
    </row>
    <row r="7" spans="1:24" ht="37.5" customHeight="1" x14ac:dyDescent="0.25">
      <c r="A7" s="130"/>
      <c r="B7" s="134" t="str">
        <f>'Version Control'!$B$7</f>
        <v>File Name:</v>
      </c>
      <c r="C7" s="471" t="str">
        <f ca="1">'Version Control'!$C$7</f>
        <v>Residential Clothes Dryer Appendix D2 - v3.4.xlsx</v>
      </c>
      <c r="D7" s="472"/>
      <c r="E7" s="473"/>
      <c r="F7" s="151"/>
      <c r="G7" s="130"/>
      <c r="H7" s="130"/>
      <c r="I7" s="130"/>
      <c r="J7" s="130"/>
      <c r="K7" s="130"/>
      <c r="L7" s="130"/>
      <c r="M7" s="130"/>
      <c r="N7" s="131"/>
    </row>
    <row r="8" spans="1:24" ht="17.25" thickBot="1" x14ac:dyDescent="0.3">
      <c r="A8" s="130"/>
      <c r="B8" s="135" t="str">
        <f>'Version Control'!$B$8</f>
        <v xml:space="preserve">Test Completion Date: </v>
      </c>
      <c r="C8" s="468" t="str">
        <f>'Version Control'!$C$8</f>
        <v>[MM/DD/YYYY]</v>
      </c>
      <c r="D8" s="469"/>
      <c r="E8" s="470"/>
      <c r="F8" s="150"/>
      <c r="G8" s="130"/>
      <c r="H8" s="130"/>
      <c r="I8" s="130"/>
      <c r="J8" s="130"/>
      <c r="K8" s="130"/>
      <c r="L8" s="130"/>
      <c r="M8" s="130"/>
      <c r="N8" s="131"/>
    </row>
    <row r="9" spans="1:24" x14ac:dyDescent="0.25">
      <c r="A9" s="130"/>
      <c r="B9" s="130"/>
      <c r="C9" s="130"/>
      <c r="D9" s="130"/>
      <c r="E9" s="130"/>
      <c r="F9" s="139"/>
      <c r="G9" s="130"/>
      <c r="H9" s="130"/>
      <c r="I9" s="130"/>
      <c r="J9" s="130"/>
      <c r="K9" s="130"/>
      <c r="L9" s="130"/>
      <c r="M9" s="130"/>
      <c r="N9" s="131"/>
    </row>
    <row r="10" spans="1:24" ht="17.25" thickBot="1" x14ac:dyDescent="0.3">
      <c r="A10" s="130"/>
      <c r="B10" s="130"/>
      <c r="C10" s="130"/>
      <c r="D10" s="130"/>
      <c r="E10" s="130"/>
      <c r="F10" s="139"/>
      <c r="G10" s="130"/>
      <c r="H10" s="130"/>
      <c r="I10" s="130"/>
      <c r="J10" s="130"/>
      <c r="K10" s="130"/>
      <c r="L10" s="130"/>
      <c r="M10" s="130"/>
      <c r="N10" s="131"/>
      <c r="O10" s="130"/>
      <c r="P10" s="130"/>
      <c r="Q10" s="130"/>
      <c r="R10" s="130"/>
    </row>
    <row r="11" spans="1:24" ht="18" thickBot="1" x14ac:dyDescent="0.3">
      <c r="A11" s="130"/>
      <c r="B11" s="452" t="s">
        <v>246</v>
      </c>
      <c r="C11" s="454"/>
      <c r="D11" s="454"/>
      <c r="E11" s="453"/>
      <c r="F11" s="139"/>
      <c r="G11" s="130"/>
      <c r="H11" s="130"/>
      <c r="I11" s="130"/>
      <c r="J11" s="130"/>
      <c r="K11" s="130"/>
      <c r="L11" s="130"/>
      <c r="M11" s="130"/>
      <c r="N11" s="131"/>
      <c r="O11" s="130"/>
      <c r="P11" s="130"/>
      <c r="Q11" s="130"/>
      <c r="R11" s="130"/>
    </row>
    <row r="12" spans="1:24" ht="17.25" x14ac:dyDescent="0.25">
      <c r="A12" s="130"/>
      <c r="B12" s="140" t="s">
        <v>247</v>
      </c>
      <c r="C12" s="141"/>
      <c r="D12" s="142"/>
      <c r="E12" s="143" t="s">
        <v>248</v>
      </c>
      <c r="F12" s="139"/>
      <c r="G12" s="130"/>
      <c r="H12" s="130"/>
      <c r="I12" s="130"/>
      <c r="J12" s="130"/>
      <c r="K12" s="130"/>
      <c r="L12" s="130"/>
      <c r="M12" s="130"/>
      <c r="N12" s="131"/>
      <c r="O12" s="130"/>
      <c r="P12" s="130"/>
      <c r="Q12" s="130"/>
      <c r="R12" s="130"/>
    </row>
    <row r="13" spans="1:24" ht="49.5" x14ac:dyDescent="0.25">
      <c r="A13" s="130"/>
      <c r="B13" s="110" t="s">
        <v>249</v>
      </c>
      <c r="C13" s="338"/>
      <c r="D13" s="144"/>
      <c r="E13" s="322" t="s">
        <v>250</v>
      </c>
      <c r="F13" s="139"/>
      <c r="G13" s="130"/>
      <c r="H13" s="130"/>
      <c r="I13" s="130"/>
      <c r="J13" s="130"/>
      <c r="K13" s="130"/>
      <c r="L13" s="130"/>
      <c r="M13" s="130"/>
      <c r="N13" s="131"/>
      <c r="O13" s="130"/>
      <c r="P13" s="130"/>
      <c r="Q13" s="130"/>
      <c r="R13" s="130"/>
    </row>
    <row r="14" spans="1:24" ht="17.25" x14ac:dyDescent="0.25">
      <c r="A14" s="130"/>
      <c r="B14" s="140" t="s">
        <v>251</v>
      </c>
      <c r="C14" s="141"/>
      <c r="D14" s="142"/>
      <c r="E14" s="143"/>
      <c r="F14" s="139"/>
      <c r="G14" s="130"/>
      <c r="H14" s="130"/>
      <c r="I14" s="130"/>
      <c r="J14" s="130"/>
      <c r="K14" s="130"/>
      <c r="L14" s="130"/>
      <c r="M14" s="130"/>
      <c r="N14" s="131"/>
      <c r="O14" s="130"/>
      <c r="P14" s="130"/>
      <c r="Q14" s="130"/>
      <c r="R14" s="130"/>
    </row>
    <row r="15" spans="1:24" ht="33.75" thickBot="1" x14ac:dyDescent="0.3">
      <c r="A15" s="130"/>
      <c r="B15" s="111" t="s">
        <v>252</v>
      </c>
      <c r="C15" s="339"/>
      <c r="D15" s="146"/>
      <c r="E15" s="129" t="s">
        <v>253</v>
      </c>
      <c r="F15" s="139"/>
      <c r="G15" s="130"/>
      <c r="H15" s="130"/>
      <c r="I15" s="130"/>
      <c r="J15" s="130"/>
      <c r="K15" s="130"/>
      <c r="L15" s="130"/>
      <c r="M15" s="130"/>
      <c r="N15" s="131"/>
      <c r="O15" s="130"/>
      <c r="P15" s="130"/>
      <c r="Q15" s="130"/>
      <c r="R15" s="130"/>
    </row>
    <row r="16" spans="1:24" ht="17.25" thickBot="1" x14ac:dyDescent="0.3">
      <c r="A16" s="130"/>
      <c r="B16" s="136"/>
      <c r="C16" s="130"/>
      <c r="D16" s="130"/>
      <c r="E16" s="130"/>
      <c r="F16" s="139"/>
      <c r="G16" s="130"/>
      <c r="H16" s="130"/>
      <c r="I16" s="130"/>
      <c r="J16" s="130"/>
      <c r="K16" s="130"/>
      <c r="L16" s="130"/>
      <c r="M16" s="130"/>
      <c r="N16" s="131"/>
      <c r="O16" s="130"/>
      <c r="P16" s="130"/>
      <c r="Q16" s="130"/>
      <c r="R16" s="130"/>
      <c r="S16" s="137"/>
      <c r="T16" s="138"/>
      <c r="U16" s="138"/>
      <c r="V16" s="138"/>
      <c r="W16" s="138"/>
      <c r="X16" s="138"/>
    </row>
    <row r="17" spans="1:19" ht="18" thickBot="1" x14ac:dyDescent="0.3">
      <c r="A17" s="130"/>
      <c r="B17" s="452" t="s">
        <v>254</v>
      </c>
      <c r="C17" s="454"/>
      <c r="D17" s="454"/>
      <c r="E17" s="454"/>
      <c r="F17" s="454"/>
      <c r="G17" s="453"/>
      <c r="H17" s="149"/>
      <c r="I17" s="149"/>
      <c r="J17" s="149"/>
      <c r="K17" s="149"/>
      <c r="L17" s="149"/>
      <c r="M17" s="130"/>
      <c r="N17" s="131"/>
      <c r="O17" s="130"/>
      <c r="P17" s="130"/>
      <c r="Q17" s="130"/>
      <c r="R17" s="139"/>
    </row>
    <row r="18" spans="1:19" ht="17.25" x14ac:dyDescent="0.25">
      <c r="A18" s="130"/>
      <c r="B18" s="140" t="s">
        <v>256</v>
      </c>
      <c r="C18" s="141"/>
      <c r="D18" s="142"/>
      <c r="E18" s="340"/>
      <c r="F18" s="148"/>
      <c r="G18" s="143" t="s">
        <v>248</v>
      </c>
      <c r="H18" s="148"/>
      <c r="I18" s="148"/>
      <c r="J18" s="148"/>
      <c r="K18" s="148"/>
      <c r="L18" s="148"/>
      <c r="M18" s="130"/>
      <c r="N18" s="131"/>
      <c r="O18" s="130"/>
      <c r="P18" s="130"/>
      <c r="Q18" s="130"/>
      <c r="R18" s="139"/>
    </row>
    <row r="19" spans="1:19" x14ac:dyDescent="0.25">
      <c r="A19" s="130"/>
      <c r="B19" s="308" t="s">
        <v>187</v>
      </c>
      <c r="C19" s="474"/>
      <c r="D19" s="475"/>
      <c r="E19" s="476"/>
      <c r="F19" s="341"/>
      <c r="G19" s="310" t="s">
        <v>257</v>
      </c>
      <c r="H19" s="344"/>
      <c r="I19" s="344"/>
      <c r="J19" s="344"/>
      <c r="K19" s="344"/>
      <c r="L19" s="344"/>
      <c r="M19" s="130"/>
      <c r="N19" s="131"/>
      <c r="O19" s="130"/>
      <c r="P19" s="130"/>
      <c r="Q19" s="130"/>
      <c r="R19" s="139"/>
    </row>
    <row r="20" spans="1:19" x14ac:dyDescent="0.25">
      <c r="A20" s="130"/>
      <c r="B20" s="308" t="s">
        <v>255</v>
      </c>
      <c r="C20" s="474"/>
      <c r="D20" s="475"/>
      <c r="E20" s="476"/>
      <c r="F20" s="342"/>
      <c r="G20" s="310" t="s">
        <v>257</v>
      </c>
      <c r="H20" s="344"/>
      <c r="I20" s="344"/>
      <c r="J20" s="344"/>
      <c r="K20" s="344"/>
      <c r="L20" s="344"/>
      <c r="M20" s="130"/>
      <c r="N20" s="131"/>
      <c r="O20" s="130"/>
      <c r="P20" s="130"/>
      <c r="Q20" s="130"/>
      <c r="R20" s="139"/>
    </row>
    <row r="21" spans="1:19" x14ac:dyDescent="0.25">
      <c r="A21" s="130"/>
      <c r="B21" s="308" t="s">
        <v>178</v>
      </c>
      <c r="C21" s="474"/>
      <c r="D21" s="475"/>
      <c r="E21" s="476"/>
      <c r="F21" s="342"/>
      <c r="G21" s="171" t="s">
        <v>257</v>
      </c>
      <c r="H21" s="344"/>
      <c r="I21" s="344"/>
      <c r="J21" s="344"/>
      <c r="K21" s="344"/>
      <c r="L21" s="344"/>
      <c r="M21" s="130"/>
      <c r="N21" s="131"/>
      <c r="O21" s="130"/>
      <c r="P21" s="130"/>
      <c r="Q21" s="130"/>
      <c r="R21" s="139"/>
    </row>
    <row r="22" spans="1:19" x14ac:dyDescent="0.25">
      <c r="A22" s="130"/>
      <c r="B22" s="345"/>
      <c r="C22" s="392"/>
      <c r="D22" s="392"/>
      <c r="E22" s="392"/>
      <c r="F22" s="342"/>
      <c r="G22" s="346"/>
      <c r="H22" s="344"/>
      <c r="I22" s="344"/>
      <c r="J22" s="344"/>
      <c r="K22" s="344"/>
      <c r="L22" s="344"/>
      <c r="M22" s="130"/>
      <c r="N22" s="131"/>
      <c r="O22" s="130"/>
      <c r="P22" s="130"/>
      <c r="Q22" s="130"/>
      <c r="R22" s="139"/>
    </row>
    <row r="23" spans="1:19" ht="17.25" x14ac:dyDescent="0.25">
      <c r="A23" s="130"/>
      <c r="B23" s="140" t="s">
        <v>258</v>
      </c>
      <c r="C23" s="141"/>
      <c r="D23" s="142"/>
      <c r="E23" s="340"/>
      <c r="F23" s="148"/>
      <c r="G23" s="143"/>
      <c r="H23" s="148"/>
      <c r="I23" s="148"/>
      <c r="J23" s="148"/>
      <c r="K23" s="148"/>
      <c r="L23" s="148"/>
      <c r="M23" s="130"/>
      <c r="N23" s="131"/>
      <c r="O23" s="130"/>
      <c r="P23" s="130"/>
      <c r="Q23" s="130"/>
      <c r="R23" s="139"/>
    </row>
    <row r="24" spans="1:19" x14ac:dyDescent="0.25">
      <c r="A24" s="130"/>
      <c r="B24" s="308" t="s">
        <v>259</v>
      </c>
      <c r="C24" s="474"/>
      <c r="D24" s="475"/>
      <c r="E24" s="476"/>
      <c r="F24" s="342"/>
      <c r="G24" s="310" t="s">
        <v>262</v>
      </c>
      <c r="H24" s="344"/>
      <c r="I24" s="344"/>
      <c r="J24" s="344"/>
      <c r="K24" s="344"/>
      <c r="L24" s="344"/>
      <c r="M24" s="130"/>
      <c r="N24" s="131"/>
      <c r="O24" s="130"/>
      <c r="P24" s="130"/>
      <c r="Q24" s="130"/>
      <c r="R24" s="139"/>
    </row>
    <row r="25" spans="1:19" x14ac:dyDescent="0.25">
      <c r="A25" s="130"/>
      <c r="B25" s="308" t="s">
        <v>260</v>
      </c>
      <c r="C25" s="474"/>
      <c r="D25" s="475"/>
      <c r="E25" s="476"/>
      <c r="F25" s="342"/>
      <c r="G25" s="310" t="s">
        <v>262</v>
      </c>
      <c r="H25" s="344"/>
      <c r="I25" s="344"/>
      <c r="J25" s="344"/>
      <c r="K25" s="344"/>
      <c r="L25" s="344"/>
      <c r="M25" s="130"/>
      <c r="N25" s="131"/>
      <c r="O25" s="130"/>
      <c r="P25" s="130"/>
      <c r="Q25" s="130"/>
      <c r="R25" s="139"/>
    </row>
    <row r="26" spans="1:19" x14ac:dyDescent="0.25">
      <c r="A26" s="130"/>
      <c r="B26" s="308" t="s">
        <v>187</v>
      </c>
      <c r="C26" s="474"/>
      <c r="D26" s="475"/>
      <c r="E26" s="476"/>
      <c r="F26" s="341"/>
      <c r="G26" s="310" t="s">
        <v>262</v>
      </c>
      <c r="H26" s="344"/>
      <c r="I26" s="344"/>
      <c r="J26" s="344"/>
      <c r="K26" s="344"/>
      <c r="L26" s="344"/>
      <c r="M26" s="130"/>
      <c r="N26" s="131"/>
      <c r="O26" s="130"/>
      <c r="P26" s="130"/>
      <c r="Q26" s="130"/>
      <c r="R26" s="139"/>
    </row>
    <row r="27" spans="1:19" x14ac:dyDescent="0.25">
      <c r="A27" s="130"/>
      <c r="B27" s="308" t="s">
        <v>178</v>
      </c>
      <c r="C27" s="474"/>
      <c r="D27" s="475"/>
      <c r="E27" s="476"/>
      <c r="F27" s="342"/>
      <c r="G27" s="171" t="s">
        <v>262</v>
      </c>
      <c r="H27" s="344"/>
      <c r="I27" s="344"/>
      <c r="J27" s="344"/>
      <c r="K27" s="344"/>
      <c r="L27" s="344"/>
      <c r="M27" s="130"/>
      <c r="N27" s="131"/>
      <c r="O27" s="130"/>
      <c r="P27" s="130"/>
      <c r="Q27" s="130"/>
      <c r="R27" s="139"/>
    </row>
    <row r="28" spans="1:19" ht="17.25" thickBot="1" x14ac:dyDescent="0.3">
      <c r="A28" s="130"/>
      <c r="B28" s="111" t="s">
        <v>261</v>
      </c>
      <c r="C28" s="481"/>
      <c r="D28" s="482"/>
      <c r="E28" s="483"/>
      <c r="F28" s="347"/>
      <c r="G28" s="343" t="s">
        <v>262</v>
      </c>
      <c r="H28" s="344"/>
      <c r="I28" s="344"/>
      <c r="J28" s="344"/>
      <c r="K28" s="344"/>
      <c r="L28" s="344"/>
      <c r="M28" s="130"/>
      <c r="N28" s="131"/>
      <c r="O28" s="130"/>
      <c r="P28" s="130"/>
      <c r="Q28" s="130"/>
      <c r="R28" s="139"/>
    </row>
    <row r="29" spans="1:19" ht="17.25" thickBot="1" x14ac:dyDescent="0.3">
      <c r="A29" s="130"/>
      <c r="B29" s="136"/>
      <c r="C29" s="130"/>
      <c r="D29" s="130"/>
      <c r="E29" s="130"/>
      <c r="F29" s="139"/>
      <c r="G29" s="130"/>
      <c r="H29" s="130"/>
      <c r="I29" s="130"/>
      <c r="J29" s="130"/>
      <c r="K29" s="130"/>
      <c r="L29" s="130"/>
      <c r="M29" s="130"/>
      <c r="N29" s="131"/>
      <c r="O29" s="137"/>
      <c r="P29" s="138"/>
      <c r="Q29" s="138"/>
      <c r="R29" s="138"/>
      <c r="S29" s="138"/>
    </row>
    <row r="30" spans="1:19" ht="18" thickBot="1" x14ac:dyDescent="0.3">
      <c r="A30" s="130"/>
      <c r="B30" s="452" t="s">
        <v>290</v>
      </c>
      <c r="C30" s="454"/>
      <c r="D30" s="454"/>
      <c r="E30" s="453"/>
      <c r="F30" s="149"/>
      <c r="G30" s="130"/>
      <c r="H30" s="130"/>
      <c r="I30" s="130"/>
      <c r="J30" s="130"/>
      <c r="K30" s="130"/>
      <c r="L30" s="130"/>
      <c r="M30" s="139"/>
      <c r="N30" s="131"/>
    </row>
    <row r="31" spans="1:19" ht="17.25" x14ac:dyDescent="0.25">
      <c r="A31" s="130"/>
      <c r="B31" s="140"/>
      <c r="C31" s="141"/>
      <c r="D31" s="142"/>
      <c r="E31" s="143" t="s">
        <v>248</v>
      </c>
      <c r="F31" s="148"/>
      <c r="G31" s="130"/>
      <c r="H31" s="130"/>
      <c r="I31" s="130"/>
      <c r="J31" s="130"/>
      <c r="K31" s="130"/>
      <c r="L31" s="130"/>
      <c r="M31" s="139"/>
      <c r="N31" s="131"/>
    </row>
    <row r="32" spans="1:19" ht="17.25" x14ac:dyDescent="0.25">
      <c r="A32" s="130"/>
      <c r="B32" s="45" t="s">
        <v>263</v>
      </c>
      <c r="C32" s="263"/>
      <c r="D32" s="144"/>
      <c r="E32" s="348" t="s">
        <v>264</v>
      </c>
      <c r="F32" s="148"/>
      <c r="G32" s="130"/>
      <c r="H32" s="130"/>
      <c r="I32" s="130"/>
      <c r="J32" s="130"/>
      <c r="K32" s="130"/>
      <c r="L32" s="130"/>
      <c r="M32" s="139"/>
      <c r="N32" s="131"/>
    </row>
    <row r="33" spans="1:14" ht="17.25" x14ac:dyDescent="0.25">
      <c r="A33" s="130"/>
      <c r="B33" s="140"/>
      <c r="C33" s="141"/>
      <c r="D33" s="142"/>
      <c r="E33" s="143"/>
      <c r="F33" s="148"/>
      <c r="G33" s="130"/>
      <c r="H33" s="130"/>
      <c r="I33" s="130"/>
      <c r="J33" s="130"/>
      <c r="K33" s="130"/>
      <c r="L33" s="130"/>
      <c r="M33" s="139"/>
      <c r="N33" s="131"/>
    </row>
    <row r="34" spans="1:14" x14ac:dyDescent="0.25">
      <c r="A34" s="130"/>
      <c r="B34" s="45" t="s">
        <v>70</v>
      </c>
      <c r="C34" s="263"/>
      <c r="D34" s="144" t="s">
        <v>132</v>
      </c>
      <c r="E34" s="128" t="s">
        <v>98</v>
      </c>
      <c r="F34" s="30"/>
      <c r="G34" s="130"/>
      <c r="H34" s="130"/>
      <c r="I34" s="130"/>
      <c r="J34" s="130"/>
      <c r="K34" s="130"/>
      <c r="L34" s="130"/>
      <c r="M34" s="139"/>
      <c r="N34" s="131"/>
    </row>
    <row r="35" spans="1:14" x14ac:dyDescent="0.25">
      <c r="A35" s="130"/>
      <c r="B35" s="45" t="s">
        <v>71</v>
      </c>
      <c r="C35" s="263"/>
      <c r="D35" s="144" t="s">
        <v>130</v>
      </c>
      <c r="E35" s="458">
        <v>2.7</v>
      </c>
      <c r="F35" s="30"/>
      <c r="G35" s="130"/>
      <c r="H35" s="130"/>
      <c r="I35" s="130"/>
      <c r="J35" s="130"/>
      <c r="K35" s="130"/>
      <c r="L35" s="130"/>
      <c r="M35" s="139"/>
      <c r="N35" s="131"/>
    </row>
    <row r="36" spans="1:14" x14ac:dyDescent="0.25">
      <c r="A36" s="130"/>
      <c r="B36" s="45" t="s">
        <v>72</v>
      </c>
      <c r="C36" s="263"/>
      <c r="D36" s="144" t="s">
        <v>133</v>
      </c>
      <c r="E36" s="458"/>
      <c r="F36" s="30"/>
      <c r="G36" s="130"/>
      <c r="H36" s="130"/>
      <c r="I36" s="130"/>
      <c r="J36" s="130"/>
      <c r="K36" s="130"/>
      <c r="L36" s="130"/>
      <c r="M36" s="139"/>
      <c r="N36" s="131"/>
    </row>
    <row r="37" spans="1:14" x14ac:dyDescent="0.25">
      <c r="A37" s="130"/>
      <c r="B37" s="145"/>
      <c r="C37" s="264"/>
      <c r="D37" s="144"/>
      <c r="E37" s="127"/>
      <c r="F37" s="30"/>
      <c r="G37" s="130"/>
      <c r="H37" s="130"/>
      <c r="I37" s="130"/>
      <c r="J37" s="130"/>
      <c r="K37" s="130"/>
      <c r="L37" s="130"/>
      <c r="M37" s="139"/>
      <c r="N37" s="131"/>
    </row>
    <row r="38" spans="1:14" x14ac:dyDescent="0.25">
      <c r="A38" s="130"/>
      <c r="B38" s="45" t="s">
        <v>73</v>
      </c>
      <c r="C38" s="263"/>
      <c r="D38" s="144" t="s">
        <v>132</v>
      </c>
      <c r="E38" s="127"/>
      <c r="F38" s="30"/>
      <c r="G38" s="130"/>
      <c r="H38" s="130"/>
      <c r="I38" s="130"/>
      <c r="J38" s="130"/>
      <c r="K38" s="130"/>
      <c r="L38" s="130"/>
      <c r="M38" s="139"/>
      <c r="N38" s="131"/>
    </row>
    <row r="39" spans="1:14" x14ac:dyDescent="0.25">
      <c r="A39" s="130"/>
      <c r="B39" s="110" t="s">
        <v>74</v>
      </c>
      <c r="C39" s="188" t="str">
        <f>IF(Weight_InitialWet&lt;&gt;0,(Weight_InitialWet-Weight_BoneDry)/Weight_BoneDry," ")</f>
        <v xml:space="preserve"> </v>
      </c>
      <c r="D39" s="144" t="s">
        <v>134</v>
      </c>
      <c r="E39" s="128" t="s">
        <v>99</v>
      </c>
      <c r="F39" s="30"/>
      <c r="G39" s="130"/>
      <c r="H39" s="130"/>
      <c r="I39" s="130"/>
      <c r="J39" s="130"/>
      <c r="K39" s="130"/>
      <c r="L39" s="130"/>
      <c r="M39" s="139"/>
      <c r="N39" s="131"/>
    </row>
    <row r="40" spans="1:14" x14ac:dyDescent="0.25">
      <c r="A40" s="130"/>
      <c r="B40" s="145"/>
      <c r="C40" s="264"/>
      <c r="D40" s="144"/>
      <c r="E40" s="127"/>
      <c r="F40" s="30"/>
      <c r="G40" s="130"/>
      <c r="H40" s="130"/>
      <c r="I40" s="130"/>
      <c r="J40" s="130"/>
      <c r="K40" s="130"/>
      <c r="L40" s="130"/>
      <c r="M40" s="139"/>
      <c r="N40" s="131"/>
    </row>
    <row r="41" spans="1:14" x14ac:dyDescent="0.25">
      <c r="A41" s="130"/>
      <c r="B41" s="45" t="s">
        <v>75</v>
      </c>
      <c r="C41" s="263"/>
      <c r="D41" s="144" t="s">
        <v>132</v>
      </c>
      <c r="E41" s="127"/>
      <c r="F41" s="30"/>
      <c r="G41" s="130"/>
      <c r="H41" s="130"/>
      <c r="I41" s="130"/>
      <c r="J41" s="130"/>
      <c r="K41" s="130"/>
      <c r="L41" s="130"/>
      <c r="M41" s="139"/>
      <c r="N41" s="131"/>
    </row>
    <row r="42" spans="1:14" ht="17.25" thickBot="1" x14ac:dyDescent="0.3">
      <c r="A42" s="130"/>
      <c r="B42" s="111" t="s">
        <v>76</v>
      </c>
      <c r="C42" s="189" t="str">
        <f>IF(Weight_FinalDried&lt;&gt;0,(Weight_FinalDried-Weight_BoneDry)/Weight_BoneDry," ")</f>
        <v xml:space="preserve"> </v>
      </c>
      <c r="D42" s="146" t="s">
        <v>134</v>
      </c>
      <c r="E42" s="129" t="s">
        <v>100</v>
      </c>
      <c r="F42" s="30"/>
      <c r="G42" s="130"/>
      <c r="H42" s="130"/>
      <c r="I42" s="130"/>
      <c r="J42" s="130"/>
      <c r="K42" s="130"/>
      <c r="L42" s="130"/>
      <c r="M42" s="139"/>
      <c r="N42" s="131"/>
    </row>
    <row r="43" spans="1:14" ht="17.25" thickBot="1" x14ac:dyDescent="0.3">
      <c r="A43" s="130"/>
      <c r="B43" s="130"/>
      <c r="C43" s="130"/>
      <c r="D43" s="130"/>
      <c r="E43" s="130"/>
      <c r="F43" s="130"/>
      <c r="G43" s="130"/>
      <c r="H43" s="130"/>
      <c r="I43" s="130"/>
      <c r="J43" s="130"/>
      <c r="K43" s="130"/>
      <c r="L43" s="130"/>
      <c r="M43" s="130"/>
      <c r="N43" s="131"/>
    </row>
    <row r="44" spans="1:14" ht="18" thickBot="1" x14ac:dyDescent="0.3">
      <c r="A44" s="130"/>
      <c r="B44" s="349" t="s">
        <v>265</v>
      </c>
      <c r="C44" s="350"/>
      <c r="D44" s="350"/>
      <c r="E44" s="350"/>
      <c r="F44" s="350"/>
      <c r="G44" s="350"/>
      <c r="H44" s="350"/>
      <c r="I44" s="350"/>
      <c r="J44" s="350"/>
      <c r="K44" s="351"/>
      <c r="L44" s="130"/>
      <c r="N44" s="131"/>
    </row>
    <row r="45" spans="1:14" ht="17.25" x14ac:dyDescent="0.25">
      <c r="A45" s="130"/>
      <c r="B45" s="490" t="s">
        <v>126</v>
      </c>
      <c r="C45" s="484" t="s">
        <v>266</v>
      </c>
      <c r="D45" s="477" t="s">
        <v>267</v>
      </c>
      <c r="E45" s="477" t="s">
        <v>268</v>
      </c>
      <c r="F45" s="479" t="s">
        <v>269</v>
      </c>
      <c r="G45" s="493" t="s">
        <v>270</v>
      </c>
      <c r="H45" s="494"/>
      <c r="I45" s="495"/>
      <c r="J45" s="484" t="s">
        <v>233</v>
      </c>
      <c r="K45" s="486" t="s">
        <v>248</v>
      </c>
      <c r="L45" s="130"/>
      <c r="N45" s="131"/>
    </row>
    <row r="46" spans="1:14" ht="17.25" x14ac:dyDescent="0.25">
      <c r="A46" s="130"/>
      <c r="B46" s="491"/>
      <c r="C46" s="485"/>
      <c r="D46" s="478"/>
      <c r="E46" s="478"/>
      <c r="F46" s="480"/>
      <c r="G46" s="391" t="s">
        <v>294</v>
      </c>
      <c r="H46" s="391" t="s">
        <v>295</v>
      </c>
      <c r="I46" s="352" t="s">
        <v>271</v>
      </c>
      <c r="J46" s="485"/>
      <c r="K46" s="487"/>
      <c r="L46" s="130"/>
      <c r="N46" s="131"/>
    </row>
    <row r="47" spans="1:14" x14ac:dyDescent="0.25">
      <c r="A47" s="130"/>
      <c r="B47" s="238" t="s">
        <v>192</v>
      </c>
      <c r="C47" s="353"/>
      <c r="D47" s="353"/>
      <c r="E47" s="353"/>
      <c r="F47" s="353"/>
      <c r="G47" s="398" t="str">
        <f>IF(F47="","",E47-(2*F47))</f>
        <v/>
      </c>
      <c r="H47" s="398" t="str">
        <f>IF(F47="","",E47+(2*F47))</f>
        <v/>
      </c>
      <c r="I47" s="354" t="str">
        <f>IF(C47&gt;0,D47-C47,"")</f>
        <v/>
      </c>
      <c r="J47" s="355" t="s">
        <v>130</v>
      </c>
      <c r="K47" s="488" t="s">
        <v>97</v>
      </c>
      <c r="L47" s="130"/>
      <c r="N47" s="131"/>
    </row>
    <row r="48" spans="1:14" x14ac:dyDescent="0.25">
      <c r="A48" s="130"/>
      <c r="B48" s="45" t="s">
        <v>193</v>
      </c>
      <c r="C48" s="356"/>
      <c r="D48" s="356"/>
      <c r="E48" s="356"/>
      <c r="F48" s="356"/>
      <c r="G48" s="397" t="str">
        <f t="shared" ref="G48:G51" si="0">IF(F48="","",E48-(2*F48))</f>
        <v/>
      </c>
      <c r="H48" s="397" t="str">
        <f t="shared" ref="H48:H51" si="1">IF(F48="","",E48+(2*F48))</f>
        <v/>
      </c>
      <c r="I48" s="357" t="str">
        <f>IF(C48&gt;0,(D48-C48),"")</f>
        <v/>
      </c>
      <c r="J48" s="355" t="s">
        <v>131</v>
      </c>
      <c r="K48" s="492"/>
      <c r="L48" s="130"/>
      <c r="N48" s="131"/>
    </row>
    <row r="49" spans="1:16" x14ac:dyDescent="0.25">
      <c r="A49" s="130"/>
      <c r="B49" s="358" t="s">
        <v>235</v>
      </c>
      <c r="C49" s="263"/>
      <c r="D49" s="263"/>
      <c r="E49" s="263"/>
      <c r="F49" s="263"/>
      <c r="G49" s="398" t="str">
        <f t="shared" si="0"/>
        <v/>
      </c>
      <c r="H49" s="398" t="str">
        <f t="shared" si="1"/>
        <v/>
      </c>
      <c r="I49" s="357" t="str">
        <f>IF(C49&gt;0,(D49-C49)/'Drop-Downs'!C32,"")</f>
        <v/>
      </c>
      <c r="J49" s="355" t="s">
        <v>236</v>
      </c>
      <c r="K49" s="359" t="s">
        <v>228</v>
      </c>
      <c r="L49" s="130"/>
      <c r="N49" s="131"/>
    </row>
    <row r="50" spans="1:16" x14ac:dyDescent="0.25">
      <c r="A50" s="130"/>
      <c r="B50" s="360" t="s">
        <v>194</v>
      </c>
      <c r="C50" s="361"/>
      <c r="D50" s="361"/>
      <c r="E50" s="361"/>
      <c r="F50" s="361"/>
      <c r="G50" s="399" t="str">
        <f t="shared" si="0"/>
        <v/>
      </c>
      <c r="H50" s="399" t="str">
        <f t="shared" si="1"/>
        <v/>
      </c>
      <c r="I50" s="362" t="str">
        <f t="shared" ref="I50" si="2">IF(C50&gt;0,D50-C50,"")</f>
        <v/>
      </c>
      <c r="J50" s="363" t="s">
        <v>130</v>
      </c>
      <c r="K50" s="333" t="s">
        <v>195</v>
      </c>
      <c r="L50" s="130"/>
      <c r="M50" s="30"/>
      <c r="N50" s="131"/>
    </row>
    <row r="51" spans="1:16" ht="17.25" thickBot="1" x14ac:dyDescent="0.3">
      <c r="A51" s="130"/>
      <c r="B51" s="364" t="s">
        <v>272</v>
      </c>
      <c r="C51" s="365"/>
      <c r="D51" s="365"/>
      <c r="E51" s="365"/>
      <c r="F51" s="365"/>
      <c r="G51" s="400" t="str">
        <f t="shared" si="0"/>
        <v/>
      </c>
      <c r="H51" s="400" t="str">
        <f t="shared" si="1"/>
        <v/>
      </c>
      <c r="I51" s="366" t="str">
        <f>IF(C51&gt;0,"-","")</f>
        <v/>
      </c>
      <c r="J51" s="367" t="s">
        <v>236</v>
      </c>
      <c r="K51" s="368" t="s">
        <v>228</v>
      </c>
      <c r="L51" s="130"/>
      <c r="M51" s="30"/>
      <c r="N51" s="131"/>
    </row>
    <row r="52" spans="1:16" ht="17.25" thickBot="1" x14ac:dyDescent="0.3">
      <c r="A52" s="130"/>
      <c r="B52" s="130"/>
      <c r="C52" s="130"/>
      <c r="D52" s="130"/>
      <c r="E52" s="130"/>
      <c r="F52" s="130"/>
      <c r="G52" s="130"/>
      <c r="H52" s="130"/>
      <c r="I52" s="130"/>
      <c r="J52" s="130"/>
      <c r="K52" s="130"/>
      <c r="L52" s="130"/>
      <c r="M52" s="130"/>
      <c r="N52" s="131"/>
    </row>
    <row r="53" spans="1:16" ht="18" thickBot="1" x14ac:dyDescent="0.3">
      <c r="A53" s="130"/>
      <c r="B53" s="349" t="s">
        <v>273</v>
      </c>
      <c r="C53" s="350"/>
      <c r="D53" s="350"/>
      <c r="E53" s="350"/>
      <c r="F53" s="350"/>
      <c r="G53" s="350"/>
      <c r="H53" s="350"/>
      <c r="I53" s="350"/>
      <c r="J53" s="350"/>
      <c r="K53" s="351"/>
      <c r="L53" s="130"/>
      <c r="N53" s="131"/>
    </row>
    <row r="54" spans="1:16" ht="17.25" x14ac:dyDescent="0.25">
      <c r="A54" s="130"/>
      <c r="B54" s="490" t="s">
        <v>126</v>
      </c>
      <c r="C54" s="484" t="s">
        <v>266</v>
      </c>
      <c r="D54" s="477" t="s">
        <v>267</v>
      </c>
      <c r="E54" s="477" t="s">
        <v>268</v>
      </c>
      <c r="F54" s="479" t="s">
        <v>269</v>
      </c>
      <c r="G54" s="493" t="s">
        <v>270</v>
      </c>
      <c r="H54" s="494"/>
      <c r="I54" s="495"/>
      <c r="J54" s="484" t="s">
        <v>233</v>
      </c>
      <c r="K54" s="486" t="s">
        <v>248</v>
      </c>
      <c r="L54" s="130"/>
      <c r="N54" s="131"/>
    </row>
    <row r="55" spans="1:16" ht="17.25" x14ac:dyDescent="0.25">
      <c r="A55" s="130"/>
      <c r="B55" s="491"/>
      <c r="C55" s="485"/>
      <c r="D55" s="478"/>
      <c r="E55" s="478"/>
      <c r="F55" s="480"/>
      <c r="G55" s="391" t="s">
        <v>294</v>
      </c>
      <c r="H55" s="391" t="s">
        <v>295</v>
      </c>
      <c r="I55" s="352" t="s">
        <v>271</v>
      </c>
      <c r="J55" s="485"/>
      <c r="K55" s="487"/>
      <c r="L55" s="130"/>
      <c r="N55" s="131"/>
    </row>
    <row r="56" spans="1:16" ht="18" x14ac:dyDescent="0.25">
      <c r="A56" s="130"/>
      <c r="B56" s="238" t="s">
        <v>274</v>
      </c>
      <c r="C56" s="353"/>
      <c r="D56" s="353"/>
      <c r="E56" s="353"/>
      <c r="F56" s="353"/>
      <c r="G56" s="398" t="str">
        <f t="shared" ref="G56:G58" si="3">IF(F56="","",E56-(2*F56))</f>
        <v/>
      </c>
      <c r="H56" s="398" t="str">
        <f t="shared" ref="H56:H58" si="4">IF(F56="","",E56+(2*F56))</f>
        <v/>
      </c>
      <c r="I56" s="369" t="str">
        <f t="shared" ref="I56:I57" si="5">IF(C56&gt;0,(D56-C56),"")</f>
        <v/>
      </c>
      <c r="J56" s="355" t="s">
        <v>275</v>
      </c>
      <c r="K56" s="488" t="s">
        <v>216</v>
      </c>
      <c r="L56" s="130"/>
      <c r="M56" s="30"/>
      <c r="N56" s="131"/>
    </row>
    <row r="57" spans="1:16" x14ac:dyDescent="0.25">
      <c r="A57" s="130"/>
      <c r="B57" s="238" t="s">
        <v>296</v>
      </c>
      <c r="C57" s="356"/>
      <c r="D57" s="356"/>
      <c r="E57" s="356"/>
      <c r="F57" s="356"/>
      <c r="G57" s="398" t="str">
        <f t="shared" si="3"/>
        <v/>
      </c>
      <c r="H57" s="398" t="str">
        <f t="shared" si="4"/>
        <v/>
      </c>
      <c r="I57" s="369" t="str">
        <f t="shared" si="5"/>
        <v/>
      </c>
      <c r="J57" s="355" t="s">
        <v>236</v>
      </c>
      <c r="K57" s="488"/>
      <c r="L57" s="130"/>
      <c r="M57" s="30"/>
      <c r="N57" s="131"/>
    </row>
    <row r="58" spans="1:16" ht="17.25" thickBot="1" x14ac:dyDescent="0.3">
      <c r="A58" s="130"/>
      <c r="B58" s="364" t="s">
        <v>276</v>
      </c>
      <c r="C58" s="370"/>
      <c r="D58" s="370"/>
      <c r="E58" s="370"/>
      <c r="F58" s="370"/>
      <c r="G58" s="400" t="str">
        <f t="shared" si="3"/>
        <v/>
      </c>
      <c r="H58" s="400" t="str">
        <f t="shared" si="4"/>
        <v/>
      </c>
      <c r="I58" s="371" t="str">
        <f>IF(C58&gt;0,(D58-C58),"")</f>
        <v/>
      </c>
      <c r="J58" s="367" t="s">
        <v>236</v>
      </c>
      <c r="K58" s="489" t="s">
        <v>228</v>
      </c>
      <c r="L58" s="130"/>
      <c r="M58" s="30"/>
      <c r="N58" s="131"/>
    </row>
    <row r="59" spans="1:16" x14ac:dyDescent="0.25">
      <c r="A59" s="130"/>
      <c r="B59" s="130"/>
      <c r="C59" s="130"/>
      <c r="D59" s="130"/>
      <c r="E59" s="130"/>
      <c r="F59" s="130"/>
      <c r="G59" s="130"/>
      <c r="H59" s="130"/>
      <c r="I59" s="130"/>
      <c r="J59" s="130"/>
      <c r="K59" s="130"/>
      <c r="L59" s="130"/>
      <c r="M59" s="130"/>
      <c r="N59" s="131"/>
    </row>
    <row r="60" spans="1:16" x14ac:dyDescent="0.25">
      <c r="A60" s="131"/>
      <c r="B60" s="131"/>
      <c r="C60" s="131"/>
      <c r="D60" s="131"/>
      <c r="E60" s="131"/>
      <c r="F60" s="131"/>
      <c r="G60" s="131"/>
      <c r="H60" s="131"/>
      <c r="I60" s="131"/>
      <c r="J60" s="131"/>
      <c r="K60" s="131"/>
      <c r="L60" s="131"/>
      <c r="M60" s="131"/>
      <c r="N60" s="131"/>
      <c r="O60" s="147"/>
      <c r="P60" s="147"/>
    </row>
  </sheetData>
  <sheetProtection algorithmName="SHA-512" hashValue="M2basaBibRRIY02zc1Nr62HEL75303FGYfizailxZ09guzRy73kR+jWAFuy2yM1y70hBy8goCuAJWPfn/buYeg==" saltValue="J0yKN+afmY5PPMUdI4CrlA==" spinCount="100000" sheet="1" objects="1" scenarios="1" selectLockedCells="1"/>
  <mergeCells count="37">
    <mergeCell ref="J54:J55"/>
    <mergeCell ref="K54:K55"/>
    <mergeCell ref="K56:K58"/>
    <mergeCell ref="B45:B46"/>
    <mergeCell ref="C45:C46"/>
    <mergeCell ref="D45:D46"/>
    <mergeCell ref="E45:E46"/>
    <mergeCell ref="F45:F46"/>
    <mergeCell ref="J45:J46"/>
    <mergeCell ref="K45:K46"/>
    <mergeCell ref="K47:K48"/>
    <mergeCell ref="B54:B55"/>
    <mergeCell ref="C54:C55"/>
    <mergeCell ref="D54:D55"/>
    <mergeCell ref="G45:I45"/>
    <mergeCell ref="G54:I54"/>
    <mergeCell ref="E54:E55"/>
    <mergeCell ref="F54:F55"/>
    <mergeCell ref="C25:E25"/>
    <mergeCell ref="C27:E27"/>
    <mergeCell ref="C26:E26"/>
    <mergeCell ref="C28:E28"/>
    <mergeCell ref="B2:E2"/>
    <mergeCell ref="C3:E3"/>
    <mergeCell ref="E35:E36"/>
    <mergeCell ref="B30:E30"/>
    <mergeCell ref="C4:E4"/>
    <mergeCell ref="C5:E5"/>
    <mergeCell ref="C6:E6"/>
    <mergeCell ref="C8:E8"/>
    <mergeCell ref="C7:E7"/>
    <mergeCell ref="B11:E11"/>
    <mergeCell ref="B17:G17"/>
    <mergeCell ref="C19:E19"/>
    <mergeCell ref="C20:E20"/>
    <mergeCell ref="C21:E21"/>
    <mergeCell ref="C24:E24"/>
  </mergeCells>
  <conditionalFormatting sqref="C13">
    <cfRule type="expression" dxfId="27" priority="49" stopIfTrue="1">
      <formula>AND(Product_Class="Ventless Electric Compact (240V)")</formula>
    </cfRule>
    <cfRule type="expression" dxfId="26" priority="50" stopIfTrue="1">
      <formula>AND(Product_Class="Ventless Electric Combination Washer-Dryer")</formula>
    </cfRule>
  </conditionalFormatting>
  <conditionalFormatting sqref="C15">
    <cfRule type="expression" dxfId="25" priority="46" stopIfTrue="1">
      <formula>AND(Product_Class="Ventless Electric Combination Washer-Dryer")</formula>
    </cfRule>
    <cfRule type="expression" dxfId="24" priority="47" stopIfTrue="1">
      <formula>AND(Product_Class="Ventless Electric Compact (240V)")</formula>
    </cfRule>
    <cfRule type="expression" dxfId="23" priority="48" stopIfTrue="1">
      <formula>AND(Product_Class="")</formula>
    </cfRule>
  </conditionalFormatting>
  <conditionalFormatting sqref="C19:E21">
    <cfRule type="expression" dxfId="22" priority="45" stopIfTrue="1">
      <formula>AND(Auto_Termination="Yes")</formula>
    </cfRule>
  </conditionalFormatting>
  <conditionalFormatting sqref="B53:K55 B56:F58 J56:K58">
    <cfRule type="expression" dxfId="21" priority="42" stopIfTrue="1">
      <formula>AND(Gas_Electric="Electric")</formula>
    </cfRule>
  </conditionalFormatting>
  <conditionalFormatting sqref="C24:E28">
    <cfRule type="expression" dxfId="20" priority="41" stopIfTrue="1">
      <formula>AND(Auto_Termination="No")</formula>
    </cfRule>
  </conditionalFormatting>
  <conditionalFormatting sqref="G56:I58">
    <cfRule type="expression" dxfId="19" priority="7" stopIfTrue="1">
      <formula>AND(Gas_Electric="Electric")</formula>
    </cfRule>
  </conditionalFormatting>
  <dataValidations count="1">
    <dataValidation type="list" allowBlank="1" showInputMessage="1" showErrorMessage="1" sqref="C13 C15">
      <formula1>DD_Preconditioning</formula1>
    </dataValidation>
  </dataValidations>
  <hyperlinks>
    <hyperlink ref="G4" location="Instructions!C33" display="Back to Instructions tab"/>
  </hyperlinks>
  <printOptions horizontalCentered="1"/>
  <pageMargins left="0.25" right="0.25" top="0.75" bottom="0.25" header="0.3" footer="0.3"/>
  <pageSetup scale="49"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103"/>
  <sheetViews>
    <sheetView showGridLines="0" zoomScale="80" zoomScaleNormal="80" workbookViewId="0">
      <selection activeCell="G4" sqref="G4"/>
    </sheetView>
  </sheetViews>
  <sheetFormatPr defaultRowHeight="18" x14ac:dyDescent="0.35"/>
  <cols>
    <col min="1" max="1" width="4.5703125" style="29" customWidth="1"/>
    <col min="2" max="2" width="3.7109375" style="29" customWidth="1"/>
    <col min="3" max="3" width="30.85546875" style="29" customWidth="1"/>
    <col min="4" max="4" width="28" style="29" customWidth="1"/>
    <col min="5" max="5" width="31.5703125" style="29" customWidth="1"/>
    <col min="6" max="6" width="30.7109375" style="29" customWidth="1"/>
    <col min="7" max="7" width="44.42578125" style="29" customWidth="1"/>
    <col min="8" max="8" width="30.7109375" style="29" customWidth="1"/>
    <col min="9" max="9" width="22.140625" style="29" customWidth="1"/>
    <col min="10" max="10" width="3.7109375" customWidth="1"/>
    <col min="11" max="12" width="3" customWidth="1"/>
  </cols>
  <sheetData>
    <row r="1" spans="1:12" ht="18.75" thickBot="1" x14ac:dyDescent="0.4">
      <c r="A1" s="62"/>
      <c r="B1" s="62"/>
      <c r="C1" s="62"/>
      <c r="D1" s="62"/>
      <c r="E1" s="62"/>
      <c r="F1" s="62"/>
      <c r="G1" s="62"/>
      <c r="H1" s="62"/>
      <c r="I1" s="62"/>
      <c r="J1" s="63"/>
      <c r="K1" s="63"/>
      <c r="L1" s="64"/>
    </row>
    <row r="2" spans="1:12" ht="18.75" thickBot="1" x14ac:dyDescent="0.4">
      <c r="A2" s="62"/>
      <c r="B2" s="452" t="str">
        <f>'Version Control'!$B$2</f>
        <v>Title Block</v>
      </c>
      <c r="C2" s="453"/>
      <c r="D2" s="454"/>
      <c r="E2" s="453"/>
      <c r="F2" s="62"/>
      <c r="G2" s="62"/>
      <c r="H2" s="62"/>
      <c r="I2" s="62"/>
      <c r="J2" s="63"/>
      <c r="K2" s="63"/>
      <c r="L2" s="64"/>
    </row>
    <row r="3" spans="1:12" x14ac:dyDescent="0.35">
      <c r="A3" s="62"/>
      <c r="B3" s="534" t="str">
        <f>'Version Control'!$B$3</f>
        <v>Test Report Template Name:</v>
      </c>
      <c r="C3" s="535"/>
      <c r="D3" s="526" t="str">
        <f>'Version Control'!$C$3</f>
        <v>Residential Clothes Dryer Appendix D2</v>
      </c>
      <c r="E3" s="527"/>
      <c r="F3" s="62"/>
      <c r="G3" s="62"/>
      <c r="H3" s="62"/>
      <c r="I3" s="62"/>
      <c r="J3" s="63"/>
      <c r="K3" s="63"/>
      <c r="L3" s="64"/>
    </row>
    <row r="4" spans="1:12" x14ac:dyDescent="0.35">
      <c r="A4" s="62"/>
      <c r="B4" s="536" t="str">
        <f>'Version Control'!$B$4</f>
        <v>Version Number:</v>
      </c>
      <c r="C4" s="537"/>
      <c r="D4" s="528" t="str">
        <f>'Version Control'!$C$4</f>
        <v>v3.4</v>
      </c>
      <c r="E4" s="529"/>
      <c r="F4" s="62"/>
      <c r="G4" s="303" t="s">
        <v>61</v>
      </c>
      <c r="H4" s="304"/>
      <c r="I4" s="62"/>
      <c r="J4" s="63"/>
      <c r="K4" s="63"/>
      <c r="L4" s="64"/>
    </row>
    <row r="5" spans="1:12" x14ac:dyDescent="0.35">
      <c r="A5" s="62"/>
      <c r="B5" s="536" t="str">
        <f>'Version Control'!$B$5</f>
        <v xml:space="preserve">Latest Template Revision: </v>
      </c>
      <c r="C5" s="538"/>
      <c r="D5" s="530">
        <f>'Version Control'!$C$5</f>
        <v>42922</v>
      </c>
      <c r="E5" s="531"/>
      <c r="F5" s="62"/>
      <c r="G5" s="62"/>
      <c r="H5" s="62"/>
      <c r="I5" s="62"/>
      <c r="J5" s="63"/>
      <c r="K5" s="63"/>
      <c r="L5" s="64"/>
    </row>
    <row r="6" spans="1:12" x14ac:dyDescent="0.35">
      <c r="A6" s="62"/>
      <c r="B6" s="536" t="str">
        <f>'Version Control'!$B$6</f>
        <v>Tab Name:</v>
      </c>
      <c r="C6" s="537"/>
      <c r="D6" s="528" t="str">
        <f ca="1">MID(CELL("filename",A1), FIND("]", CELL("filename", A1))+ 1, 255)</f>
        <v>Test Data Inputs &amp; Calculations</v>
      </c>
      <c r="E6" s="529"/>
      <c r="F6" s="62"/>
      <c r="G6" s="62"/>
      <c r="H6" s="62"/>
      <c r="I6" s="62"/>
      <c r="J6" s="63"/>
      <c r="K6" s="63"/>
      <c r="L6" s="64"/>
    </row>
    <row r="7" spans="1:12" ht="39.75" customHeight="1" x14ac:dyDescent="0.35">
      <c r="A7" s="62"/>
      <c r="B7" s="536" t="str">
        <f>'Version Control'!$B$7</f>
        <v>File Name:</v>
      </c>
      <c r="C7" s="537"/>
      <c r="D7" s="541" t="str">
        <f ca="1">'Version Control'!$C$7</f>
        <v>Residential Clothes Dryer Appendix D2 - v3.4.xlsx</v>
      </c>
      <c r="E7" s="542"/>
      <c r="F7" s="62"/>
      <c r="G7" s="62"/>
      <c r="H7" s="62"/>
      <c r="I7" s="62"/>
      <c r="J7" s="63"/>
      <c r="K7" s="63"/>
      <c r="L7" s="64"/>
    </row>
    <row r="8" spans="1:12" ht="18.75" thickBot="1" x14ac:dyDescent="0.4">
      <c r="A8" s="62"/>
      <c r="B8" s="539" t="str">
        <f>'Version Control'!$B$8</f>
        <v xml:space="preserve">Test Completion Date: </v>
      </c>
      <c r="C8" s="540"/>
      <c r="D8" s="532" t="str">
        <f>'Version Control'!$C$8</f>
        <v>[MM/DD/YYYY]</v>
      </c>
      <c r="E8" s="533"/>
      <c r="F8" s="62"/>
      <c r="G8" s="62"/>
      <c r="H8" s="62"/>
      <c r="I8" s="62"/>
      <c r="J8" s="63"/>
      <c r="K8" s="63"/>
      <c r="L8" s="64"/>
    </row>
    <row r="9" spans="1:12" x14ac:dyDescent="0.35">
      <c r="A9" s="62"/>
      <c r="B9" s="62"/>
      <c r="C9" s="62"/>
      <c r="D9" s="62"/>
      <c r="E9" s="62"/>
      <c r="F9" s="62"/>
      <c r="G9" s="62"/>
      <c r="H9" s="62"/>
      <c r="I9" s="62"/>
      <c r="J9" s="63"/>
      <c r="K9" s="63"/>
      <c r="L9" s="64"/>
    </row>
    <row r="10" spans="1:12" ht="18.75" thickBot="1" x14ac:dyDescent="0.4">
      <c r="A10" s="62"/>
      <c r="B10" s="62"/>
      <c r="C10" s="62"/>
      <c r="D10" s="62"/>
      <c r="E10" s="62"/>
      <c r="F10" s="62"/>
      <c r="G10" s="62"/>
      <c r="H10" s="62"/>
      <c r="I10" s="62"/>
      <c r="J10" s="63"/>
      <c r="K10" s="63"/>
      <c r="L10" s="64"/>
    </row>
    <row r="11" spans="1:12" ht="18.75" thickBot="1" x14ac:dyDescent="0.4">
      <c r="A11" s="62"/>
      <c r="B11" s="502" t="s">
        <v>81</v>
      </c>
      <c r="C11" s="503"/>
      <c r="D11" s="503"/>
      <c r="E11" s="503"/>
      <c r="F11" s="503"/>
      <c r="G11" s="503"/>
      <c r="H11" s="503"/>
      <c r="I11" s="504"/>
      <c r="J11" s="63"/>
      <c r="K11" s="63"/>
      <c r="L11" s="64"/>
    </row>
    <row r="12" spans="1:12" ht="18.75" thickBot="1" x14ac:dyDescent="0.4">
      <c r="A12" s="62"/>
      <c r="B12" s="65"/>
      <c r="C12" s="66"/>
      <c r="D12" s="66"/>
      <c r="E12" s="66"/>
      <c r="F12" s="66"/>
      <c r="G12" s="66"/>
      <c r="H12" s="66"/>
      <c r="I12" s="67"/>
      <c r="J12" s="63"/>
      <c r="K12" s="63"/>
      <c r="L12" s="64"/>
    </row>
    <row r="13" spans="1:12" ht="18.75" thickBot="1" x14ac:dyDescent="0.4">
      <c r="A13" s="68"/>
      <c r="B13" s="69"/>
      <c r="C13" s="502" t="s">
        <v>101</v>
      </c>
      <c r="D13" s="503"/>
      <c r="E13" s="503"/>
      <c r="F13" s="503"/>
      <c r="G13" s="503"/>
      <c r="H13" s="504"/>
      <c r="I13" s="70"/>
      <c r="J13" s="63"/>
      <c r="K13" s="63"/>
      <c r="L13" s="71"/>
    </row>
    <row r="14" spans="1:12" x14ac:dyDescent="0.35">
      <c r="A14" s="68"/>
      <c r="B14" s="69"/>
      <c r="C14" s="154"/>
      <c r="D14" s="155"/>
      <c r="E14" s="155"/>
      <c r="F14" s="152" t="s">
        <v>126</v>
      </c>
      <c r="G14" s="153"/>
      <c r="H14" s="221" t="s">
        <v>96</v>
      </c>
      <c r="I14" s="72"/>
      <c r="J14" s="63"/>
      <c r="K14" s="63"/>
      <c r="L14" s="71"/>
    </row>
    <row r="15" spans="1:12" x14ac:dyDescent="0.35">
      <c r="A15" s="68"/>
      <c r="B15" s="69"/>
      <c r="C15" s="265" t="s">
        <v>68</v>
      </c>
      <c r="D15" s="266"/>
      <c r="E15" s="266"/>
      <c r="F15" s="267"/>
      <c r="G15" s="73" t="s">
        <v>132</v>
      </c>
      <c r="H15" s="523">
        <v>3.1</v>
      </c>
      <c r="I15" s="74"/>
      <c r="J15" s="63"/>
      <c r="K15" s="63"/>
      <c r="L15" s="71"/>
    </row>
    <row r="16" spans="1:12" x14ac:dyDescent="0.35">
      <c r="A16" s="68"/>
      <c r="B16" s="69"/>
      <c r="C16" s="265" t="s">
        <v>64</v>
      </c>
      <c r="D16" s="266"/>
      <c r="E16" s="266"/>
      <c r="F16" s="267"/>
      <c r="G16" s="73" t="s">
        <v>130</v>
      </c>
      <c r="H16" s="524"/>
      <c r="I16" s="74"/>
      <c r="J16" s="63"/>
      <c r="K16" s="63"/>
      <c r="L16" s="71"/>
    </row>
    <row r="17" spans="1:12" ht="18.75" thickBot="1" x14ac:dyDescent="0.4">
      <c r="A17" s="68"/>
      <c r="B17" s="69"/>
      <c r="C17" s="268" t="s">
        <v>106</v>
      </c>
      <c r="D17" s="269"/>
      <c r="E17" s="269"/>
      <c r="F17" s="270"/>
      <c r="G17" s="217" t="s">
        <v>135</v>
      </c>
      <c r="H17" s="525"/>
      <c r="I17" s="74"/>
      <c r="J17" s="63"/>
      <c r="K17" s="63"/>
      <c r="L17" s="71"/>
    </row>
    <row r="18" spans="1:12" ht="18.75" thickBot="1" x14ac:dyDescent="0.4">
      <c r="A18" s="62"/>
      <c r="B18" s="65"/>
      <c r="C18" s="271"/>
      <c r="D18" s="271"/>
      <c r="E18" s="271"/>
      <c r="F18" s="271"/>
      <c r="G18" s="271"/>
      <c r="H18" s="271"/>
      <c r="I18" s="67"/>
      <c r="J18" s="75"/>
      <c r="K18" s="75"/>
      <c r="L18" s="64"/>
    </row>
    <row r="19" spans="1:12" ht="18.75" thickBot="1" x14ac:dyDescent="0.4">
      <c r="A19" s="62"/>
      <c r="B19" s="65"/>
      <c r="C19" s="505" t="s">
        <v>80</v>
      </c>
      <c r="D19" s="506"/>
      <c r="E19" s="506"/>
      <c r="F19" s="506"/>
      <c r="G19" s="506"/>
      <c r="H19" s="507"/>
      <c r="I19" s="67"/>
      <c r="J19" s="75"/>
      <c r="K19" s="75"/>
      <c r="L19" s="64"/>
    </row>
    <row r="20" spans="1:12" x14ac:dyDescent="0.35">
      <c r="A20" s="62"/>
      <c r="B20" s="65"/>
      <c r="C20" s="272"/>
      <c r="D20" s="273"/>
      <c r="E20" s="273"/>
      <c r="F20" s="274" t="s">
        <v>126</v>
      </c>
      <c r="G20" s="273"/>
      <c r="H20" s="275" t="s">
        <v>96</v>
      </c>
      <c r="I20" s="67"/>
      <c r="J20" s="75"/>
      <c r="K20" s="75"/>
      <c r="L20" s="64"/>
    </row>
    <row r="21" spans="1:12" ht="18.75" thickBot="1" x14ac:dyDescent="0.4">
      <c r="A21" s="62"/>
      <c r="B21" s="65"/>
      <c r="C21" s="268" t="s">
        <v>80</v>
      </c>
      <c r="D21" s="269"/>
      <c r="E21" s="269"/>
      <c r="F21" s="287" t="str">
        <f>IF(Auto_Termination="Yes",1,IF(Auto_Termination="No",1.18," "))</f>
        <v xml:space="preserve"> </v>
      </c>
      <c r="G21" s="217" t="s">
        <v>136</v>
      </c>
      <c r="H21" s="222" t="s">
        <v>110</v>
      </c>
      <c r="I21" s="67"/>
      <c r="J21" s="75"/>
      <c r="K21" s="75"/>
      <c r="L21" s="64"/>
    </row>
    <row r="22" spans="1:12" ht="18.75" thickBot="1" x14ac:dyDescent="0.4">
      <c r="A22" s="62"/>
      <c r="B22" s="65"/>
      <c r="C22" s="271"/>
      <c r="D22" s="271"/>
      <c r="E22" s="271"/>
      <c r="F22" s="271"/>
      <c r="G22" s="271"/>
      <c r="H22" s="271"/>
      <c r="I22" s="67"/>
      <c r="J22" s="75"/>
      <c r="K22" s="75"/>
      <c r="L22" s="64"/>
    </row>
    <row r="23" spans="1:12" ht="18.75" thickBot="1" x14ac:dyDescent="0.4">
      <c r="A23" s="62"/>
      <c r="B23" s="65"/>
      <c r="C23" s="505" t="s">
        <v>179</v>
      </c>
      <c r="D23" s="506"/>
      <c r="E23" s="506"/>
      <c r="F23" s="506"/>
      <c r="G23" s="506"/>
      <c r="H23" s="507"/>
      <c r="I23" s="67"/>
      <c r="J23" s="75"/>
      <c r="K23" s="75"/>
      <c r="L23" s="64"/>
    </row>
    <row r="24" spans="1:12" x14ac:dyDescent="0.35">
      <c r="A24" s="62"/>
      <c r="B24" s="65"/>
      <c r="C24" s="272"/>
      <c r="D24" s="273"/>
      <c r="E24" s="273"/>
      <c r="F24" s="274" t="s">
        <v>126</v>
      </c>
      <c r="G24" s="273"/>
      <c r="H24" s="275" t="s">
        <v>96</v>
      </c>
      <c r="I24" s="67"/>
      <c r="J24" s="75"/>
      <c r="K24" s="75"/>
      <c r="L24" s="64"/>
    </row>
    <row r="25" spans="1:12" x14ac:dyDescent="0.35">
      <c r="A25" s="68"/>
      <c r="B25" s="69"/>
      <c r="C25" s="265" t="s">
        <v>180</v>
      </c>
      <c r="D25" s="266"/>
      <c r="E25" s="266"/>
      <c r="F25" s="287" t="str">
        <f>IF(Low_Power_Modes&lt;&gt;0,Low_Power_Modes," ")</f>
        <v xml:space="preserve"> </v>
      </c>
      <c r="G25" s="73"/>
      <c r="H25" s="223" t="s">
        <v>186</v>
      </c>
      <c r="I25" s="74"/>
      <c r="J25" s="63"/>
      <c r="K25" s="63"/>
      <c r="L25" s="71"/>
    </row>
    <row r="26" spans="1:12" x14ac:dyDescent="0.35">
      <c r="A26" s="68"/>
      <c r="B26" s="69"/>
      <c r="C26" s="374" t="s">
        <v>288</v>
      </c>
      <c r="D26" s="375"/>
      <c r="E26" s="375"/>
      <c r="F26" s="287">
        <f>'Setup &amp; Instrumentation'!E30</f>
        <v>0</v>
      </c>
      <c r="G26" s="73" t="s">
        <v>189</v>
      </c>
      <c r="H26" s="223" t="s">
        <v>284</v>
      </c>
      <c r="I26" s="74"/>
      <c r="J26" s="63"/>
      <c r="K26" s="63"/>
      <c r="L26" s="71"/>
    </row>
    <row r="27" spans="1:12" x14ac:dyDescent="0.35">
      <c r="A27" s="68"/>
      <c r="B27" s="69"/>
      <c r="C27" s="374"/>
      <c r="D27" s="375"/>
      <c r="E27" s="375"/>
      <c r="F27" s="375"/>
      <c r="G27" s="73"/>
      <c r="H27" s="389"/>
      <c r="I27" s="74"/>
      <c r="J27" s="63"/>
      <c r="K27" s="63"/>
      <c r="L27" s="71"/>
    </row>
    <row r="28" spans="1:12" x14ac:dyDescent="0.35">
      <c r="A28" s="68"/>
      <c r="B28" s="69"/>
      <c r="C28" s="374" t="s">
        <v>197</v>
      </c>
      <c r="D28" s="375"/>
      <c r="E28" s="375"/>
      <c r="F28" s="267"/>
      <c r="G28" s="73" t="s">
        <v>189</v>
      </c>
      <c r="H28" s="223" t="s">
        <v>190</v>
      </c>
      <c r="I28" s="74"/>
      <c r="J28" s="63"/>
      <c r="K28" s="63"/>
      <c r="L28" s="71"/>
    </row>
    <row r="29" spans="1:12" x14ac:dyDescent="0.35">
      <c r="A29" s="68"/>
      <c r="B29" s="69"/>
      <c r="C29" s="387"/>
      <c r="D29" s="373" t="s">
        <v>277</v>
      </c>
      <c r="E29" s="388"/>
      <c r="F29" s="267"/>
      <c r="G29" s="73"/>
      <c r="H29" s="523" t="s">
        <v>284</v>
      </c>
      <c r="I29" s="74"/>
      <c r="J29" s="63"/>
      <c r="K29" s="63"/>
      <c r="L29" s="71"/>
    </row>
    <row r="30" spans="1:12" x14ac:dyDescent="0.35">
      <c r="A30" s="68"/>
      <c r="B30" s="69"/>
      <c r="C30" s="387"/>
      <c r="D30" s="373" t="s">
        <v>278</v>
      </c>
      <c r="E30" s="388"/>
      <c r="F30" s="378"/>
      <c r="G30" s="73"/>
      <c r="H30" s="524"/>
      <c r="I30" s="74"/>
      <c r="J30" s="63"/>
      <c r="K30" s="63"/>
      <c r="L30" s="71"/>
    </row>
    <row r="31" spans="1:12" x14ac:dyDescent="0.35">
      <c r="A31" s="68"/>
      <c r="B31" s="69"/>
      <c r="C31" s="387"/>
      <c r="D31" s="373" t="s">
        <v>279</v>
      </c>
      <c r="E31" s="388"/>
      <c r="F31" s="380"/>
      <c r="G31" s="73"/>
      <c r="H31" s="524"/>
      <c r="I31" s="74"/>
      <c r="J31" s="63"/>
      <c r="K31" s="63"/>
      <c r="L31" s="71"/>
    </row>
    <row r="32" spans="1:12" x14ac:dyDescent="0.35">
      <c r="A32" s="68"/>
      <c r="B32" s="69"/>
      <c r="C32" s="387"/>
      <c r="D32" s="373" t="s">
        <v>285</v>
      </c>
      <c r="E32" s="388"/>
      <c r="F32" s="381" t="str">
        <f>IF(F31&lt;=10,"-",(0.02*(1+(0.08*(F31-10)))))</f>
        <v>-</v>
      </c>
      <c r="G32" s="73" t="s">
        <v>134</v>
      </c>
      <c r="H32" s="524"/>
      <c r="I32" s="74"/>
      <c r="J32" s="63"/>
      <c r="K32" s="63"/>
      <c r="L32" s="71"/>
    </row>
    <row r="33" spans="1:12" x14ac:dyDescent="0.35">
      <c r="A33" s="68"/>
      <c r="B33" s="69"/>
      <c r="C33" s="387"/>
      <c r="D33" s="373" t="s">
        <v>286</v>
      </c>
      <c r="E33" s="388"/>
      <c r="F33" s="383" t="str">
        <f>IF(F31&lt;=10,IF(Pia&lt;1,"-",0.02*Pia),"-")</f>
        <v>-</v>
      </c>
      <c r="G33" s="73" t="s">
        <v>189</v>
      </c>
      <c r="H33" s="524"/>
      <c r="I33" s="74"/>
      <c r="J33" s="63"/>
      <c r="K33" s="63"/>
      <c r="L33" s="71"/>
    </row>
    <row r="34" spans="1:12" x14ac:dyDescent="0.35">
      <c r="A34" s="68"/>
      <c r="B34" s="69"/>
      <c r="C34" s="387"/>
      <c r="D34" s="373" t="s">
        <v>287</v>
      </c>
      <c r="E34" s="388"/>
      <c r="F34" s="384" t="str">
        <f>IF(Pia="","-",IF(Pia&gt;=1,"-",0.02))</f>
        <v>-</v>
      </c>
      <c r="G34" s="73" t="s">
        <v>189</v>
      </c>
      <c r="H34" s="524"/>
      <c r="I34" s="74"/>
      <c r="J34" s="63"/>
      <c r="K34" s="63"/>
      <c r="L34" s="71"/>
    </row>
    <row r="35" spans="1:12" x14ac:dyDescent="0.35">
      <c r="A35" s="68"/>
      <c r="B35" s="69"/>
      <c r="C35" s="387"/>
      <c r="D35" s="373" t="s">
        <v>283</v>
      </c>
      <c r="E35" s="388"/>
      <c r="F35" s="287" t="str">
        <f>IF(Pia&gt;0,IF(MCRi&lt;=10,IF(Pia&gt;=1,IF(Ucr&lt;=Umr_i,"Yes","No"),IF(Ucr&lt;=Uma_i,"Yes","No")),IF(Pia&gt;=1,IF(Ucr&lt;=(Upc_i*Pia),"Yes","No"),IF(Ucr&lt;=MAX((Upc_i*Pia),Uma_i),"Yes","No"))),"-")</f>
        <v>-</v>
      </c>
      <c r="G35" s="73"/>
      <c r="H35" s="548"/>
      <c r="I35" s="74"/>
      <c r="J35" s="63"/>
      <c r="K35" s="63"/>
      <c r="L35" s="71"/>
    </row>
    <row r="36" spans="1:12" x14ac:dyDescent="0.35">
      <c r="A36" s="68"/>
      <c r="B36" s="69"/>
      <c r="C36" s="387"/>
      <c r="D36" s="373"/>
      <c r="E36" s="373"/>
      <c r="F36" s="373"/>
      <c r="G36" s="73"/>
      <c r="H36" s="389"/>
      <c r="I36" s="74"/>
      <c r="J36" s="63"/>
      <c r="K36" s="63"/>
      <c r="L36" s="71"/>
    </row>
    <row r="37" spans="1:12" x14ac:dyDescent="0.35">
      <c r="A37" s="62"/>
      <c r="B37" s="65"/>
      <c r="C37" s="374" t="s">
        <v>198</v>
      </c>
      <c r="D37" s="375"/>
      <c r="E37" s="375"/>
      <c r="F37" s="267"/>
      <c r="G37" s="73" t="s">
        <v>189</v>
      </c>
      <c r="H37" s="376" t="s">
        <v>191</v>
      </c>
      <c r="I37" s="67"/>
      <c r="J37" s="75"/>
      <c r="K37" s="75"/>
      <c r="L37" s="64"/>
    </row>
    <row r="38" spans="1:12" x14ac:dyDescent="0.35">
      <c r="A38" s="62"/>
      <c r="B38" s="65"/>
      <c r="C38" s="377"/>
      <c r="D38" s="373" t="s">
        <v>277</v>
      </c>
      <c r="E38" s="373"/>
      <c r="F38" s="267"/>
      <c r="G38" s="73"/>
      <c r="H38" s="549" t="s">
        <v>284</v>
      </c>
      <c r="I38" s="67"/>
      <c r="J38" s="75"/>
      <c r="K38" s="75"/>
      <c r="L38" s="64"/>
    </row>
    <row r="39" spans="1:12" x14ac:dyDescent="0.35">
      <c r="A39" s="62"/>
      <c r="B39" s="65"/>
      <c r="C39" s="377"/>
      <c r="D39" s="373" t="s">
        <v>278</v>
      </c>
      <c r="E39" s="373"/>
      <c r="F39" s="378"/>
      <c r="G39" s="379"/>
      <c r="H39" s="550"/>
      <c r="I39" s="67"/>
      <c r="J39" s="75"/>
      <c r="K39" s="75"/>
      <c r="L39" s="64"/>
    </row>
    <row r="40" spans="1:12" x14ac:dyDescent="0.35">
      <c r="A40" s="62"/>
      <c r="B40" s="65"/>
      <c r="C40" s="377"/>
      <c r="D40" s="373" t="s">
        <v>279</v>
      </c>
      <c r="E40" s="373"/>
      <c r="F40" s="380"/>
      <c r="G40" s="73"/>
      <c r="H40" s="550"/>
      <c r="I40" s="67"/>
      <c r="J40" s="75"/>
      <c r="K40" s="75"/>
      <c r="L40" s="64"/>
    </row>
    <row r="41" spans="1:12" x14ac:dyDescent="0.35">
      <c r="A41" s="62"/>
      <c r="B41" s="65"/>
      <c r="C41" s="377"/>
      <c r="D41" s="373" t="s">
        <v>280</v>
      </c>
      <c r="E41" s="373"/>
      <c r="F41" s="381" t="str">
        <f>IF(F37&lt;=10,"-",(0.02*(1+(0.08*(F37-10)))))</f>
        <v>-</v>
      </c>
      <c r="G41" s="382" t="s">
        <v>134</v>
      </c>
      <c r="H41" s="550"/>
      <c r="I41" s="67"/>
      <c r="J41" s="75"/>
      <c r="K41" s="75"/>
      <c r="L41" s="64"/>
    </row>
    <row r="42" spans="1:12" x14ac:dyDescent="0.35">
      <c r="A42" s="62"/>
      <c r="B42" s="65"/>
      <c r="C42" s="377"/>
      <c r="D42" s="373" t="s">
        <v>281</v>
      </c>
      <c r="E42" s="373"/>
      <c r="F42" s="383" t="str">
        <f>IF(F40&lt;=10,IF(Poff&lt;1,"-",0.02*Poff),"-")</f>
        <v>-</v>
      </c>
      <c r="G42" s="382" t="s">
        <v>189</v>
      </c>
      <c r="H42" s="550"/>
      <c r="I42" s="67"/>
      <c r="J42" s="75"/>
      <c r="K42" s="75"/>
      <c r="L42" s="64"/>
    </row>
    <row r="43" spans="1:12" x14ac:dyDescent="0.35">
      <c r="A43" s="62"/>
      <c r="B43" s="65"/>
      <c r="C43" s="377"/>
      <c r="D43" s="373" t="s">
        <v>282</v>
      </c>
      <c r="E43" s="373"/>
      <c r="F43" s="384" t="str">
        <f>IF(Poff="","-",IF(Poff&gt;=1,"-",0.02))</f>
        <v>-</v>
      </c>
      <c r="G43" s="382" t="s">
        <v>189</v>
      </c>
      <c r="H43" s="550"/>
      <c r="I43" s="67"/>
      <c r="J43" s="75"/>
      <c r="K43" s="75"/>
      <c r="L43" s="64"/>
    </row>
    <row r="44" spans="1:12" ht="18.75" thickBot="1" x14ac:dyDescent="0.4">
      <c r="A44" s="62"/>
      <c r="B44" s="65"/>
      <c r="C44" s="385"/>
      <c r="D44" s="386" t="s">
        <v>283</v>
      </c>
      <c r="E44" s="386"/>
      <c r="F44" s="284" t="str">
        <f>IF(Poff&gt;0,IF(MCRo&lt;=10,IF(Poff&gt;=1,IF(Ucr&lt;=Umr_o,"Yes","No"),IF(Ucr&lt;=Uma_o,"Yes","No")),IF(Poff&gt;=1,IF(Ucr&lt;=(Upc_o*Poff),"Yes","No"),IF(Ucr&lt;=MAX((Upc_o*Poff),Uma_o),"Yes","No"))),"-")</f>
        <v>-</v>
      </c>
      <c r="G44" s="217"/>
      <c r="H44" s="551"/>
      <c r="I44" s="67"/>
      <c r="J44" s="75"/>
      <c r="K44" s="75"/>
      <c r="L44" s="64"/>
    </row>
    <row r="45" spans="1:12" ht="18.75" thickBot="1" x14ac:dyDescent="0.4">
      <c r="A45" s="62"/>
      <c r="B45" s="65"/>
      <c r="C45" s="271"/>
      <c r="D45" s="271"/>
      <c r="E45" s="271"/>
      <c r="F45" s="271"/>
      <c r="G45" s="271"/>
      <c r="H45" s="271"/>
      <c r="I45" s="67"/>
      <c r="J45" s="75"/>
      <c r="K45" s="75"/>
      <c r="L45" s="64"/>
    </row>
    <row r="46" spans="1:12" ht="18.75" thickBot="1" x14ac:dyDescent="0.4">
      <c r="A46" s="62"/>
      <c r="B46" s="65"/>
      <c r="C46" s="505" t="s">
        <v>77</v>
      </c>
      <c r="D46" s="506"/>
      <c r="E46" s="506"/>
      <c r="F46" s="506"/>
      <c r="G46" s="506"/>
      <c r="H46" s="507"/>
      <c r="I46" s="70"/>
      <c r="J46" s="76"/>
      <c r="K46" s="76"/>
      <c r="L46" s="64"/>
    </row>
    <row r="47" spans="1:12" x14ac:dyDescent="0.35">
      <c r="A47" s="62"/>
      <c r="B47" s="65"/>
      <c r="C47" s="276"/>
      <c r="D47" s="274"/>
      <c r="E47" s="277"/>
      <c r="F47" s="274" t="s">
        <v>126</v>
      </c>
      <c r="G47" s="277"/>
      <c r="H47" s="275" t="s">
        <v>96</v>
      </c>
      <c r="I47" s="77"/>
      <c r="J47" s="76"/>
      <c r="K47" s="76"/>
      <c r="L47" s="64"/>
    </row>
    <row r="48" spans="1:12" ht="18.75" thickBot="1" x14ac:dyDescent="0.4">
      <c r="A48" s="62"/>
      <c r="B48" s="65"/>
      <c r="C48" s="278" t="s">
        <v>118</v>
      </c>
      <c r="D48" s="157"/>
      <c r="E48" s="219"/>
      <c r="F48" s="218"/>
      <c r="G48" s="217" t="s">
        <v>137</v>
      </c>
      <c r="H48" s="222" t="s">
        <v>102</v>
      </c>
      <c r="I48" s="78"/>
      <c r="J48" s="76"/>
      <c r="K48" s="76"/>
      <c r="L48" s="64"/>
    </row>
    <row r="49" spans="1:12" ht="18.75" thickBot="1" x14ac:dyDescent="0.4">
      <c r="A49" s="62"/>
      <c r="B49" s="65"/>
      <c r="C49" s="79"/>
      <c r="D49" s="79"/>
      <c r="E49" s="79"/>
      <c r="F49" s="79"/>
      <c r="G49" s="79"/>
      <c r="H49" s="79"/>
      <c r="I49" s="78"/>
      <c r="J49" s="80"/>
      <c r="K49" s="80"/>
      <c r="L49" s="64"/>
    </row>
    <row r="50" spans="1:12" ht="18.75" thickBot="1" x14ac:dyDescent="0.4">
      <c r="A50" s="62"/>
      <c r="B50" s="65"/>
      <c r="C50" s="505" t="s">
        <v>78</v>
      </c>
      <c r="D50" s="506"/>
      <c r="E50" s="506"/>
      <c r="F50" s="506"/>
      <c r="G50" s="506"/>
      <c r="H50" s="507"/>
      <c r="I50" s="70"/>
      <c r="J50" s="76"/>
      <c r="K50" s="76"/>
      <c r="L50" s="64"/>
    </row>
    <row r="51" spans="1:12" x14ac:dyDescent="0.35">
      <c r="A51" s="62"/>
      <c r="B51" s="65"/>
      <c r="C51" s="272"/>
      <c r="D51" s="156"/>
      <c r="E51" s="156"/>
      <c r="F51" s="274" t="s">
        <v>126</v>
      </c>
      <c r="G51" s="277"/>
      <c r="H51" s="275" t="s">
        <v>96</v>
      </c>
      <c r="I51" s="78"/>
      <c r="J51" s="76"/>
      <c r="K51" s="76"/>
      <c r="L51" s="64"/>
    </row>
    <row r="52" spans="1:12" x14ac:dyDescent="0.35">
      <c r="A52" s="62"/>
      <c r="B52" s="65"/>
      <c r="C52" s="279" t="s">
        <v>119</v>
      </c>
      <c r="D52" s="280"/>
      <c r="E52" s="281"/>
      <c r="F52" s="187"/>
      <c r="G52" s="73" t="s">
        <v>137</v>
      </c>
      <c r="H52" s="223" t="s">
        <v>103</v>
      </c>
      <c r="I52" s="47"/>
      <c r="J52" s="76"/>
      <c r="K52" s="76"/>
      <c r="L52" s="64"/>
    </row>
    <row r="53" spans="1:12" x14ac:dyDescent="0.35">
      <c r="A53" s="62"/>
      <c r="B53" s="65"/>
      <c r="C53" s="543" t="s">
        <v>120</v>
      </c>
      <c r="D53" s="544"/>
      <c r="E53" s="544"/>
      <c r="F53" s="187"/>
      <c r="G53" s="73" t="s">
        <v>127</v>
      </c>
      <c r="H53" s="223" t="s">
        <v>104</v>
      </c>
      <c r="I53" s="78"/>
      <c r="J53" s="76"/>
      <c r="K53" s="76"/>
      <c r="L53" s="64"/>
    </row>
    <row r="54" spans="1:12" ht="18.75" thickBot="1" x14ac:dyDescent="0.4">
      <c r="A54" s="62"/>
      <c r="B54" s="65"/>
      <c r="C54" s="545" t="s">
        <v>79</v>
      </c>
      <c r="D54" s="546"/>
      <c r="E54" s="547"/>
      <c r="F54" s="218"/>
      <c r="G54" s="220" t="s">
        <v>138</v>
      </c>
      <c r="H54" s="222" t="s">
        <v>105</v>
      </c>
      <c r="I54" s="78"/>
      <c r="J54" s="76"/>
      <c r="K54" s="76"/>
      <c r="L54" s="64"/>
    </row>
    <row r="55" spans="1:12" ht="18.75" thickBot="1" x14ac:dyDescent="0.4">
      <c r="A55" s="62"/>
      <c r="B55" s="81"/>
      <c r="C55" s="82"/>
      <c r="D55" s="82"/>
      <c r="E55" s="82"/>
      <c r="F55" s="82"/>
      <c r="G55" s="82"/>
      <c r="H55" s="82"/>
      <c r="I55" s="83"/>
      <c r="J55" s="63"/>
      <c r="K55" s="63"/>
      <c r="L55" s="64"/>
    </row>
    <row r="56" spans="1:12" ht="18.75" thickBot="1" x14ac:dyDescent="0.4">
      <c r="A56" s="62"/>
      <c r="B56" s="84"/>
      <c r="C56" s="84"/>
      <c r="D56" s="84"/>
      <c r="E56" s="84"/>
      <c r="F56" s="84"/>
      <c r="G56" s="84"/>
      <c r="H56" s="84"/>
      <c r="I56" s="84"/>
      <c r="J56" s="63"/>
      <c r="K56" s="63"/>
      <c r="L56" s="64"/>
    </row>
    <row r="57" spans="1:12" ht="18.75" thickBot="1" x14ac:dyDescent="0.4">
      <c r="A57" s="62"/>
      <c r="B57" s="502" t="s">
        <v>65</v>
      </c>
      <c r="C57" s="503"/>
      <c r="D57" s="503"/>
      <c r="E57" s="503"/>
      <c r="F57" s="503"/>
      <c r="G57" s="503"/>
      <c r="H57" s="503"/>
      <c r="I57" s="504"/>
      <c r="J57" s="63"/>
      <c r="K57" s="63"/>
      <c r="L57" s="64"/>
    </row>
    <row r="58" spans="1:12" ht="19.5" customHeight="1" x14ac:dyDescent="0.35">
      <c r="A58" s="62"/>
      <c r="B58" s="496"/>
      <c r="C58" s="497"/>
      <c r="D58" s="497"/>
      <c r="E58" s="497"/>
      <c r="F58" s="497"/>
      <c r="G58" s="497"/>
      <c r="H58" s="497"/>
      <c r="I58" s="498"/>
      <c r="J58" s="63"/>
      <c r="K58" s="63"/>
      <c r="L58" s="64"/>
    </row>
    <row r="59" spans="1:12" ht="19.5" customHeight="1" x14ac:dyDescent="0.35">
      <c r="A59" s="62"/>
      <c r="B59" s="496"/>
      <c r="C59" s="497"/>
      <c r="D59" s="497"/>
      <c r="E59" s="497"/>
      <c r="F59" s="497"/>
      <c r="G59" s="497"/>
      <c r="H59" s="497"/>
      <c r="I59" s="498"/>
      <c r="J59" s="63"/>
      <c r="K59" s="63"/>
      <c r="L59" s="64"/>
    </row>
    <row r="60" spans="1:12" ht="19.5" customHeight="1" x14ac:dyDescent="0.35">
      <c r="A60" s="62"/>
      <c r="B60" s="496"/>
      <c r="C60" s="497"/>
      <c r="D60" s="497"/>
      <c r="E60" s="497"/>
      <c r="F60" s="497"/>
      <c r="G60" s="497"/>
      <c r="H60" s="497"/>
      <c r="I60" s="498"/>
      <c r="J60" s="63"/>
      <c r="K60" s="63"/>
      <c r="L60" s="64"/>
    </row>
    <row r="61" spans="1:12" ht="19.5" customHeight="1" x14ac:dyDescent="0.35">
      <c r="A61" s="62"/>
      <c r="B61" s="496"/>
      <c r="C61" s="497"/>
      <c r="D61" s="497"/>
      <c r="E61" s="497"/>
      <c r="F61" s="497"/>
      <c r="G61" s="497"/>
      <c r="H61" s="497"/>
      <c r="I61" s="498"/>
      <c r="J61" s="63"/>
      <c r="K61" s="63"/>
      <c r="L61" s="64"/>
    </row>
    <row r="62" spans="1:12" ht="19.5" customHeight="1" thickBot="1" x14ac:dyDescent="0.4">
      <c r="A62" s="62"/>
      <c r="B62" s="499"/>
      <c r="C62" s="500"/>
      <c r="D62" s="500"/>
      <c r="E62" s="500"/>
      <c r="F62" s="500"/>
      <c r="G62" s="500"/>
      <c r="H62" s="500"/>
      <c r="I62" s="501"/>
      <c r="J62" s="63"/>
      <c r="K62" s="63"/>
      <c r="L62" s="64"/>
    </row>
    <row r="63" spans="1:12" ht="18.75" thickBot="1" x14ac:dyDescent="0.4">
      <c r="A63" s="62"/>
      <c r="B63" s="85"/>
      <c r="C63" s="85"/>
      <c r="D63" s="85"/>
      <c r="E63" s="85"/>
      <c r="F63" s="85"/>
      <c r="G63" s="85"/>
      <c r="H63" s="85"/>
      <c r="I63" s="85"/>
      <c r="J63" s="63"/>
      <c r="K63" s="63"/>
      <c r="L63" s="64"/>
    </row>
    <row r="64" spans="1:12" ht="18.75" thickBot="1" x14ac:dyDescent="0.4">
      <c r="A64" s="62"/>
      <c r="B64" s="502" t="s">
        <v>82</v>
      </c>
      <c r="C64" s="503"/>
      <c r="D64" s="503"/>
      <c r="E64" s="503"/>
      <c r="F64" s="503"/>
      <c r="G64" s="503"/>
      <c r="H64" s="503"/>
      <c r="I64" s="503"/>
      <c r="J64" s="504"/>
      <c r="K64" s="63"/>
      <c r="L64" s="64"/>
    </row>
    <row r="65" spans="1:12" ht="18.75" thickBot="1" x14ac:dyDescent="0.4">
      <c r="A65" s="62"/>
      <c r="B65" s="65"/>
      <c r="C65" s="66"/>
      <c r="D65" s="66"/>
      <c r="E65" s="66"/>
      <c r="F65" s="66"/>
      <c r="G65" s="66"/>
      <c r="H65" s="66"/>
      <c r="I65" s="66"/>
      <c r="J65" s="67"/>
      <c r="K65" s="63"/>
      <c r="L65" s="64"/>
    </row>
    <row r="66" spans="1:12" ht="18.75" thickBot="1" x14ac:dyDescent="0.4">
      <c r="A66" s="62"/>
      <c r="B66" s="65"/>
      <c r="C66" s="502" t="s">
        <v>83</v>
      </c>
      <c r="D66" s="503"/>
      <c r="E66" s="503"/>
      <c r="F66" s="503"/>
      <c r="G66" s="503"/>
      <c r="H66" s="503"/>
      <c r="I66" s="504"/>
      <c r="J66" s="298"/>
      <c r="K66" s="75"/>
      <c r="L66" s="64"/>
    </row>
    <row r="67" spans="1:12" ht="34.5" x14ac:dyDescent="0.35">
      <c r="A67" s="62"/>
      <c r="B67" s="65"/>
      <c r="C67" s="154"/>
      <c r="D67" s="155"/>
      <c r="E67" s="155"/>
      <c r="F67" s="155"/>
      <c r="G67" s="155"/>
      <c r="H67" s="155"/>
      <c r="I67" s="221" t="s">
        <v>96</v>
      </c>
      <c r="J67" s="77"/>
      <c r="K67" s="75"/>
      <c r="L67" s="64"/>
    </row>
    <row r="68" spans="1:12" ht="37.5" customHeight="1" x14ac:dyDescent="0.35">
      <c r="A68" s="62"/>
      <c r="B68" s="65"/>
      <c r="C68" s="508" t="s">
        <v>84</v>
      </c>
      <c r="D68" s="509"/>
      <c r="E68" s="509"/>
      <c r="F68" s="510"/>
      <c r="G68" s="190">
        <v>0.55500000000000005</v>
      </c>
      <c r="H68" s="86"/>
      <c r="I68" s="230">
        <v>4.0999999999999996</v>
      </c>
      <c r="J68" s="299"/>
      <c r="K68" s="75"/>
      <c r="L68" s="64"/>
    </row>
    <row r="69" spans="1:12" x14ac:dyDescent="0.35">
      <c r="A69" s="62"/>
      <c r="B69" s="65"/>
      <c r="C69" s="511" t="s">
        <v>85</v>
      </c>
      <c r="D69" s="512"/>
      <c r="E69" s="512"/>
      <c r="F69" s="513"/>
      <c r="G69" s="282">
        <v>3412</v>
      </c>
      <c r="H69" s="66"/>
      <c r="I69" s="230">
        <v>4.5999999999999996</v>
      </c>
      <c r="J69" s="299"/>
      <c r="K69" s="75"/>
      <c r="L69" s="64"/>
    </row>
    <row r="70" spans="1:12" x14ac:dyDescent="0.35">
      <c r="A70" s="62"/>
      <c r="B70" s="65"/>
      <c r="C70" s="511" t="s">
        <v>201</v>
      </c>
      <c r="D70" s="512"/>
      <c r="E70" s="512"/>
      <c r="F70" s="513"/>
      <c r="G70" s="282">
        <v>1E-3</v>
      </c>
      <c r="H70" s="66"/>
      <c r="I70" s="514">
        <v>4.5</v>
      </c>
      <c r="J70" s="299"/>
      <c r="K70" s="75"/>
      <c r="L70" s="64"/>
    </row>
    <row r="71" spans="1:12" x14ac:dyDescent="0.35">
      <c r="A71" s="62"/>
      <c r="B71" s="65"/>
      <c r="C71" s="511" t="s">
        <v>86</v>
      </c>
      <c r="D71" s="512"/>
      <c r="E71" s="512"/>
      <c r="F71" s="513"/>
      <c r="G71" s="282">
        <v>283</v>
      </c>
      <c r="H71" s="66"/>
      <c r="I71" s="515"/>
      <c r="J71" s="299"/>
      <c r="K71" s="75"/>
      <c r="L71" s="64"/>
    </row>
    <row r="72" spans="1:12" ht="18.75" thickBot="1" x14ac:dyDescent="0.4">
      <c r="A72" s="62"/>
      <c r="B72" s="65"/>
      <c r="C72" s="520" t="s">
        <v>223</v>
      </c>
      <c r="D72" s="521"/>
      <c r="E72" s="521"/>
      <c r="F72" s="522"/>
      <c r="G72" s="283">
        <v>8620</v>
      </c>
      <c r="H72" s="82"/>
      <c r="I72" s="516"/>
      <c r="J72" s="299"/>
      <c r="K72" s="75"/>
      <c r="L72" s="64"/>
    </row>
    <row r="73" spans="1:12" ht="18.75" thickBot="1" x14ac:dyDescent="0.4">
      <c r="A73" s="62"/>
      <c r="B73" s="65"/>
      <c r="C73" s="66"/>
      <c r="D73" s="66"/>
      <c r="E73" s="66"/>
      <c r="F73" s="66"/>
      <c r="G73" s="66"/>
      <c r="H73" s="66"/>
      <c r="I73" s="66"/>
      <c r="J73" s="67"/>
      <c r="K73" s="63"/>
      <c r="L73" s="64"/>
    </row>
    <row r="74" spans="1:12" ht="18.75" thickBot="1" x14ac:dyDescent="0.4">
      <c r="A74" s="62"/>
      <c r="B74" s="69"/>
      <c r="C74" s="502" t="s">
        <v>66</v>
      </c>
      <c r="D74" s="503"/>
      <c r="E74" s="503"/>
      <c r="F74" s="503"/>
      <c r="G74" s="503"/>
      <c r="H74" s="503"/>
      <c r="I74" s="504"/>
      <c r="J74" s="70"/>
      <c r="K74" s="75"/>
      <c r="L74" s="64"/>
    </row>
    <row r="75" spans="1:12" ht="69" x14ac:dyDescent="0.35">
      <c r="A75" s="62"/>
      <c r="B75" s="69"/>
      <c r="C75" s="154"/>
      <c r="D75" s="155"/>
      <c r="E75" s="155"/>
      <c r="F75" s="292" t="s">
        <v>222</v>
      </c>
      <c r="G75" s="292" t="s">
        <v>221</v>
      </c>
      <c r="H75" s="292" t="s">
        <v>37</v>
      </c>
      <c r="I75" s="290" t="s">
        <v>96</v>
      </c>
      <c r="J75" s="72"/>
      <c r="K75" s="75"/>
      <c r="L75" s="64"/>
    </row>
    <row r="76" spans="1:12" ht="18.75" thickBot="1" x14ac:dyDescent="0.4">
      <c r="A76" s="62"/>
      <c r="B76" s="65"/>
      <c r="C76" s="552" t="s">
        <v>69</v>
      </c>
      <c r="D76" s="553"/>
      <c r="E76" s="554"/>
      <c r="F76" s="284" t="str">
        <f>IF(Weight_Water&lt;&gt;0,Weight_Water/Density_Water," ")</f>
        <v xml:space="preserve"> </v>
      </c>
      <c r="G76" s="307"/>
      <c r="H76" s="296" t="s">
        <v>127</v>
      </c>
      <c r="I76" s="285">
        <v>3.1</v>
      </c>
      <c r="J76" s="74"/>
      <c r="K76" s="75"/>
      <c r="L76" s="64"/>
    </row>
    <row r="77" spans="1:12" ht="18.75" thickBot="1" x14ac:dyDescent="0.4">
      <c r="A77" s="62"/>
      <c r="B77" s="65"/>
      <c r="C77" s="271"/>
      <c r="D77" s="271"/>
      <c r="E77" s="271"/>
      <c r="F77" s="271"/>
      <c r="G77" s="271"/>
      <c r="H77" s="289"/>
      <c r="I77" s="271"/>
      <c r="J77" s="67"/>
      <c r="K77" s="63"/>
      <c r="L77" s="64"/>
    </row>
    <row r="78" spans="1:12" ht="18.75" thickBot="1" x14ac:dyDescent="0.4">
      <c r="A78" s="62"/>
      <c r="B78" s="69"/>
      <c r="C78" s="502" t="s">
        <v>196</v>
      </c>
      <c r="D78" s="503"/>
      <c r="E78" s="503"/>
      <c r="F78" s="503"/>
      <c r="G78" s="503"/>
      <c r="H78" s="503"/>
      <c r="I78" s="504"/>
      <c r="J78" s="70"/>
      <c r="K78" s="75"/>
      <c r="L78" s="64"/>
    </row>
    <row r="79" spans="1:12" ht="69" x14ac:dyDescent="0.35">
      <c r="A79" s="62"/>
      <c r="B79" s="69"/>
      <c r="C79" s="154"/>
      <c r="D79" s="155"/>
      <c r="E79" s="155"/>
      <c r="F79" s="292" t="s">
        <v>222</v>
      </c>
      <c r="G79" s="292" t="s">
        <v>221</v>
      </c>
      <c r="H79" s="292" t="s">
        <v>37</v>
      </c>
      <c r="I79" s="290" t="s">
        <v>96</v>
      </c>
      <c r="J79" s="72"/>
      <c r="K79" s="75"/>
      <c r="L79" s="64"/>
    </row>
    <row r="80" spans="1:12" x14ac:dyDescent="0.35">
      <c r="A80" s="62"/>
      <c r="B80" s="65"/>
      <c r="C80" s="517" t="s">
        <v>209</v>
      </c>
      <c r="D80" s="518"/>
      <c r="E80" s="519"/>
      <c r="F80" s="287" t="str">
        <f>IF(Low_Power_Modes&lt;&gt;0,IF(Low_Power_Modes="Inactive Mode",HoursPerYear_InactiveOffTotal,IF(Low_Power_Modes="Off Mode",0,IF(Low_Power_Modes="Both Inactive and Off Modes",HoursPerYear_InactiveOffTotal/2,"Error")))," ")</f>
        <v xml:space="preserve"> </v>
      </c>
      <c r="G80" s="301"/>
      <c r="H80" s="294" t="s">
        <v>199</v>
      </c>
      <c r="I80" s="523">
        <v>4.5</v>
      </c>
      <c r="J80" s="78"/>
      <c r="K80" s="63"/>
      <c r="L80" s="64"/>
    </row>
    <row r="81" spans="1:12" x14ac:dyDescent="0.35">
      <c r="A81" s="62"/>
      <c r="B81" s="65"/>
      <c r="C81" s="517" t="s">
        <v>208</v>
      </c>
      <c r="D81" s="518"/>
      <c r="E81" s="519"/>
      <c r="F81" s="287" t="str">
        <f>IF(Low_Power_Modes&lt;&gt;0,IF(Low_Power_Modes="Inactive Mode",0,IF(Low_Power_Modes="Off Mode",HoursPerYear_InactiveOffTotal,IF(Low_Power_Modes="Both Inactive and Off Modes",HoursPerYear_InactiveOffTotal/2,"Error")))," ")</f>
        <v xml:space="preserve"> </v>
      </c>
      <c r="G81" s="301"/>
      <c r="H81" s="294" t="s">
        <v>199</v>
      </c>
      <c r="I81" s="524"/>
      <c r="J81" s="78"/>
      <c r="K81" s="63"/>
      <c r="L81" s="64"/>
    </row>
    <row r="82" spans="1:12" ht="18.75" thickBot="1" x14ac:dyDescent="0.4">
      <c r="A82" s="62"/>
      <c r="B82" s="65"/>
      <c r="C82" s="552" t="s">
        <v>200</v>
      </c>
      <c r="D82" s="553"/>
      <c r="E82" s="554"/>
      <c r="F82" s="284" t="str">
        <f>IF(Low_Power_Modes&lt;&gt;0,((Pia*Sia)+(Poff*Soff))*Conversion_Wh_kWh/CyclesPerYear," ")</f>
        <v xml:space="preserve"> </v>
      </c>
      <c r="G82" s="307"/>
      <c r="H82" s="296" t="s">
        <v>128</v>
      </c>
      <c r="I82" s="525"/>
      <c r="J82" s="74"/>
      <c r="K82" s="75"/>
      <c r="L82" s="64"/>
    </row>
    <row r="83" spans="1:12" ht="18.75" thickBot="1" x14ac:dyDescent="0.4">
      <c r="A83" s="62"/>
      <c r="B83" s="65"/>
      <c r="C83" s="271"/>
      <c r="D83" s="271"/>
      <c r="E83" s="271"/>
      <c r="F83" s="271"/>
      <c r="G83" s="271"/>
      <c r="H83" s="289"/>
      <c r="I83" s="271"/>
      <c r="J83" s="67"/>
      <c r="K83" s="63"/>
      <c r="L83" s="64"/>
    </row>
    <row r="84" spans="1:12" ht="18.75" thickBot="1" x14ac:dyDescent="0.4">
      <c r="A84" s="62"/>
      <c r="B84" s="65"/>
      <c r="C84" s="505" t="s">
        <v>77</v>
      </c>
      <c r="D84" s="506"/>
      <c r="E84" s="506"/>
      <c r="F84" s="506"/>
      <c r="G84" s="506"/>
      <c r="H84" s="506"/>
      <c r="I84" s="507"/>
      <c r="J84" s="70"/>
      <c r="K84" s="63"/>
      <c r="L84" s="64"/>
    </row>
    <row r="85" spans="1:12" ht="69" x14ac:dyDescent="0.35">
      <c r="A85" s="62"/>
      <c r="B85" s="65"/>
      <c r="C85" s="286"/>
      <c r="D85" s="274"/>
      <c r="E85" s="277"/>
      <c r="F85" s="293" t="s">
        <v>222</v>
      </c>
      <c r="G85" s="293" t="s">
        <v>221</v>
      </c>
      <c r="H85" s="293" t="s">
        <v>37</v>
      </c>
      <c r="I85" s="291" t="s">
        <v>96</v>
      </c>
      <c r="J85" s="77"/>
      <c r="K85" s="63"/>
      <c r="L85" s="64"/>
    </row>
    <row r="86" spans="1:12" x14ac:dyDescent="0.35">
      <c r="A86" s="62"/>
      <c r="B86" s="65"/>
      <c r="C86" s="517" t="s">
        <v>124</v>
      </c>
      <c r="D86" s="518"/>
      <c r="E86" s="519"/>
      <c r="F86" s="287" t="str">
        <f>IF(Et&lt;&gt;0,IF(Auto_Termination="Yes",Et,IF(Auto_Termination="No",(PercentReduction/(Moisture_Wet_Before-Moisture_Dry_After))*Et*FieldUseFactor," "))," ")</f>
        <v xml:space="preserve"> </v>
      </c>
      <c r="G86" s="306"/>
      <c r="H86" s="294" t="s">
        <v>128</v>
      </c>
      <c r="I86" s="223">
        <v>4.0999999999999996</v>
      </c>
      <c r="J86" s="78"/>
      <c r="K86" s="63"/>
      <c r="L86" s="64"/>
    </row>
    <row r="87" spans="1:12" x14ac:dyDescent="0.35">
      <c r="A87" s="62"/>
      <c r="B87" s="65"/>
      <c r="C87" s="288"/>
      <c r="D87" s="79"/>
      <c r="E87" s="79"/>
      <c r="F87" s="79"/>
      <c r="G87" s="87"/>
      <c r="H87" s="87"/>
      <c r="I87" s="224"/>
      <c r="J87" s="78"/>
      <c r="K87" s="63"/>
      <c r="L87" s="64"/>
    </row>
    <row r="88" spans="1:12" x14ac:dyDescent="0.35">
      <c r="A88" s="62"/>
      <c r="B88" s="65"/>
      <c r="C88" s="517" t="s">
        <v>207</v>
      </c>
      <c r="D88" s="518"/>
      <c r="E88" s="519"/>
      <c r="F88" s="287" t="str">
        <f>IF(Et&lt;&gt;0,Weight_BoneDry/Ece," ")</f>
        <v xml:space="preserve"> </v>
      </c>
      <c r="G88" s="306"/>
      <c r="H88" s="294" t="s">
        <v>129</v>
      </c>
      <c r="I88" s="223">
        <v>4.7</v>
      </c>
      <c r="J88" s="78"/>
      <c r="K88" s="63"/>
      <c r="L88" s="64"/>
    </row>
    <row r="89" spans="1:12" x14ac:dyDescent="0.35">
      <c r="A89" s="62"/>
      <c r="B89" s="65"/>
      <c r="C89" s="517" t="s">
        <v>202</v>
      </c>
      <c r="D89" s="518"/>
      <c r="E89" s="519"/>
      <c r="F89" s="287" t="str">
        <f>IF(Et&lt;&gt;0,Ece+Etso," ")</f>
        <v xml:space="preserve"> </v>
      </c>
      <c r="G89" s="306"/>
      <c r="H89" s="294" t="s">
        <v>128</v>
      </c>
      <c r="I89" s="223">
        <v>4.5999999999999996</v>
      </c>
      <c r="J89" s="78"/>
      <c r="K89" s="63"/>
      <c r="L89" s="64"/>
    </row>
    <row r="90" spans="1:12" ht="18.75" thickBot="1" x14ac:dyDescent="0.4">
      <c r="A90" s="62"/>
      <c r="B90" s="65"/>
      <c r="C90" s="552" t="s">
        <v>203</v>
      </c>
      <c r="D90" s="553"/>
      <c r="E90" s="554"/>
      <c r="F90" s="284" t="str">
        <f>IF(Et&lt;&gt;0,Weight_BoneDry/Ecc_Electric," ")</f>
        <v xml:space="preserve"> </v>
      </c>
      <c r="G90" s="305"/>
      <c r="H90" s="297" t="s">
        <v>129</v>
      </c>
      <c r="I90" s="222">
        <v>4.8</v>
      </c>
      <c r="J90" s="78"/>
      <c r="K90" s="63"/>
      <c r="L90" s="64"/>
    </row>
    <row r="91" spans="1:12" ht="18.75" thickBot="1" x14ac:dyDescent="0.4">
      <c r="A91" s="62"/>
      <c r="B91" s="65"/>
      <c r="C91" s="79"/>
      <c r="D91" s="79"/>
      <c r="E91" s="79"/>
      <c r="F91" s="79"/>
      <c r="G91" s="79"/>
      <c r="H91" s="73"/>
      <c r="I91" s="79"/>
      <c r="J91" s="78"/>
      <c r="K91" s="63"/>
      <c r="L91" s="64"/>
    </row>
    <row r="92" spans="1:12" ht="18.75" thickBot="1" x14ac:dyDescent="0.4">
      <c r="A92" s="62"/>
      <c r="B92" s="65"/>
      <c r="C92" s="505" t="s">
        <v>78</v>
      </c>
      <c r="D92" s="506"/>
      <c r="E92" s="506"/>
      <c r="F92" s="506"/>
      <c r="G92" s="506"/>
      <c r="H92" s="506"/>
      <c r="I92" s="507"/>
      <c r="J92" s="70"/>
      <c r="K92" s="63"/>
      <c r="L92" s="64"/>
    </row>
    <row r="93" spans="1:12" ht="69" x14ac:dyDescent="0.35">
      <c r="A93" s="62"/>
      <c r="B93" s="65"/>
      <c r="C93" s="286"/>
      <c r="D93" s="274"/>
      <c r="E93" s="277"/>
      <c r="F93" s="293" t="s">
        <v>222</v>
      </c>
      <c r="G93" s="293" t="s">
        <v>221</v>
      </c>
      <c r="H93" s="293" t="s">
        <v>37</v>
      </c>
      <c r="I93" s="291" t="s">
        <v>96</v>
      </c>
      <c r="J93" s="78"/>
      <c r="K93" s="63"/>
      <c r="L93" s="64"/>
    </row>
    <row r="94" spans="1:12" x14ac:dyDescent="0.35">
      <c r="A94" s="62"/>
      <c r="B94" s="65"/>
      <c r="C94" s="517" t="s">
        <v>121</v>
      </c>
      <c r="D94" s="518"/>
      <c r="E94" s="519"/>
      <c r="F94" s="300" t="str">
        <f>IF(Ete&lt;&gt;0,IF(Auto_Termination="Yes",Ete,IF(Auto_Termination="No",(PercentReduction/(Moisture_Wet_Before-Moisture_Dry_After))*Ete*FieldUseFactor," "))," ")</f>
        <v xml:space="preserve"> </v>
      </c>
      <c r="G94" s="301"/>
      <c r="H94" s="294" t="s">
        <v>128</v>
      </c>
      <c r="I94" s="223">
        <v>4.2</v>
      </c>
      <c r="J94" s="78"/>
      <c r="K94" s="63"/>
      <c r="L94" s="64"/>
    </row>
    <row r="95" spans="1:12" x14ac:dyDescent="0.35">
      <c r="A95" s="62"/>
      <c r="B95" s="65"/>
      <c r="C95" s="517" t="s">
        <v>122</v>
      </c>
      <c r="D95" s="518"/>
      <c r="E95" s="519"/>
      <c r="F95" s="300" t="str">
        <f>IF(Etg&lt;&gt;0,IF(Auto_Termination="yes",Etg*GEF,IF(Auto_Termination="no",(PercentReduction/(Moisture_Wet_Before-Moisture_Dry_After))*Etg*GEF*FieldUseFactor," "))," ")</f>
        <v xml:space="preserve"> </v>
      </c>
      <c r="G95" s="301"/>
      <c r="H95" s="294" t="s">
        <v>139</v>
      </c>
      <c r="I95" s="223">
        <v>4.3</v>
      </c>
      <c r="J95" s="78"/>
      <c r="K95" s="63"/>
      <c r="L95" s="64"/>
    </row>
    <row r="96" spans="1:12" x14ac:dyDescent="0.35">
      <c r="A96" s="62"/>
      <c r="B96" s="65"/>
      <c r="C96" s="517" t="s">
        <v>123</v>
      </c>
      <c r="D96" s="518"/>
      <c r="E96" s="519"/>
      <c r="F96" s="287" t="str">
        <f>IF(Ete&lt;&gt;0,Ege+(Egg/Conversion_Btu_kWh)," ")</f>
        <v xml:space="preserve"> </v>
      </c>
      <c r="G96" s="306"/>
      <c r="H96" s="294" t="s">
        <v>128</v>
      </c>
      <c r="I96" s="223">
        <v>4.4000000000000004</v>
      </c>
      <c r="J96" s="78"/>
      <c r="K96" s="63"/>
      <c r="L96" s="64"/>
    </row>
    <row r="97" spans="1:12" x14ac:dyDescent="0.35">
      <c r="A97" s="62"/>
      <c r="B97" s="65"/>
      <c r="C97" s="288"/>
      <c r="D97" s="79"/>
      <c r="E97" s="79"/>
      <c r="F97" s="79"/>
      <c r="G97" s="87"/>
      <c r="H97" s="87"/>
      <c r="I97" s="224"/>
      <c r="J97" s="78"/>
      <c r="K97" s="63"/>
      <c r="L97" s="64"/>
    </row>
    <row r="98" spans="1:12" x14ac:dyDescent="0.35">
      <c r="A98" s="62"/>
      <c r="B98" s="65"/>
      <c r="C98" s="517" t="s">
        <v>206</v>
      </c>
      <c r="D98" s="518"/>
      <c r="E98" s="519"/>
      <c r="F98" s="287" t="str">
        <f>IF(Etg&lt;&gt;0,Weight_BoneDry/Ecg," ")</f>
        <v xml:space="preserve"> </v>
      </c>
      <c r="G98" s="306"/>
      <c r="H98" s="294" t="s">
        <v>129</v>
      </c>
      <c r="I98" s="223">
        <v>4.7</v>
      </c>
      <c r="J98" s="78"/>
      <c r="K98" s="63"/>
      <c r="L98" s="64"/>
    </row>
    <row r="99" spans="1:12" x14ac:dyDescent="0.35">
      <c r="A99" s="62"/>
      <c r="B99" s="65"/>
      <c r="C99" s="517" t="s">
        <v>204</v>
      </c>
      <c r="D99" s="518"/>
      <c r="E99" s="519"/>
      <c r="F99" s="287" t="str">
        <f>IF(Etg&lt;&gt;0,Ecg+Etso," ")</f>
        <v xml:space="preserve"> </v>
      </c>
      <c r="G99" s="306"/>
      <c r="H99" s="294" t="s">
        <v>128</v>
      </c>
      <c r="I99" s="223">
        <v>4.5999999999999996</v>
      </c>
      <c r="J99" s="78"/>
      <c r="K99" s="63"/>
      <c r="L99" s="64"/>
    </row>
    <row r="100" spans="1:12" ht="18.75" thickBot="1" x14ac:dyDescent="0.4">
      <c r="A100" s="62"/>
      <c r="B100" s="65"/>
      <c r="C100" s="552" t="s">
        <v>205</v>
      </c>
      <c r="D100" s="553"/>
      <c r="E100" s="554"/>
      <c r="F100" s="284" t="str">
        <f>IF(Etg&lt;&gt;0,Weight_BoneDry/Ecc_gas," ")</f>
        <v xml:space="preserve"> </v>
      </c>
      <c r="G100" s="305"/>
      <c r="H100" s="297" t="s">
        <v>129</v>
      </c>
      <c r="I100" s="222">
        <v>4.8</v>
      </c>
      <c r="J100" s="78"/>
      <c r="K100" s="63"/>
      <c r="L100" s="64"/>
    </row>
    <row r="101" spans="1:12" ht="18.75" thickBot="1" x14ac:dyDescent="0.4">
      <c r="A101" s="62"/>
      <c r="B101" s="81"/>
      <c r="C101" s="82"/>
      <c r="D101" s="82"/>
      <c r="E101" s="82"/>
      <c r="F101" s="82"/>
      <c r="G101" s="82"/>
      <c r="H101" s="82"/>
      <c r="I101" s="82"/>
      <c r="J101" s="88"/>
      <c r="K101" s="63"/>
      <c r="L101" s="64"/>
    </row>
    <row r="102" spans="1:12" x14ac:dyDescent="0.35">
      <c r="A102" s="62"/>
      <c r="B102" s="62"/>
      <c r="C102" s="62"/>
      <c r="D102" s="62"/>
      <c r="E102" s="62"/>
      <c r="F102" s="62"/>
      <c r="G102" s="62"/>
      <c r="H102" s="62"/>
      <c r="I102" s="62"/>
      <c r="J102" s="63"/>
      <c r="L102" s="64"/>
    </row>
    <row r="103" spans="1:12" ht="12.75" customHeight="1" x14ac:dyDescent="0.35">
      <c r="A103" s="89"/>
      <c r="B103" s="89"/>
      <c r="C103" s="89"/>
      <c r="D103" s="89"/>
      <c r="E103" s="89"/>
      <c r="F103" s="89"/>
      <c r="G103" s="89"/>
      <c r="H103" s="89"/>
      <c r="I103" s="89"/>
      <c r="J103" s="64"/>
      <c r="K103" s="295"/>
      <c r="L103" s="64"/>
    </row>
  </sheetData>
  <sheetProtection algorithmName="SHA-512" hashValue="tgYvip7G8MwgddAos83YFaiwj2f9rWyfejOXYolwF5WbjPVcCely8wJFqlWzEA77nlRxttAsq/DGdorvHlD2RQ==" saltValue="ss53/jfaELq13S4raW5BKg==" spinCount="100000" sheet="1" objects="1" scenarios="1" selectLockedCells="1"/>
  <mergeCells count="53">
    <mergeCell ref="C99:E99"/>
    <mergeCell ref="C100:E100"/>
    <mergeCell ref="C94:E94"/>
    <mergeCell ref="C86:E86"/>
    <mergeCell ref="C76:E76"/>
    <mergeCell ref="C98:E98"/>
    <mergeCell ref="C95:E95"/>
    <mergeCell ref="C96:E96"/>
    <mergeCell ref="C78:I78"/>
    <mergeCell ref="C82:E82"/>
    <mergeCell ref="C80:E80"/>
    <mergeCell ref="C81:E81"/>
    <mergeCell ref="I80:I82"/>
    <mergeCell ref="C89:E89"/>
    <mergeCell ref="C90:E90"/>
    <mergeCell ref="B57:I57"/>
    <mergeCell ref="B6:C6"/>
    <mergeCell ref="B8:C8"/>
    <mergeCell ref="B7:C7"/>
    <mergeCell ref="D7:E7"/>
    <mergeCell ref="C50:H50"/>
    <mergeCell ref="C53:E53"/>
    <mergeCell ref="C54:E54"/>
    <mergeCell ref="H29:H35"/>
    <mergeCell ref="H38:H44"/>
    <mergeCell ref="B2:E2"/>
    <mergeCell ref="B11:I11"/>
    <mergeCell ref="C13:H13"/>
    <mergeCell ref="C19:H19"/>
    <mergeCell ref="C46:H46"/>
    <mergeCell ref="H15:H17"/>
    <mergeCell ref="D3:E3"/>
    <mergeCell ref="D4:E4"/>
    <mergeCell ref="D5:E5"/>
    <mergeCell ref="D6:E6"/>
    <mergeCell ref="D8:E8"/>
    <mergeCell ref="B3:C3"/>
    <mergeCell ref="B4:C4"/>
    <mergeCell ref="B5:C5"/>
    <mergeCell ref="C23:H23"/>
    <mergeCell ref="B58:I62"/>
    <mergeCell ref="C66:I66"/>
    <mergeCell ref="C74:I74"/>
    <mergeCell ref="C84:I84"/>
    <mergeCell ref="C92:I92"/>
    <mergeCell ref="C68:F68"/>
    <mergeCell ref="C69:F69"/>
    <mergeCell ref="C71:F71"/>
    <mergeCell ref="B64:J64"/>
    <mergeCell ref="I70:I72"/>
    <mergeCell ref="C88:E88"/>
    <mergeCell ref="C72:F72"/>
    <mergeCell ref="C70:F70"/>
  </mergeCells>
  <conditionalFormatting sqref="C51:H54 C93:I97">
    <cfRule type="expression" dxfId="18" priority="39" stopIfTrue="1">
      <formula>AND(Gas_Electric="Electric")</formula>
    </cfRule>
  </conditionalFormatting>
  <conditionalFormatting sqref="C47:H48 C85:I90">
    <cfRule type="expression" dxfId="17" priority="42" stopIfTrue="1">
      <formula>AND(Gas_Electric="Gas")</formula>
    </cfRule>
  </conditionalFormatting>
  <conditionalFormatting sqref="C28:H36">
    <cfRule type="expression" dxfId="16" priority="2" stopIfTrue="1">
      <formula>AND(Low_Power_Modes="Off Mode")</formula>
    </cfRule>
  </conditionalFormatting>
  <conditionalFormatting sqref="H98 H100">
    <cfRule type="expression" dxfId="15" priority="19" stopIfTrue="1">
      <formula>AND(Gas_Electric="Electric")</formula>
    </cfRule>
  </conditionalFormatting>
  <conditionalFormatting sqref="C98:G100 I98:I100">
    <cfRule type="expression" dxfId="14" priority="20" stopIfTrue="1">
      <formula>AND(Gas_Electric="Electric")</formula>
    </cfRule>
  </conditionalFormatting>
  <conditionalFormatting sqref="H99">
    <cfRule type="expression" dxfId="13" priority="18" stopIfTrue="1">
      <formula>AND(Gas_Electric="Electric")</formula>
    </cfRule>
  </conditionalFormatting>
  <conditionalFormatting sqref="C37:H44">
    <cfRule type="expression" dxfId="12" priority="1" stopIfTrue="1">
      <formula>AND(Low_Power_Modes="Inactive Mode")</formula>
    </cfRule>
  </conditionalFormatting>
  <conditionalFormatting sqref="F39">
    <cfRule type="cellIs" dxfId="11" priority="16" stopIfTrue="1" operator="greaterThan">
      <formula>0.02</formula>
    </cfRule>
  </conditionalFormatting>
  <conditionalFormatting sqref="F38">
    <cfRule type="cellIs" dxfId="10" priority="14" stopIfTrue="1" operator="greaterThanOrEqual">
      <formula>1.49</formula>
    </cfRule>
    <cfRule type="expression" dxfId="9" priority="15" stopIfTrue="1">
      <formula>AND(F38&lt;=1.34,F38&lt;&gt;"")</formula>
    </cfRule>
  </conditionalFormatting>
  <conditionalFormatting sqref="F30">
    <cfRule type="cellIs" dxfId="8" priority="24" stopIfTrue="1" operator="greaterThan">
      <formula>0.02</formula>
    </cfRule>
  </conditionalFormatting>
  <conditionalFormatting sqref="F29">
    <cfRule type="cellIs" dxfId="7" priority="4" stopIfTrue="1" operator="greaterThanOrEqual">
      <formula>1.49</formula>
    </cfRule>
    <cfRule type="expression" dxfId="6" priority="6" stopIfTrue="1">
      <formula>AND(F29&lt;=1.34,F29&lt;&gt;"")</formula>
    </cfRule>
  </conditionalFormatting>
  <hyperlinks>
    <hyperlink ref="G4" location="Instructions!C35" display="Back to Instructions tab"/>
  </hyperlink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53"/>
  <sheetViews>
    <sheetView showGridLines="0" zoomScale="80" zoomScaleNormal="80" workbookViewId="0">
      <selection activeCell="E4" sqref="E4"/>
    </sheetView>
  </sheetViews>
  <sheetFormatPr defaultColWidth="9.140625" defaultRowHeight="16.5" x14ac:dyDescent="0.3"/>
  <cols>
    <col min="1" max="1" width="6.28515625" style="5" customWidth="1"/>
    <col min="2" max="2" width="34.42578125" style="5" customWidth="1"/>
    <col min="3" max="3" width="62" style="5" customWidth="1"/>
    <col min="4" max="4" width="9.140625" style="5"/>
    <col min="5" max="5" width="25.140625" style="5" bestFit="1" customWidth="1"/>
    <col min="6" max="6" width="71.140625" style="5" customWidth="1"/>
    <col min="7" max="8" width="4.42578125" style="5" customWidth="1"/>
    <col min="9" max="9" width="3.140625" style="5" customWidth="1"/>
    <col min="10" max="16384" width="9.140625" style="5"/>
  </cols>
  <sheetData>
    <row r="1" spans="2:8" ht="17.25" thickBot="1" x14ac:dyDescent="0.35">
      <c r="H1" s="22"/>
    </row>
    <row r="2" spans="2:8" ht="18" thickBot="1" x14ac:dyDescent="0.35">
      <c r="B2" s="410" t="str">
        <f>'Version Control'!$B$2</f>
        <v>Title Block</v>
      </c>
      <c r="C2" s="411"/>
      <c r="H2" s="22"/>
    </row>
    <row r="3" spans="2:8" ht="16.5" customHeight="1" x14ac:dyDescent="0.3">
      <c r="B3" s="164" t="str">
        <f>'Version Control'!$B$3</f>
        <v>Test Report Template Name:</v>
      </c>
      <c r="C3" s="107" t="str">
        <f>'Version Control'!$C$3</f>
        <v>Residential Clothes Dryer Appendix D2</v>
      </c>
      <c r="H3" s="22"/>
    </row>
    <row r="4" spans="2:8" x14ac:dyDescent="0.3">
      <c r="B4" s="100" t="str">
        <f>'Version Control'!$B$4</f>
        <v>Version Number:</v>
      </c>
      <c r="C4" s="251" t="str">
        <f>'Version Control'!$C$4</f>
        <v>v3.4</v>
      </c>
      <c r="E4" s="126" t="s">
        <v>61</v>
      </c>
      <c r="H4" s="22"/>
    </row>
    <row r="5" spans="2:8" x14ac:dyDescent="0.3">
      <c r="B5" s="98" t="str">
        <f>'Version Control'!$B$5</f>
        <v xml:space="preserve">Latest Template Revision: </v>
      </c>
      <c r="C5" s="92">
        <f>'Version Control'!$C$5</f>
        <v>42922</v>
      </c>
      <c r="H5" s="22"/>
    </row>
    <row r="6" spans="2:8" x14ac:dyDescent="0.3">
      <c r="B6" s="98" t="str">
        <f>'Version Control'!$B$6</f>
        <v>Tab Name:</v>
      </c>
      <c r="C6" s="251" t="str">
        <f ca="1">MID(CELL("filename",A1), FIND("]", CELL("filename", A1))+ 1, 255)</f>
        <v>Comments</v>
      </c>
      <c r="H6" s="22"/>
    </row>
    <row r="7" spans="2:8" ht="37.5" customHeight="1" x14ac:dyDescent="0.3">
      <c r="B7" s="250" t="str">
        <f>'Version Control'!$B$7</f>
        <v>File Name:</v>
      </c>
      <c r="C7" s="252" t="str">
        <f ca="1">'Version Control'!$C$7</f>
        <v>Residential Clothes Dryer Appendix D2 - v3.4.xlsx</v>
      </c>
      <c r="H7" s="22"/>
    </row>
    <row r="8" spans="2:8" ht="17.25" thickBot="1" x14ac:dyDescent="0.35">
      <c r="B8" s="99" t="str">
        <f>'Version Control'!$B$8</f>
        <v xml:space="preserve">Test Completion Date: </v>
      </c>
      <c r="C8" s="94" t="str">
        <f>'Version Control'!$C$8</f>
        <v>[MM/DD/YYYY]</v>
      </c>
      <c r="H8" s="22"/>
    </row>
    <row r="9" spans="2:8" x14ac:dyDescent="0.3">
      <c r="H9" s="22"/>
    </row>
    <row r="10" spans="2:8" ht="17.25" thickBot="1" x14ac:dyDescent="0.35">
      <c r="H10" s="22"/>
    </row>
    <row r="11" spans="2:8" ht="18" thickBot="1" x14ac:dyDescent="0.35">
      <c r="B11" s="225" t="s">
        <v>58</v>
      </c>
      <c r="C11" s="226"/>
      <c r="D11" s="226"/>
      <c r="E11" s="226"/>
      <c r="F11" s="227"/>
      <c r="G11" s="228"/>
      <c r="H11" s="22"/>
    </row>
    <row r="12" spans="2:8" x14ac:dyDescent="0.3">
      <c r="B12" s="4"/>
      <c r="C12" s="7"/>
      <c r="D12" s="7"/>
      <c r="E12" s="7"/>
      <c r="F12" s="6"/>
      <c r="G12" s="7"/>
      <c r="H12" s="22"/>
    </row>
    <row r="13" spans="2:8" x14ac:dyDescent="0.3">
      <c r="B13" s="555"/>
      <c r="C13" s="556"/>
      <c r="D13" s="556"/>
      <c r="E13" s="556"/>
      <c r="F13" s="557"/>
      <c r="G13" s="7"/>
      <c r="H13" s="22"/>
    </row>
    <row r="14" spans="2:8" x14ac:dyDescent="0.3">
      <c r="B14" s="437"/>
      <c r="C14" s="438"/>
      <c r="D14" s="438"/>
      <c r="E14" s="438"/>
      <c r="F14" s="439"/>
      <c r="G14" s="7"/>
      <c r="H14" s="22"/>
    </row>
    <row r="15" spans="2:8" x14ac:dyDescent="0.3">
      <c r="B15" s="437"/>
      <c r="C15" s="438"/>
      <c r="D15" s="438"/>
      <c r="E15" s="438"/>
      <c r="F15" s="439"/>
      <c r="G15" s="7"/>
      <c r="H15" s="22"/>
    </row>
    <row r="16" spans="2:8" x14ac:dyDescent="0.3">
      <c r="B16" s="558"/>
      <c r="C16" s="559"/>
      <c r="D16" s="559"/>
      <c r="E16" s="559"/>
      <c r="F16" s="560"/>
      <c r="G16" s="7"/>
      <c r="H16" s="22"/>
    </row>
    <row r="17" spans="2:8" x14ac:dyDescent="0.3">
      <c r="B17" s="4"/>
      <c r="C17" s="7"/>
      <c r="D17" s="7"/>
      <c r="E17" s="7"/>
      <c r="F17" s="6"/>
      <c r="G17" s="7"/>
      <c r="H17" s="22"/>
    </row>
    <row r="18" spans="2:8" x14ac:dyDescent="0.3">
      <c r="B18" s="555"/>
      <c r="C18" s="556"/>
      <c r="D18" s="556"/>
      <c r="E18" s="556"/>
      <c r="F18" s="557"/>
      <c r="G18" s="7"/>
      <c r="H18" s="22"/>
    </row>
    <row r="19" spans="2:8" x14ac:dyDescent="0.3">
      <c r="B19" s="437"/>
      <c r="C19" s="438"/>
      <c r="D19" s="438"/>
      <c r="E19" s="438"/>
      <c r="F19" s="439"/>
      <c r="G19" s="7"/>
      <c r="H19" s="22"/>
    </row>
    <row r="20" spans="2:8" x14ac:dyDescent="0.3">
      <c r="B20" s="437"/>
      <c r="C20" s="438"/>
      <c r="D20" s="438"/>
      <c r="E20" s="438"/>
      <c r="F20" s="439"/>
      <c r="G20" s="7"/>
      <c r="H20" s="22"/>
    </row>
    <row r="21" spans="2:8" x14ac:dyDescent="0.3">
      <c r="B21" s="558"/>
      <c r="C21" s="559"/>
      <c r="D21" s="559"/>
      <c r="E21" s="559"/>
      <c r="F21" s="560"/>
      <c r="G21" s="7"/>
      <c r="H21" s="22"/>
    </row>
    <row r="22" spans="2:8" x14ac:dyDescent="0.3">
      <c r="B22" s="4"/>
      <c r="C22" s="7"/>
      <c r="D22" s="7"/>
      <c r="E22" s="7"/>
      <c r="F22" s="6"/>
      <c r="G22" s="7"/>
      <c r="H22" s="22"/>
    </row>
    <row r="23" spans="2:8" x14ac:dyDescent="0.3">
      <c r="B23" s="555"/>
      <c r="C23" s="556"/>
      <c r="D23" s="556"/>
      <c r="E23" s="556"/>
      <c r="F23" s="557"/>
      <c r="G23" s="7"/>
      <c r="H23" s="22"/>
    </row>
    <row r="24" spans="2:8" x14ac:dyDescent="0.3">
      <c r="B24" s="437"/>
      <c r="C24" s="438"/>
      <c r="D24" s="438"/>
      <c r="E24" s="438"/>
      <c r="F24" s="439"/>
      <c r="G24" s="7"/>
      <c r="H24" s="22"/>
    </row>
    <row r="25" spans="2:8" x14ac:dyDescent="0.3">
      <c r="B25" s="437"/>
      <c r="C25" s="438"/>
      <c r="D25" s="438"/>
      <c r="E25" s="438"/>
      <c r="F25" s="439"/>
      <c r="G25" s="7"/>
      <c r="H25" s="22"/>
    </row>
    <row r="26" spans="2:8" x14ac:dyDescent="0.3">
      <c r="B26" s="558"/>
      <c r="C26" s="559"/>
      <c r="D26" s="559"/>
      <c r="E26" s="559"/>
      <c r="F26" s="560"/>
      <c r="G26" s="7"/>
      <c r="H26" s="22"/>
    </row>
    <row r="27" spans="2:8" x14ac:dyDescent="0.3">
      <c r="B27" s="4"/>
      <c r="C27" s="7"/>
      <c r="D27" s="7"/>
      <c r="E27" s="7"/>
      <c r="F27" s="6"/>
      <c r="G27" s="7"/>
      <c r="H27" s="22"/>
    </row>
    <row r="28" spans="2:8" x14ac:dyDescent="0.3">
      <c r="B28" s="555"/>
      <c r="C28" s="556"/>
      <c r="D28" s="556"/>
      <c r="E28" s="556"/>
      <c r="F28" s="557"/>
      <c r="G28" s="7"/>
      <c r="H28" s="22"/>
    </row>
    <row r="29" spans="2:8" x14ac:dyDescent="0.3">
      <c r="B29" s="437"/>
      <c r="C29" s="438"/>
      <c r="D29" s="438"/>
      <c r="E29" s="438"/>
      <c r="F29" s="439"/>
      <c r="G29" s="7"/>
      <c r="H29" s="22"/>
    </row>
    <row r="30" spans="2:8" x14ac:dyDescent="0.3">
      <c r="B30" s="437"/>
      <c r="C30" s="438"/>
      <c r="D30" s="438"/>
      <c r="E30" s="438"/>
      <c r="F30" s="439"/>
      <c r="G30" s="7"/>
      <c r="H30" s="22"/>
    </row>
    <row r="31" spans="2:8" x14ac:dyDescent="0.3">
      <c r="B31" s="558"/>
      <c r="C31" s="559"/>
      <c r="D31" s="559"/>
      <c r="E31" s="559"/>
      <c r="F31" s="560"/>
      <c r="G31" s="7"/>
      <c r="H31" s="22"/>
    </row>
    <row r="32" spans="2:8" x14ac:dyDescent="0.3">
      <c r="B32" s="4"/>
      <c r="C32" s="7"/>
      <c r="D32" s="7"/>
      <c r="E32" s="7"/>
      <c r="F32" s="6"/>
      <c r="G32" s="7"/>
      <c r="H32" s="22"/>
    </row>
    <row r="33" spans="2:8" x14ac:dyDescent="0.3">
      <c r="B33" s="555"/>
      <c r="C33" s="556"/>
      <c r="D33" s="556"/>
      <c r="E33" s="556"/>
      <c r="F33" s="557"/>
      <c r="G33" s="7"/>
      <c r="H33" s="22"/>
    </row>
    <row r="34" spans="2:8" x14ac:dyDescent="0.3">
      <c r="B34" s="437"/>
      <c r="C34" s="438"/>
      <c r="D34" s="438"/>
      <c r="E34" s="438"/>
      <c r="F34" s="439"/>
      <c r="G34" s="7"/>
      <c r="H34" s="22"/>
    </row>
    <row r="35" spans="2:8" x14ac:dyDescent="0.3">
      <c r="B35" s="437"/>
      <c r="C35" s="438"/>
      <c r="D35" s="438"/>
      <c r="E35" s="438"/>
      <c r="F35" s="439"/>
      <c r="G35" s="7"/>
      <c r="H35" s="22"/>
    </row>
    <row r="36" spans="2:8" x14ac:dyDescent="0.3">
      <c r="B36" s="558"/>
      <c r="C36" s="559"/>
      <c r="D36" s="559"/>
      <c r="E36" s="559"/>
      <c r="F36" s="560"/>
      <c r="G36" s="7"/>
      <c r="H36" s="22"/>
    </row>
    <row r="37" spans="2:8" x14ac:dyDescent="0.3">
      <c r="B37" s="4"/>
      <c r="C37" s="7"/>
      <c r="D37" s="7"/>
      <c r="E37" s="7"/>
      <c r="F37" s="6"/>
      <c r="G37" s="7"/>
      <c r="H37" s="22"/>
    </row>
    <row r="38" spans="2:8" x14ac:dyDescent="0.3">
      <c r="B38" s="555"/>
      <c r="C38" s="556"/>
      <c r="D38" s="556"/>
      <c r="E38" s="556"/>
      <c r="F38" s="557"/>
      <c r="G38" s="7"/>
      <c r="H38" s="22"/>
    </row>
    <row r="39" spans="2:8" x14ac:dyDescent="0.3">
      <c r="B39" s="437"/>
      <c r="C39" s="438"/>
      <c r="D39" s="438"/>
      <c r="E39" s="438"/>
      <c r="F39" s="439"/>
      <c r="G39" s="7"/>
      <c r="H39" s="22"/>
    </row>
    <row r="40" spans="2:8" x14ac:dyDescent="0.3">
      <c r="B40" s="437"/>
      <c r="C40" s="438"/>
      <c r="D40" s="438"/>
      <c r="E40" s="438"/>
      <c r="F40" s="439"/>
      <c r="G40" s="7"/>
      <c r="H40" s="22"/>
    </row>
    <row r="41" spans="2:8" x14ac:dyDescent="0.3">
      <c r="B41" s="558"/>
      <c r="C41" s="559"/>
      <c r="D41" s="559"/>
      <c r="E41" s="559"/>
      <c r="F41" s="560"/>
      <c r="G41" s="7"/>
      <c r="H41" s="22"/>
    </row>
    <row r="42" spans="2:8" x14ac:dyDescent="0.3">
      <c r="B42" s="4"/>
      <c r="C42" s="7"/>
      <c r="D42" s="7"/>
      <c r="E42" s="7"/>
      <c r="F42" s="6"/>
      <c r="G42" s="7"/>
      <c r="H42" s="22"/>
    </row>
    <row r="43" spans="2:8" x14ac:dyDescent="0.3">
      <c r="B43" s="555"/>
      <c r="C43" s="556"/>
      <c r="D43" s="556"/>
      <c r="E43" s="556"/>
      <c r="F43" s="557"/>
      <c r="G43" s="7"/>
      <c r="H43" s="22"/>
    </row>
    <row r="44" spans="2:8" x14ac:dyDescent="0.3">
      <c r="B44" s="437"/>
      <c r="C44" s="438"/>
      <c r="D44" s="438"/>
      <c r="E44" s="438"/>
      <c r="F44" s="439"/>
      <c r="G44" s="7"/>
      <c r="H44" s="22"/>
    </row>
    <row r="45" spans="2:8" x14ac:dyDescent="0.3">
      <c r="B45" s="437"/>
      <c r="C45" s="438"/>
      <c r="D45" s="438"/>
      <c r="E45" s="438"/>
      <c r="F45" s="439"/>
      <c r="G45" s="7"/>
      <c r="H45" s="22"/>
    </row>
    <row r="46" spans="2:8" x14ac:dyDescent="0.3">
      <c r="B46" s="558"/>
      <c r="C46" s="559"/>
      <c r="D46" s="559"/>
      <c r="E46" s="559"/>
      <c r="F46" s="560"/>
      <c r="G46" s="7"/>
      <c r="H46" s="22"/>
    </row>
    <row r="47" spans="2:8" x14ac:dyDescent="0.3">
      <c r="B47" s="4"/>
      <c r="C47" s="7"/>
      <c r="D47" s="7"/>
      <c r="E47" s="7"/>
      <c r="F47" s="6"/>
      <c r="G47" s="7"/>
      <c r="H47" s="22"/>
    </row>
    <row r="48" spans="2:8" x14ac:dyDescent="0.3">
      <c r="B48" s="555"/>
      <c r="C48" s="556"/>
      <c r="D48" s="556"/>
      <c r="E48" s="556"/>
      <c r="F48" s="557"/>
      <c r="G48" s="7"/>
      <c r="H48" s="22"/>
    </row>
    <row r="49" spans="1:8" x14ac:dyDescent="0.3">
      <c r="B49" s="437"/>
      <c r="C49" s="438"/>
      <c r="D49" s="438"/>
      <c r="E49" s="438"/>
      <c r="F49" s="439"/>
      <c r="G49" s="7"/>
      <c r="H49" s="22"/>
    </row>
    <row r="50" spans="1:8" x14ac:dyDescent="0.3">
      <c r="B50" s="437"/>
      <c r="C50" s="438"/>
      <c r="D50" s="438"/>
      <c r="E50" s="438"/>
      <c r="F50" s="439"/>
      <c r="G50" s="7"/>
      <c r="H50" s="22"/>
    </row>
    <row r="51" spans="1:8" ht="17.25" thickBot="1" x14ac:dyDescent="0.35">
      <c r="B51" s="440"/>
      <c r="C51" s="441"/>
      <c r="D51" s="441"/>
      <c r="E51" s="441"/>
      <c r="F51" s="442"/>
      <c r="G51" s="7"/>
      <c r="H51" s="22"/>
    </row>
    <row r="52" spans="1:8" x14ac:dyDescent="0.3">
      <c r="H52" s="22"/>
    </row>
    <row r="53" spans="1:8" x14ac:dyDescent="0.3">
      <c r="A53" s="22"/>
      <c r="B53" s="22"/>
      <c r="C53" s="22"/>
      <c r="D53" s="22"/>
      <c r="E53" s="22"/>
      <c r="F53" s="22"/>
      <c r="G53" s="22"/>
      <c r="H53" s="22"/>
    </row>
  </sheetData>
  <sheetProtection algorithmName="SHA-512" hashValue="nk5mVX9rk0K5D5HuoAPqUn/BTc4GOegqQnq0+I6Y554JfD9uLAY/CKsBxvkTSjh5r4/jiPkkw0YDidCQjgauXQ==" saltValue="n3XcBjAdnbGExm4EMuJ+7g==" spinCount="100000" sheet="1" objects="1" scenarios="1" selectLockedCells="1"/>
  <mergeCells count="9">
    <mergeCell ref="B2:C2"/>
    <mergeCell ref="B13:F16"/>
    <mergeCell ref="B18:F21"/>
    <mergeCell ref="B23:F26"/>
    <mergeCell ref="B48:F51"/>
    <mergeCell ref="B28:F31"/>
    <mergeCell ref="B33:F36"/>
    <mergeCell ref="B38:F41"/>
    <mergeCell ref="B43:F46"/>
  </mergeCells>
  <hyperlinks>
    <hyperlink ref="E4" location="Instructions!C33" display="Back to Instructions t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1"/>
  <sheetViews>
    <sheetView showGridLines="0" zoomScale="80" zoomScaleNormal="80" workbookViewId="0">
      <selection activeCell="E4" sqref="E4"/>
    </sheetView>
  </sheetViews>
  <sheetFormatPr defaultColWidth="9.140625" defaultRowHeight="16.5" x14ac:dyDescent="0.3"/>
  <cols>
    <col min="1" max="1" width="4.28515625" style="1" customWidth="1"/>
    <col min="2" max="2" width="32.85546875" style="1" customWidth="1"/>
    <col min="3" max="3" width="58" style="1" customWidth="1"/>
    <col min="4" max="4" width="29.28515625" style="1" customWidth="1"/>
    <col min="5" max="5" width="47.28515625" style="1" customWidth="1"/>
    <col min="6" max="6" width="4.42578125" style="1" customWidth="1"/>
    <col min="7" max="7" width="3.85546875" style="1" customWidth="1"/>
    <col min="8" max="16384" width="9.140625" style="1"/>
  </cols>
  <sheetData>
    <row r="1" spans="1:7" ht="17.25" thickBot="1" x14ac:dyDescent="0.35">
      <c r="G1" s="27"/>
    </row>
    <row r="2" spans="1:7" ht="18" thickBot="1" x14ac:dyDescent="0.35">
      <c r="B2" s="410" t="str">
        <f>'Version Control'!$B$2</f>
        <v>Title Block</v>
      </c>
      <c r="C2" s="411"/>
      <c r="G2" s="27"/>
    </row>
    <row r="3" spans="1:7" x14ac:dyDescent="0.3">
      <c r="B3" s="164" t="str">
        <f>'Version Control'!$B$3</f>
        <v>Test Report Template Name:</v>
      </c>
      <c r="C3" s="107" t="str">
        <f>'Version Control'!$C$3</f>
        <v>Residential Clothes Dryer Appendix D2</v>
      </c>
      <c r="G3" s="27"/>
    </row>
    <row r="4" spans="1:7" x14ac:dyDescent="0.3">
      <c r="B4" s="100" t="str">
        <f>'Version Control'!$B$4</f>
        <v>Version Number:</v>
      </c>
      <c r="C4" s="251" t="str">
        <f>'Version Control'!$C$4</f>
        <v>v3.4</v>
      </c>
      <c r="E4" s="10" t="s">
        <v>61</v>
      </c>
      <c r="G4" s="27"/>
    </row>
    <row r="5" spans="1:7" x14ac:dyDescent="0.3">
      <c r="B5" s="98" t="str">
        <f>'Version Control'!$B$5</f>
        <v xml:space="preserve">Latest Template Revision: </v>
      </c>
      <c r="C5" s="92">
        <f>'Version Control'!$C$5</f>
        <v>42922</v>
      </c>
      <c r="D5" s="175"/>
      <c r="G5" s="27"/>
    </row>
    <row r="6" spans="1:7" x14ac:dyDescent="0.3">
      <c r="B6" s="98" t="str">
        <f>'Version Control'!$B$6</f>
        <v>Tab Name:</v>
      </c>
      <c r="C6" s="251" t="str">
        <f ca="1">MID(CELL("filename",A1), FIND("]", CELL("filename", A1))+ 1, 255)</f>
        <v>Report Sign-Off Block</v>
      </c>
      <c r="G6" s="27"/>
    </row>
    <row r="7" spans="1:7" ht="37.5" customHeight="1" x14ac:dyDescent="0.3">
      <c r="B7" s="250" t="str">
        <f>'Version Control'!$B$7</f>
        <v>File Name:</v>
      </c>
      <c r="C7" s="252" t="str">
        <f ca="1">'Version Control'!$C$7</f>
        <v>Residential Clothes Dryer Appendix D2 - v3.4.xlsx</v>
      </c>
      <c r="G7" s="27"/>
    </row>
    <row r="8" spans="1:7" ht="17.25" thickBot="1" x14ac:dyDescent="0.35">
      <c r="B8" s="99" t="str">
        <f>'Version Control'!$B$8</f>
        <v xml:space="preserve">Test Completion Date: </v>
      </c>
      <c r="C8" s="94" t="str">
        <f>'Version Control'!$C$8</f>
        <v>[MM/DD/YYYY]</v>
      </c>
      <c r="G8" s="27"/>
    </row>
    <row r="9" spans="1:7" x14ac:dyDescent="0.3">
      <c r="G9" s="27"/>
    </row>
    <row r="10" spans="1:7" ht="17.25" thickBot="1" x14ac:dyDescent="0.35">
      <c r="G10" s="27"/>
    </row>
    <row r="11" spans="1:7" ht="18.75" thickBot="1" x14ac:dyDescent="0.35">
      <c r="A11" s="3"/>
      <c r="B11" s="576" t="s">
        <v>31</v>
      </c>
      <c r="C11" s="577"/>
      <c r="D11" s="577"/>
      <c r="E11" s="578"/>
      <c r="G11" s="27"/>
    </row>
    <row r="12" spans="1:7" x14ac:dyDescent="0.3">
      <c r="A12" s="3"/>
      <c r="B12" s="561" t="s">
        <v>145</v>
      </c>
      <c r="C12" s="562"/>
      <c r="D12" s="562"/>
      <c r="E12" s="563"/>
      <c r="G12" s="27"/>
    </row>
    <row r="13" spans="1:7" x14ac:dyDescent="0.3">
      <c r="A13" s="3"/>
      <c r="B13" s="564"/>
      <c r="C13" s="565"/>
      <c r="D13" s="565"/>
      <c r="E13" s="566"/>
      <c r="G13" s="27"/>
    </row>
    <row r="14" spans="1:7" ht="24" customHeight="1" thickBot="1" x14ac:dyDescent="0.35">
      <c r="A14" s="3"/>
      <c r="B14" s="567"/>
      <c r="C14" s="568"/>
      <c r="D14" s="568"/>
      <c r="E14" s="569"/>
      <c r="G14" s="27"/>
    </row>
    <row r="15" spans="1:7" ht="18" x14ac:dyDescent="0.3">
      <c r="A15" s="3"/>
      <c r="B15" s="570" t="s">
        <v>32</v>
      </c>
      <c r="C15" s="571"/>
      <c r="D15" s="191" t="s">
        <v>30</v>
      </c>
      <c r="E15" s="192" t="s">
        <v>33</v>
      </c>
      <c r="G15" s="27"/>
    </row>
    <row r="16" spans="1:7" ht="18" x14ac:dyDescent="0.35">
      <c r="A16" s="3"/>
      <c r="B16" s="572" t="s">
        <v>34</v>
      </c>
      <c r="C16" s="573"/>
      <c r="D16" s="193" t="str">
        <f>'General Info &amp; Test Results'!C17</f>
        <v>[MM/DD/YYYY]</v>
      </c>
      <c r="E16" s="393" t="s">
        <v>146</v>
      </c>
      <c r="G16" s="27"/>
    </row>
    <row r="17" spans="1:7" ht="18" x14ac:dyDescent="0.3">
      <c r="A17" s="3"/>
      <c r="B17" s="574" t="s">
        <v>147</v>
      </c>
      <c r="C17" s="575"/>
      <c r="D17" s="395" t="s">
        <v>52</v>
      </c>
      <c r="E17" s="393" t="s">
        <v>146</v>
      </c>
      <c r="G17" s="27"/>
    </row>
    <row r="18" spans="1:7" ht="18" x14ac:dyDescent="0.35">
      <c r="A18" s="3"/>
      <c r="B18" s="194" t="s">
        <v>148</v>
      </c>
      <c r="C18" s="195"/>
      <c r="D18" s="395" t="s">
        <v>52</v>
      </c>
      <c r="E18" s="393" t="s">
        <v>146</v>
      </c>
      <c r="G18" s="27"/>
    </row>
    <row r="19" spans="1:7" ht="18.75" thickBot="1" x14ac:dyDescent="0.4">
      <c r="B19" s="316" t="s">
        <v>148</v>
      </c>
      <c r="C19" s="317"/>
      <c r="D19" s="396" t="s">
        <v>52</v>
      </c>
      <c r="E19" s="394" t="s">
        <v>146</v>
      </c>
      <c r="G19" s="27"/>
    </row>
    <row r="20" spans="1:7" x14ac:dyDescent="0.3">
      <c r="G20" s="27"/>
    </row>
    <row r="21" spans="1:7" x14ac:dyDescent="0.3">
      <c r="A21" s="27"/>
      <c r="B21" s="27"/>
      <c r="C21" s="27"/>
      <c r="D21" s="27"/>
      <c r="E21" s="27"/>
      <c r="F21" s="27"/>
      <c r="G21" s="27"/>
    </row>
  </sheetData>
  <sheetProtection algorithmName="SHA-512" hashValue="RnARP21Q+KeCkdAYXLTviDw/FordLmJ69jmuT59Ove9Em+YUlGOiVYW5tWeMzRIENdZXRMQJUREc3cVd1y7rzQ==" saltValue="nzrJNYaaqJKEcZjbx//eNA==" spinCount="100000" sheet="1" objects="1" scenarios="1" selectLockedCells="1"/>
  <mergeCells count="6">
    <mergeCell ref="B2:C2"/>
    <mergeCell ref="B12:E14"/>
    <mergeCell ref="B15:C15"/>
    <mergeCell ref="B16:C16"/>
    <mergeCell ref="B17:C17"/>
    <mergeCell ref="B11:E11"/>
  </mergeCells>
  <hyperlinks>
    <hyperlink ref="E4" location="Instructions!C33"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0" zoomScaleNormal="80" workbookViewId="0"/>
  </sheetViews>
  <sheetFormatPr defaultColWidth="9.140625" defaultRowHeight="16.5" x14ac:dyDescent="0.3"/>
  <cols>
    <col min="1" max="1" width="4" style="5" customWidth="1"/>
    <col min="2" max="2" width="65.5703125" style="5" bestFit="1" customWidth="1"/>
    <col min="3" max="3" width="18.5703125" style="5" customWidth="1"/>
    <col min="4" max="4" width="26.85546875" style="5" customWidth="1"/>
    <col min="5" max="5" width="12.140625" style="5" customWidth="1"/>
    <col min="6" max="6" width="50" style="5" customWidth="1"/>
    <col min="7" max="7" width="5.5703125" style="5" customWidth="1"/>
    <col min="8" max="8" width="3.7109375" style="5" customWidth="1"/>
    <col min="9" max="9" width="6.42578125" style="5" customWidth="1"/>
    <col min="10" max="10" width="12.42578125" style="5" customWidth="1"/>
    <col min="11" max="16384" width="9.140625" style="5"/>
  </cols>
  <sheetData>
    <row r="1" spans="1:22" ht="17.25" thickBot="1" x14ac:dyDescent="0.35">
      <c r="H1" s="22"/>
    </row>
    <row r="2" spans="1:22" ht="18" thickBot="1" x14ac:dyDescent="0.35">
      <c r="B2" s="449" t="str">
        <f>'Version Control'!$B$2</f>
        <v>Title Block</v>
      </c>
      <c r="C2" s="450"/>
      <c r="D2" s="451"/>
      <c r="H2" s="22"/>
    </row>
    <row r="3" spans="1:22" x14ac:dyDescent="0.3">
      <c r="B3" s="212" t="str">
        <f>'Version Control'!$B$3</f>
        <v>Test Report Template Name:</v>
      </c>
      <c r="C3" s="581" t="str">
        <f>'Version Control'!$C$3</f>
        <v>Residential Clothes Dryer Appendix D2</v>
      </c>
      <c r="D3" s="582"/>
      <c r="H3" s="22"/>
    </row>
    <row r="4" spans="1:22" x14ac:dyDescent="0.3">
      <c r="B4" s="213" t="str">
        <f>'Version Control'!$B$4</f>
        <v>Version Number:</v>
      </c>
      <c r="C4" s="583" t="str">
        <f>'Version Control'!$C$4</f>
        <v>v3.4</v>
      </c>
      <c r="D4" s="584"/>
      <c r="H4" s="22"/>
    </row>
    <row r="5" spans="1:22" x14ac:dyDescent="0.3">
      <c r="B5" s="214" t="str">
        <f>'Version Control'!$B$5</f>
        <v xml:space="preserve">Latest Template Revision: </v>
      </c>
      <c r="C5" s="585">
        <f>'Version Control'!$C$5</f>
        <v>42922</v>
      </c>
      <c r="D5" s="586"/>
      <c r="H5" s="22"/>
    </row>
    <row r="6" spans="1:22" x14ac:dyDescent="0.3">
      <c r="B6" s="214" t="str">
        <f>'Version Control'!$B$6</f>
        <v>Tab Name:</v>
      </c>
      <c r="C6" s="583" t="str">
        <f ca="1">MID(CELL("filename",A1), FIND("]", CELL("filename", A1))+ 1, 255)</f>
        <v>Drop-Downs</v>
      </c>
      <c r="D6" s="584"/>
      <c r="H6" s="22"/>
    </row>
    <row r="7" spans="1:22" ht="39" customHeight="1" x14ac:dyDescent="0.3">
      <c r="B7" s="229" t="str">
        <f>'Version Control'!$B$7</f>
        <v>File Name:</v>
      </c>
      <c r="C7" s="579" t="str">
        <f ca="1">'Version Control'!$C$7</f>
        <v>Residential Clothes Dryer Appendix D2 - v3.4.xlsx</v>
      </c>
      <c r="D7" s="580"/>
      <c r="H7" s="22"/>
    </row>
    <row r="8" spans="1:22" ht="17.25" thickBot="1" x14ac:dyDescent="0.35">
      <c r="B8" s="215" t="str">
        <f>'Version Control'!$B$8</f>
        <v xml:space="preserve">Test Completion Date: </v>
      </c>
      <c r="C8" s="591" t="str">
        <f>'Version Control'!$C$8</f>
        <v>[MM/DD/YYYY]</v>
      </c>
      <c r="D8" s="592"/>
      <c r="H8" s="22"/>
    </row>
    <row r="9" spans="1:22" x14ac:dyDescent="0.3">
      <c r="H9" s="22"/>
    </row>
    <row r="10" spans="1:22" x14ac:dyDescent="0.3">
      <c r="A10" s="7"/>
      <c r="B10" s="7"/>
      <c r="H10" s="22"/>
    </row>
    <row r="11" spans="1:22" x14ac:dyDescent="0.3">
      <c r="A11" s="7"/>
      <c r="B11" s="5" t="s">
        <v>89</v>
      </c>
      <c r="C11" s="7"/>
      <c r="D11" s="5" t="s">
        <v>67</v>
      </c>
      <c r="E11" s="7"/>
      <c r="F11" s="5" t="s">
        <v>63</v>
      </c>
      <c r="G11" s="7"/>
      <c r="H11" s="23"/>
      <c r="I11" s="7"/>
      <c r="J11" s="7"/>
      <c r="K11" s="7"/>
      <c r="L11" s="7"/>
      <c r="M11" s="7"/>
      <c r="N11" s="7"/>
      <c r="O11" s="7"/>
      <c r="P11" s="7"/>
      <c r="Q11" s="7"/>
      <c r="R11" s="7"/>
      <c r="S11" s="7"/>
      <c r="T11" s="7"/>
      <c r="U11" s="7"/>
      <c r="V11" s="7"/>
    </row>
    <row r="12" spans="1:22" x14ac:dyDescent="0.3">
      <c r="A12" s="7"/>
      <c r="B12" s="13" t="s">
        <v>90</v>
      </c>
      <c r="C12" s="7"/>
      <c r="D12" s="13" t="s">
        <v>92</v>
      </c>
      <c r="E12" s="7"/>
      <c r="F12" s="13" t="s">
        <v>94</v>
      </c>
      <c r="G12" s="7"/>
      <c r="H12" s="23"/>
      <c r="I12" s="7"/>
      <c r="J12" s="9"/>
      <c r="K12" s="7"/>
      <c r="L12" s="9"/>
      <c r="M12" s="7"/>
      <c r="N12" s="7"/>
      <c r="O12" s="7"/>
      <c r="P12" s="7"/>
      <c r="Q12" s="7"/>
      <c r="R12" s="7"/>
      <c r="S12" s="7"/>
      <c r="T12" s="7"/>
      <c r="U12" s="7"/>
      <c r="V12" s="7"/>
    </row>
    <row r="13" spans="1:22" x14ac:dyDescent="0.3">
      <c r="A13" s="7"/>
      <c r="B13" s="14" t="s">
        <v>91</v>
      </c>
      <c r="C13" s="7"/>
      <c r="D13" s="14" t="s">
        <v>93</v>
      </c>
      <c r="E13" s="7"/>
      <c r="F13" s="14" t="s">
        <v>95</v>
      </c>
      <c r="G13" s="7"/>
      <c r="H13" s="23"/>
      <c r="I13" s="7"/>
      <c r="J13" s="9"/>
      <c r="K13" s="7"/>
      <c r="L13" s="9"/>
      <c r="M13" s="7"/>
      <c r="N13" s="7"/>
      <c r="O13" s="7"/>
      <c r="P13" s="7"/>
      <c r="Q13" s="7"/>
      <c r="R13" s="7"/>
      <c r="S13" s="7"/>
      <c r="T13" s="7"/>
      <c r="U13" s="7"/>
      <c r="V13" s="7"/>
    </row>
    <row r="14" spans="1:22" x14ac:dyDescent="0.3">
      <c r="A14" s="7"/>
      <c r="B14" s="19"/>
      <c r="D14" s="7"/>
      <c r="E14" s="7"/>
      <c r="F14" s="20"/>
      <c r="G14" s="7"/>
      <c r="H14" s="23"/>
      <c r="I14" s="7"/>
      <c r="J14" s="7"/>
      <c r="K14" s="7"/>
      <c r="L14" s="7"/>
      <c r="M14" s="7"/>
      <c r="N14" s="7"/>
      <c r="O14" s="7"/>
      <c r="P14" s="7"/>
      <c r="Q14" s="7"/>
      <c r="R14" s="7"/>
      <c r="S14" s="7"/>
      <c r="T14" s="7"/>
    </row>
    <row r="15" spans="1:22" x14ac:dyDescent="0.3">
      <c r="A15" s="7"/>
      <c r="B15" s="31" t="s">
        <v>111</v>
      </c>
      <c r="D15" s="5" t="s">
        <v>151</v>
      </c>
      <c r="E15" s="7"/>
      <c r="F15" s="7"/>
      <c r="G15" s="7"/>
      <c r="H15" s="23"/>
      <c r="I15" s="7"/>
      <c r="J15" s="7"/>
      <c r="K15" s="7"/>
      <c r="L15" s="7"/>
      <c r="M15" s="7"/>
      <c r="N15" s="7"/>
      <c r="O15" s="7"/>
      <c r="P15" s="7"/>
      <c r="Q15" s="7"/>
      <c r="R15" s="7"/>
      <c r="S15" s="7"/>
      <c r="T15" s="7"/>
    </row>
    <row r="16" spans="1:22" x14ac:dyDescent="0.3">
      <c r="A16" s="7"/>
      <c r="B16" s="216" t="s">
        <v>210</v>
      </c>
      <c r="C16" s="7"/>
      <c r="D16" s="13" t="s">
        <v>94</v>
      </c>
      <c r="E16" s="7"/>
      <c r="F16" s="31"/>
      <c r="G16" s="7"/>
      <c r="H16" s="23"/>
      <c r="I16" s="7"/>
      <c r="J16" s="7"/>
      <c r="K16" s="7"/>
      <c r="L16" s="7"/>
      <c r="M16" s="7"/>
      <c r="N16" s="7"/>
      <c r="O16" s="7"/>
      <c r="P16" s="7"/>
      <c r="Q16" s="7"/>
      <c r="R16" s="7"/>
      <c r="S16" s="7"/>
      <c r="T16" s="7"/>
    </row>
    <row r="17" spans="1:20" x14ac:dyDescent="0.3">
      <c r="A17" s="7"/>
      <c r="B17" s="32" t="s">
        <v>211</v>
      </c>
      <c r="C17" s="7"/>
      <c r="D17" s="14" t="s">
        <v>95</v>
      </c>
      <c r="E17" s="7"/>
      <c r="F17" s="31"/>
      <c r="G17" s="7"/>
      <c r="H17" s="23"/>
      <c r="I17" s="7"/>
      <c r="J17" s="7"/>
      <c r="K17" s="7"/>
      <c r="L17" s="7"/>
      <c r="M17" s="7"/>
      <c r="N17" s="7"/>
      <c r="O17" s="7"/>
      <c r="P17" s="7"/>
      <c r="Q17" s="7"/>
      <c r="R17" s="7"/>
      <c r="S17" s="7"/>
      <c r="T17" s="7"/>
    </row>
    <row r="18" spans="1:20" x14ac:dyDescent="0.3">
      <c r="A18" s="7"/>
      <c r="B18" s="32" t="s">
        <v>212</v>
      </c>
      <c r="C18" s="7"/>
      <c r="D18" s="7"/>
      <c r="E18" s="7"/>
      <c r="F18" s="7"/>
      <c r="G18" s="7"/>
      <c r="H18" s="23"/>
      <c r="I18" s="7"/>
      <c r="J18" s="7"/>
      <c r="K18" s="7"/>
      <c r="L18" s="7"/>
      <c r="M18" s="7"/>
      <c r="N18" s="7"/>
      <c r="O18" s="7"/>
      <c r="P18" s="7"/>
      <c r="Q18" s="7"/>
      <c r="R18" s="7"/>
      <c r="S18" s="7"/>
      <c r="T18" s="7"/>
    </row>
    <row r="19" spans="1:20" x14ac:dyDescent="0.3">
      <c r="A19" s="7"/>
      <c r="B19" s="32" t="s">
        <v>213</v>
      </c>
      <c r="C19" s="7"/>
      <c r="D19" s="7" t="s">
        <v>293</v>
      </c>
      <c r="E19" s="7"/>
      <c r="F19" s="7"/>
      <c r="G19" s="7"/>
      <c r="H19" s="23"/>
      <c r="I19" s="7"/>
      <c r="J19" s="7"/>
      <c r="K19" s="7"/>
      <c r="L19" s="7"/>
      <c r="M19" s="7"/>
      <c r="N19" s="7"/>
      <c r="O19" s="7"/>
      <c r="P19" s="7"/>
      <c r="Q19" s="7"/>
      <c r="R19" s="7"/>
      <c r="S19" s="7"/>
      <c r="T19" s="7"/>
    </row>
    <row r="20" spans="1:20" x14ac:dyDescent="0.3">
      <c r="A20" s="7"/>
      <c r="B20" s="32" t="s">
        <v>214</v>
      </c>
      <c r="C20" s="7"/>
      <c r="D20" s="13" t="s">
        <v>94</v>
      </c>
      <c r="E20" s="7"/>
      <c r="F20" s="7"/>
      <c r="G20" s="7"/>
      <c r="H20" s="23"/>
      <c r="I20" s="7"/>
      <c r="J20" s="7"/>
      <c r="K20" s="7"/>
      <c r="L20" s="7"/>
      <c r="M20" s="7"/>
      <c r="N20" s="7"/>
      <c r="O20" s="7"/>
      <c r="P20" s="7"/>
      <c r="Q20" s="7"/>
      <c r="R20" s="7"/>
      <c r="S20" s="7"/>
      <c r="T20" s="7"/>
    </row>
    <row r="21" spans="1:20" x14ac:dyDescent="0.3">
      <c r="A21" s="7"/>
      <c r="B21" s="33" t="s">
        <v>217</v>
      </c>
      <c r="C21" s="7"/>
      <c r="D21" s="14" t="s">
        <v>95</v>
      </c>
      <c r="E21" s="7"/>
      <c r="F21" s="7"/>
      <c r="G21" s="7"/>
      <c r="H21" s="23"/>
      <c r="I21" s="7"/>
      <c r="J21" s="7"/>
      <c r="K21" s="7"/>
      <c r="L21" s="7"/>
      <c r="M21" s="7"/>
      <c r="N21" s="7"/>
      <c r="O21" s="7"/>
      <c r="P21" s="7"/>
      <c r="Q21" s="7"/>
      <c r="R21" s="7"/>
      <c r="S21" s="7"/>
      <c r="T21" s="7"/>
    </row>
    <row r="22" spans="1:20" x14ac:dyDescent="0.3">
      <c r="A22" s="7"/>
      <c r="B22" s="19"/>
      <c r="D22" s="7"/>
      <c r="E22" s="593" t="s">
        <v>292</v>
      </c>
      <c r="F22" s="593"/>
      <c r="G22" s="7"/>
      <c r="H22" s="23"/>
      <c r="I22" s="7"/>
      <c r="J22" s="7"/>
      <c r="K22" s="7"/>
      <c r="L22" s="7"/>
      <c r="M22" s="7"/>
      <c r="N22" s="7"/>
      <c r="O22" s="7"/>
      <c r="P22" s="7"/>
      <c r="Q22" s="7"/>
      <c r="R22" s="7"/>
      <c r="S22" s="7"/>
      <c r="T22" s="7"/>
    </row>
    <row r="23" spans="1:20" x14ac:dyDescent="0.3">
      <c r="A23" s="7"/>
      <c r="B23" s="5" t="s">
        <v>184</v>
      </c>
      <c r="D23" s="7" t="s">
        <v>227</v>
      </c>
      <c r="E23" s="593"/>
      <c r="F23" s="593"/>
      <c r="G23" s="7"/>
      <c r="H23" s="23"/>
      <c r="I23" s="7"/>
      <c r="J23" s="7"/>
      <c r="K23" s="7"/>
      <c r="L23" s="7"/>
      <c r="M23" s="7"/>
      <c r="N23" s="7"/>
      <c r="O23" s="7"/>
      <c r="P23" s="7"/>
      <c r="Q23" s="7"/>
      <c r="R23" s="7"/>
      <c r="S23" s="7"/>
      <c r="T23" s="7"/>
    </row>
    <row r="24" spans="1:20" x14ac:dyDescent="0.3">
      <c r="A24" s="7"/>
      <c r="B24" s="13" t="s">
        <v>182</v>
      </c>
      <c r="D24" s="216">
        <v>120</v>
      </c>
      <c r="E24" s="594">
        <v>120</v>
      </c>
      <c r="F24" s="595"/>
      <c r="G24" s="7"/>
      <c r="H24" s="23"/>
      <c r="I24" s="7"/>
      <c r="J24" s="7"/>
      <c r="K24" s="7"/>
      <c r="L24" s="7"/>
      <c r="M24" s="7"/>
      <c r="N24" s="7"/>
      <c r="O24" s="7"/>
      <c r="P24" s="7"/>
      <c r="Q24" s="7"/>
      <c r="R24" s="7"/>
      <c r="S24" s="7"/>
      <c r="T24" s="7"/>
    </row>
    <row r="25" spans="1:20" x14ac:dyDescent="0.3">
      <c r="A25" s="7"/>
      <c r="B25" s="313" t="s">
        <v>183</v>
      </c>
      <c r="D25" s="32" t="s">
        <v>241</v>
      </c>
      <c r="E25" s="596">
        <v>208</v>
      </c>
      <c r="F25" s="597"/>
      <c r="G25" s="7"/>
      <c r="H25" s="23"/>
      <c r="I25" s="7"/>
      <c r="J25" s="7"/>
      <c r="K25" s="7"/>
      <c r="L25" s="7"/>
      <c r="M25" s="7"/>
      <c r="N25" s="7"/>
      <c r="O25" s="7"/>
      <c r="P25" s="7"/>
      <c r="Q25" s="7"/>
      <c r="R25" s="7"/>
      <c r="S25" s="7"/>
      <c r="T25" s="7"/>
    </row>
    <row r="26" spans="1:20" x14ac:dyDescent="0.3">
      <c r="A26" s="7"/>
      <c r="B26" s="14" t="s">
        <v>185</v>
      </c>
      <c r="D26" s="33" t="s">
        <v>242</v>
      </c>
      <c r="E26" s="598">
        <v>240</v>
      </c>
      <c r="F26" s="599"/>
      <c r="G26" s="7"/>
      <c r="H26" s="23"/>
      <c r="I26" s="7"/>
      <c r="J26" s="7"/>
      <c r="K26" s="7"/>
      <c r="L26" s="7"/>
      <c r="M26" s="7"/>
      <c r="N26" s="7"/>
      <c r="O26" s="7"/>
      <c r="P26" s="7"/>
      <c r="Q26" s="7"/>
      <c r="R26" s="7"/>
      <c r="S26" s="7"/>
      <c r="T26" s="7"/>
    </row>
    <row r="27" spans="1:20" ht="17.25" thickBot="1" x14ac:dyDescent="0.35">
      <c r="A27" s="7"/>
      <c r="B27" s="7"/>
      <c r="D27" s="7"/>
      <c r="E27" s="7"/>
      <c r="F27" s="20"/>
      <c r="G27" s="7"/>
      <c r="H27" s="23"/>
      <c r="I27" s="7"/>
      <c r="J27" s="7"/>
      <c r="K27" s="7"/>
      <c r="L27" s="7"/>
      <c r="M27" s="7"/>
      <c r="N27" s="7"/>
      <c r="O27" s="7"/>
      <c r="P27" s="7"/>
      <c r="Q27" s="7"/>
      <c r="R27" s="7"/>
      <c r="S27" s="7"/>
      <c r="T27" s="7"/>
    </row>
    <row r="28" spans="1:20" ht="16.5" customHeight="1" x14ac:dyDescent="0.3">
      <c r="B28" s="490" t="s">
        <v>126</v>
      </c>
      <c r="C28" s="587" t="s">
        <v>231</v>
      </c>
      <c r="D28" s="587" t="s">
        <v>232</v>
      </c>
      <c r="E28" s="589" t="s">
        <v>233</v>
      </c>
      <c r="H28" s="23"/>
    </row>
    <row r="29" spans="1:20" ht="16.5" customHeight="1" x14ac:dyDescent="0.3">
      <c r="B29" s="491"/>
      <c r="C29" s="588"/>
      <c r="D29" s="588"/>
      <c r="E29" s="590"/>
      <c r="H29" s="23"/>
    </row>
    <row r="30" spans="1:20" x14ac:dyDescent="0.3">
      <c r="B30" s="323" t="s">
        <v>192</v>
      </c>
      <c r="C30" s="324">
        <v>75</v>
      </c>
      <c r="D30" s="325">
        <v>3</v>
      </c>
      <c r="E30" s="322" t="s">
        <v>130</v>
      </c>
      <c r="H30" s="23"/>
    </row>
    <row r="31" spans="1:20" x14ac:dyDescent="0.3">
      <c r="B31" s="323" t="s">
        <v>193</v>
      </c>
      <c r="C31" s="326">
        <v>0.5</v>
      </c>
      <c r="D31" s="327">
        <v>0.1</v>
      </c>
      <c r="E31" s="328" t="s">
        <v>234</v>
      </c>
      <c r="H31" s="23"/>
    </row>
    <row r="32" spans="1:20" x14ac:dyDescent="0.3">
      <c r="B32" s="329" t="s">
        <v>235</v>
      </c>
      <c r="C32" s="330" t="str">
        <f>IF('General Info &amp; Test Results'!C36='Drop-Downs'!D24,'Drop-Downs'!E24,IF('General Info &amp; Test Results'!C36='Drop-Downs'!D25,'Drop-Downs'!E25,IF('General Info &amp; Test Results'!C36='Drop-Downs'!D26,'Drop-Downs'!E26,"-")))</f>
        <v>-</v>
      </c>
      <c r="D32" s="327">
        <v>0.01</v>
      </c>
      <c r="E32" s="328" t="s">
        <v>236</v>
      </c>
      <c r="H32" s="23"/>
    </row>
    <row r="33" spans="1:20" x14ac:dyDescent="0.3">
      <c r="B33" s="331" t="s">
        <v>194</v>
      </c>
      <c r="C33" s="13">
        <v>73.400000000000006</v>
      </c>
      <c r="D33" s="332">
        <v>9</v>
      </c>
      <c r="E33" s="333" t="s">
        <v>130</v>
      </c>
      <c r="H33" s="23"/>
    </row>
    <row r="34" spans="1:20" x14ac:dyDescent="0.3">
      <c r="B34" s="331" t="s">
        <v>272</v>
      </c>
      <c r="C34" s="330" t="str">
        <f>IF('General Info &amp; Test Results'!C36='Drop-Downs'!D24,'Drop-Downs'!E24,IF('General Info &amp; Test Results'!C36='Drop-Downs'!D25,'Drop-Downs'!E25,IF('General Info &amp; Test Results'!C36='Drop-Downs'!D26,'Drop-Downs'!E26,"-")))</f>
        <v>-</v>
      </c>
      <c r="D34" s="372">
        <v>0.01</v>
      </c>
      <c r="E34" s="333" t="s">
        <v>236</v>
      </c>
      <c r="H34" s="23"/>
    </row>
    <row r="35" spans="1:20" x14ac:dyDescent="0.3">
      <c r="B35" s="329" t="s">
        <v>237</v>
      </c>
      <c r="C35" s="330">
        <f>'General Info &amp; Test Results'!C40</f>
        <v>0</v>
      </c>
      <c r="D35" s="327">
        <v>0.1</v>
      </c>
      <c r="E35" s="328" t="s">
        <v>238</v>
      </c>
      <c r="H35" s="23"/>
    </row>
    <row r="36" spans="1:20" ht="17.25" thickBot="1" x14ac:dyDescent="0.35">
      <c r="B36" s="334" t="s">
        <v>239</v>
      </c>
      <c r="C36" s="335">
        <f>'General Info &amp; Test Results'!C39</f>
        <v>0</v>
      </c>
      <c r="D36" s="336">
        <v>0.05</v>
      </c>
      <c r="E36" s="129" t="s">
        <v>240</v>
      </c>
      <c r="H36" s="23"/>
    </row>
    <row r="37" spans="1:20" x14ac:dyDescent="0.3">
      <c r="H37" s="23"/>
    </row>
    <row r="38" spans="1:20" x14ac:dyDescent="0.3">
      <c r="A38" s="7"/>
      <c r="B38" s="7"/>
      <c r="D38" s="7"/>
      <c r="E38" s="7"/>
      <c r="F38" s="20"/>
      <c r="G38" s="7"/>
      <c r="H38" s="23"/>
      <c r="I38" s="7"/>
      <c r="J38" s="7"/>
      <c r="K38" s="7"/>
      <c r="L38" s="7"/>
      <c r="M38" s="7"/>
      <c r="N38" s="7"/>
      <c r="O38" s="7"/>
      <c r="P38" s="7"/>
      <c r="Q38" s="7"/>
      <c r="R38" s="7"/>
      <c r="S38" s="7"/>
      <c r="T38" s="7"/>
    </row>
    <row r="39" spans="1:20" x14ac:dyDescent="0.3">
      <c r="A39" s="7"/>
      <c r="B39" s="19"/>
      <c r="D39" s="7"/>
      <c r="E39" s="7"/>
      <c r="F39" s="20"/>
      <c r="G39" s="7"/>
      <c r="H39" s="23"/>
      <c r="I39" s="7"/>
      <c r="J39" s="7"/>
      <c r="K39" s="7"/>
      <c r="L39" s="7"/>
      <c r="M39" s="7"/>
      <c r="N39" s="7"/>
      <c r="O39" s="7"/>
      <c r="P39" s="7"/>
      <c r="Q39" s="7"/>
      <c r="R39" s="7"/>
      <c r="S39" s="7"/>
      <c r="T39" s="7"/>
    </row>
    <row r="40" spans="1:20" s="21" customFormat="1" x14ac:dyDescent="0.3">
      <c r="A40" s="22"/>
      <c r="B40" s="22"/>
      <c r="C40" s="22"/>
      <c r="D40" s="22"/>
      <c r="E40" s="22"/>
      <c r="F40" s="22"/>
      <c r="G40" s="22"/>
      <c r="H40" s="22"/>
    </row>
  </sheetData>
  <sheetProtection algorithmName="SHA-512" hashValue="lexPkukcM5sN1vlRkiwi1kM/yY9NQ9BgWxA+a3X8g2gZEGt9COSdV1wTXHJACAa1GC2BHccOdohuXo1Zr5pWhA==" saltValue="rZGhDSch62sZMnYFy3ib/A==" spinCount="100000" sheet="1" objects="1" scenarios="1" selectLockedCells="1"/>
  <mergeCells count="15">
    <mergeCell ref="B28:B29"/>
    <mergeCell ref="C28:C29"/>
    <mergeCell ref="D28:D29"/>
    <mergeCell ref="E28:E29"/>
    <mergeCell ref="C8:D8"/>
    <mergeCell ref="E22:F23"/>
    <mergeCell ref="E24:F24"/>
    <mergeCell ref="E25:F25"/>
    <mergeCell ref="E26:F26"/>
    <mergeCell ref="C7:D7"/>
    <mergeCell ref="B2:D2"/>
    <mergeCell ref="C3:D3"/>
    <mergeCell ref="C4:D4"/>
    <mergeCell ref="C5:D5"/>
    <mergeCell ref="C6:D6"/>
  </mergeCells>
  <conditionalFormatting sqref="E3:XFD8 A1:XFD2 A3:C3 A5:C6 A4:B4 A8:C8 A7:B7 A9:XFD21 A38:XFD1048576 A27:XFD27 A23:C26 D23 A22:E22 D24:E26 G22:XFD26">
    <cfRule type="expression" dxfId="5" priority="6" stopIfTrue="1">
      <formula>CELL("Protect",A1)=0</formula>
    </cfRule>
  </conditionalFormatting>
  <conditionalFormatting sqref="C4">
    <cfRule type="expression" dxfId="4" priority="5" stopIfTrue="1">
      <formula>CELL("Protect",C4)=0</formula>
    </cfRule>
  </conditionalFormatting>
  <conditionalFormatting sqref="C7">
    <cfRule type="expression" dxfId="3" priority="4" stopIfTrue="1">
      <formula>CELL("Protect",C7)=0</formula>
    </cfRule>
  </conditionalFormatting>
  <conditionalFormatting sqref="C28:G28 C30:G31 C33:G33 D32:G32 F29:G29 A28:A36 F35:G36 A37:G37 H28:XFD37 D34:G34">
    <cfRule type="expression" dxfId="2" priority="3" stopIfTrue="1">
      <formula>CELL("Protect",A28)=0</formula>
    </cfRule>
  </conditionalFormatting>
  <conditionalFormatting sqref="D35:E36">
    <cfRule type="expression" dxfId="1" priority="2" stopIfTrue="1">
      <formula>CELL("Protect",D35)=0</formula>
    </cfRule>
  </conditionalFormatting>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2.xml><?xml version="1.0" encoding="utf-8"?>
<ds:datastoreItem xmlns:ds="http://schemas.openxmlformats.org/officeDocument/2006/customXml" ds:itemID="{CFFDA2E1-4A6A-484B-80CA-ABF8787066A1}">
  <ds:schemaRefs>
    <ds:schemaRef ds:uri="http://schemas.microsoft.com/office/infopath/2007/PartnerControls"/>
    <ds:schemaRef ds:uri="http://purl.org/dc/terms/"/>
    <ds:schemaRef ds:uri="http://schemas.microsoft.com/office/2006/documentManagement/types"/>
    <ds:schemaRef ds:uri="http://purl.org/dc/elements/1.1/"/>
    <ds:schemaRef ds:uri="fa504290-48b0-421f-a269-8aa9478176e6"/>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F3CC6FF-7DB5-40F8-A96B-2026AB1BB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71</vt:i4>
      </vt:variant>
    </vt:vector>
  </HeadingPairs>
  <TitlesOfParts>
    <vt:vector size="81" baseType="lpstr">
      <vt:lpstr>Instructions</vt:lpstr>
      <vt:lpstr>General Info &amp; Test Results</vt:lpstr>
      <vt:lpstr>Setup &amp; Instrumentation</vt:lpstr>
      <vt:lpstr>Photos</vt:lpstr>
      <vt:lpstr>Test Conditions</vt:lpstr>
      <vt:lpstr>Test Data Inputs &amp; Calculations</vt:lpstr>
      <vt:lpstr>Comments</vt:lpstr>
      <vt:lpstr>Report Sign-Off Block</vt:lpstr>
      <vt:lpstr>Drop-Downs</vt:lpstr>
      <vt:lpstr>Version Control</vt:lpstr>
      <vt:lpstr>Auto_Termination</vt:lpstr>
      <vt:lpstr>Capacity</vt:lpstr>
      <vt:lpstr>Capacity_rounded</vt:lpstr>
      <vt:lpstr>CEF_Electric</vt:lpstr>
      <vt:lpstr>CEF_Electric_Rounded</vt:lpstr>
      <vt:lpstr>CEF_Gas</vt:lpstr>
      <vt:lpstr>CEF_Gas_Rounded</vt:lpstr>
      <vt:lpstr>Continuously_Burning_Pilot</vt:lpstr>
      <vt:lpstr>Conversion_Btu_kWh</vt:lpstr>
      <vt:lpstr>Conversion_Wh_kWh</vt:lpstr>
      <vt:lpstr>CyclesPerYear</vt:lpstr>
      <vt:lpstr>DD_Auto_Termination</vt:lpstr>
      <vt:lpstr>DD_Continuously_Burning_Pilot</vt:lpstr>
      <vt:lpstr>DD_Gas_Electric</vt:lpstr>
      <vt:lpstr>DD_Low_Power_Modes</vt:lpstr>
      <vt:lpstr>DD_NameplateVoltage</vt:lpstr>
      <vt:lpstr>DD_Pilot_Light</vt:lpstr>
      <vt:lpstr>DD_Preconditioning</vt:lpstr>
      <vt:lpstr>DD_Product_Class</vt:lpstr>
      <vt:lpstr>DD_Product_Type</vt:lpstr>
      <vt:lpstr>DD_Size</vt:lpstr>
      <vt:lpstr>Density_Water</vt:lpstr>
      <vt:lpstr>Ecc_Electric</vt:lpstr>
      <vt:lpstr>Ecc_Electric_Rounded</vt:lpstr>
      <vt:lpstr>Ecc_gas</vt:lpstr>
      <vt:lpstr>Ecc_Gas_Rounded</vt:lpstr>
      <vt:lpstr>Ece</vt:lpstr>
      <vt:lpstr>Ece_rounded</vt:lpstr>
      <vt:lpstr>Ecg</vt:lpstr>
      <vt:lpstr>Ecg_rounded</vt:lpstr>
      <vt:lpstr>EF_Electric</vt:lpstr>
      <vt:lpstr>EF_Electric_rounded</vt:lpstr>
      <vt:lpstr>EF_Gas</vt:lpstr>
      <vt:lpstr>EF_Gas_rounded</vt:lpstr>
      <vt:lpstr>Ege</vt:lpstr>
      <vt:lpstr>Egg</vt:lpstr>
      <vt:lpstr>Et</vt:lpstr>
      <vt:lpstr>Ete</vt:lpstr>
      <vt:lpstr>Etg</vt:lpstr>
      <vt:lpstr>Etso</vt:lpstr>
      <vt:lpstr>Etso_Rounded</vt:lpstr>
      <vt:lpstr>FieldUseFactor</vt:lpstr>
      <vt:lpstr>Gas_Burner_HourlyBtu_Rating</vt:lpstr>
      <vt:lpstr>Gas_Electric</vt:lpstr>
      <vt:lpstr>GEF</vt:lpstr>
      <vt:lpstr>HoursPerYear_InactiveOffTotal</vt:lpstr>
      <vt:lpstr>Low_Power_Modes</vt:lpstr>
      <vt:lpstr>Moisture_Dry_After</vt:lpstr>
      <vt:lpstr>Moisture_Wet_Before</vt:lpstr>
      <vt:lpstr>NameplateVoltage</vt:lpstr>
      <vt:lpstr>PercentReduction</vt:lpstr>
      <vt:lpstr>Pia</vt:lpstr>
      <vt:lpstr>Poff</vt:lpstr>
      <vt:lpstr>'General Info &amp; Test Results'!Print_Area</vt:lpstr>
      <vt:lpstr>Instructions!Print_Area</vt:lpstr>
      <vt:lpstr>Photos!Print_Area</vt:lpstr>
      <vt:lpstr>'Test Conditions'!Print_Area</vt:lpstr>
      <vt:lpstr>Product_Class</vt:lpstr>
      <vt:lpstr>Sia</vt:lpstr>
      <vt:lpstr>Size</vt:lpstr>
      <vt:lpstr>Soff</vt:lpstr>
      <vt:lpstr>Uma_i</vt:lpstr>
      <vt:lpstr>Uma_o</vt:lpstr>
      <vt:lpstr>Umr_i</vt:lpstr>
      <vt:lpstr>Umr_o</vt:lpstr>
      <vt:lpstr>Upc_i</vt:lpstr>
      <vt:lpstr>Upc_o</vt:lpstr>
      <vt:lpstr>Weight_BoneDry</vt:lpstr>
      <vt:lpstr>Weight_FinalDried</vt:lpstr>
      <vt:lpstr>Weight_InitialWet</vt:lpstr>
      <vt:lpstr>Weight_Water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Carlisle</cp:lastModifiedBy>
  <dcterms:created xsi:type="dcterms:W3CDTF">2013-02-19T16:39:37Z</dcterms:created>
  <dcterms:modified xsi:type="dcterms:W3CDTF">2017-07-06T19:38:33Z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