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ate1904="1" showInkAnnotation="0" autoCompressPictures="0"/>
  <mc:AlternateContent xmlns:mc="http://schemas.openxmlformats.org/markup-compatibility/2006">
    <mc:Choice Requires="x15">
      <x15ac:absPath xmlns:x15ac="http://schemas.microsoft.com/office/spreadsheetml/2010/11/ac" url="O:\SBIR STTR\SBIR-STTR\FOA Changes\FY2025\NEW Financial Templates\"/>
    </mc:Choice>
  </mc:AlternateContent>
  <xr:revisionPtr revIDLastSave="0" documentId="13_ncr:1_{3DFD2CF2-967B-456E-9AD4-AF2C71DF4E01}" xr6:coauthVersionLast="47" xr6:coauthVersionMax="47" xr10:uidLastSave="{00000000-0000-0000-0000-000000000000}"/>
  <bookViews>
    <workbookView xWindow="-110" yWindow="-110" windowWidth="19420" windowHeight="10300" tabRatio="330" xr2:uid="{00000000-000D-0000-FFFF-FFFF00000000}"/>
  </bookViews>
  <sheets>
    <sheet name="Pro Forma Worksheet - EXAMPLE " sheetId="1" r:id="rId1"/>
    <sheet name="Pro Forma Worksheet - BLANK" sheetId="4" r:id="rId2"/>
    <sheet name="Assumptions" sheetId="3" r:id="rId3"/>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G38" i="3" l="1"/>
  <c r="F38" i="3" s="1"/>
  <c r="G37" i="3"/>
  <c r="F37" i="3" s="1"/>
  <c r="G34" i="3"/>
  <c r="F34" i="3"/>
  <c r="G31" i="3"/>
  <c r="F31" i="3"/>
  <c r="G34" i="4"/>
  <c r="F34" i="4"/>
  <c r="E34" i="4"/>
  <c r="D34" i="4"/>
  <c r="G30" i="4"/>
  <c r="F30" i="4"/>
  <c r="E30" i="4"/>
  <c r="D30" i="4"/>
  <c r="C30" i="4"/>
  <c r="C34" i="4" s="1"/>
  <c r="F22" i="4"/>
  <c r="F36" i="4" s="1"/>
  <c r="F18" i="4"/>
  <c r="C18" i="4"/>
  <c r="C22" i="4" s="1"/>
  <c r="C36" i="4" s="1"/>
  <c r="G16" i="4"/>
  <c r="G18" i="4" s="1"/>
  <c r="G22" i="4" s="1"/>
  <c r="G36" i="4" s="1"/>
  <c r="F16" i="4"/>
  <c r="C16" i="4"/>
  <c r="E14" i="4"/>
  <c r="G13" i="4"/>
  <c r="F13" i="4"/>
  <c r="E13" i="4"/>
  <c r="E16" i="4" s="1"/>
  <c r="E18" i="4" s="1"/>
  <c r="E22" i="4" s="1"/>
  <c r="E36" i="4" s="1"/>
  <c r="D13" i="4"/>
  <c r="D14" i="4" s="1"/>
  <c r="C13" i="4"/>
  <c r="C14" i="4" s="1"/>
  <c r="G7" i="4"/>
  <c r="G14" i="4" s="1"/>
  <c r="F7" i="4"/>
  <c r="F14" i="4" s="1"/>
  <c r="E7" i="4"/>
  <c r="D7" i="4"/>
  <c r="G34" i="1"/>
  <c r="E34" i="1"/>
  <c r="G30" i="1"/>
  <c r="F30" i="1"/>
  <c r="F34" i="1" s="1"/>
  <c r="E30" i="1"/>
  <c r="D30" i="1"/>
  <c r="D34" i="1" s="1"/>
  <c r="C30" i="1"/>
  <c r="C34" i="1" s="1"/>
  <c r="F18" i="1"/>
  <c r="F22" i="1" s="1"/>
  <c r="F16" i="1"/>
  <c r="C16" i="1"/>
  <c r="C18" i="1" s="1"/>
  <c r="C22" i="1" s="1"/>
  <c r="C36" i="1" s="1"/>
  <c r="C14" i="1"/>
  <c r="G13" i="1"/>
  <c r="F13" i="1"/>
  <c r="E13" i="1"/>
  <c r="E14" i="1" s="1"/>
  <c r="D13" i="1"/>
  <c r="D14" i="1" s="1"/>
  <c r="C13" i="1"/>
  <c r="D7" i="1"/>
  <c r="E7" i="1" s="1"/>
  <c r="F7" i="1" s="1"/>
  <c r="E37" i="4" l="1"/>
  <c r="E44" i="4"/>
  <c r="F14" i="1"/>
  <c r="G7" i="1"/>
  <c r="F37" i="4"/>
  <c r="F44" i="4"/>
  <c r="F36" i="1"/>
  <c r="C44" i="4"/>
  <c r="C45" i="4" s="1"/>
  <c r="C37" i="4"/>
  <c r="C37" i="1"/>
  <c r="C44" i="1"/>
  <c r="C45" i="1" s="1"/>
  <c r="G14" i="1"/>
  <c r="G44" i="4"/>
  <c r="G37" i="4"/>
  <c r="D16" i="1"/>
  <c r="D18" i="1" s="1"/>
  <c r="D22" i="1" s="1"/>
  <c r="D36" i="1" s="1"/>
  <c r="G16" i="1"/>
  <c r="G18" i="1" s="1"/>
  <c r="G22" i="1" s="1"/>
  <c r="G36" i="1" s="1"/>
  <c r="D16" i="4"/>
  <c r="D18" i="4" s="1"/>
  <c r="D22" i="4" s="1"/>
  <c r="D36" i="4" s="1"/>
  <c r="E16" i="1"/>
  <c r="E18" i="1" s="1"/>
  <c r="E22" i="1" s="1"/>
  <c r="E36" i="1" s="1"/>
  <c r="D44" i="4" l="1"/>
  <c r="D45" i="4" s="1"/>
  <c r="E45" i="4" s="1"/>
  <c r="F45" i="4" s="1"/>
  <c r="G45" i="4" s="1"/>
  <c r="D37" i="4"/>
  <c r="E44" i="1"/>
  <c r="E37" i="1"/>
  <c r="G44" i="1"/>
  <c r="G37" i="1"/>
  <c r="D37" i="1"/>
  <c r="D44" i="1"/>
  <c r="D45" i="1" s="1"/>
  <c r="F44" i="1"/>
  <c r="F37" i="1"/>
  <c r="F45" i="1" l="1"/>
  <c r="G45" i="1" s="1"/>
  <c r="E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tc={8E3DB19C-0524-4AF3-B069-0CB98B5025E1}</author>
    <author>Microsoft Office User</author>
  </authors>
  <commentList>
    <comment ref="B20" authorId="0" shapeId="0" xr:uid="{8E3DB19C-0524-4AF3-B069-0CB98B5025E1}">
      <text>
        <t>[Threaded comment]
Your version of Excel allows you to read this threaded comment; however, any edits to it will get removed if the file is opened in a newer version of Excel. Learn more: https://go.microsoft.com/fwlink/?linkid=870924
Comment:
    You can elect to use up to $50K for TABA services ABOVE your award maximum.  See the NOFO for specifics on the allowable services.</t>
      </text>
    </comment>
    <comment ref="B30" authorId="1" shapeId="0" xr:uid="{00000000-0006-0000-0000-000002000000}">
      <text>
        <r>
          <rPr>
            <sz val="10"/>
            <color rgb="FF000000"/>
            <rFont val="Calibri"/>
            <family val="2"/>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43" authorId="1" shapeId="0" xr:uid="{00000000-0006-0000-0000-000005000000}">
      <text>
        <r>
          <rPr>
            <sz val="10"/>
            <color rgb="FF000000"/>
            <rFont val="Calibri"/>
            <family val="2"/>
          </rPr>
          <t xml:space="preserve">Investment can come from outside investor(s) or from internal company funds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tc={60F83533-033E-415F-8A47-81BD92FB211F}</author>
    <author>Microsoft Office User</author>
  </authors>
  <commentList>
    <comment ref="B20" authorId="0" shapeId="0" xr:uid="{60F83533-033E-415F-8A47-81BD92FB211F}">
      <text>
        <t>[Threaded comment]
Your version of Excel allows you to read this threaded comment; however, any edits to it will get removed if the file is opened in a newer version of Excel. Learn more: https://go.microsoft.com/fwlink/?linkid=870924
Comment:
    You can elect to use up to $50K for TABA services ABOVE your award maximum.  See the NOFO for specifics on the allowable services.</t>
      </text>
    </comment>
    <comment ref="B30" authorId="1" shapeId="0" xr:uid="{61BA066B-1D40-4625-BE22-AED6B45ACABD}">
      <text>
        <r>
          <rPr>
            <sz val="10"/>
            <color rgb="FF000000"/>
            <rFont val="Calibri"/>
            <family val="2"/>
          </rPr>
          <t xml:space="preserve">Net of 7% fee on direct + indirect expenses.
Note:  Total amount of the budget (including the fee) cannot exceed the maximum Phase II award amount listed for each topic in the relevant Phase I topics document (typically, $1.1M or $1.6M) unless you are using TABA services.  Then, total amount of the budget is award maximum + TABA total. </t>
        </r>
      </text>
    </comment>
    <comment ref="B43" authorId="1" shapeId="0" xr:uid="{6B94D48F-B965-4B54-96F8-CC385A133F58}">
      <text>
        <r>
          <rPr>
            <sz val="10"/>
            <color rgb="FF000000"/>
            <rFont val="Calibri"/>
            <family val="2"/>
          </rPr>
          <t xml:space="preserve">Investment can come from outside investor(s) or from internal company funds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Jenny Servo</author>
  </authors>
  <commentList>
    <comment ref="F31" authorId="0" shapeId="0" xr:uid="{2AEF3734-ACF9-44FB-9A86-7C90F2D3559B}">
      <text>
        <r>
          <rPr>
            <b/>
            <sz val="9"/>
            <color indexed="81"/>
            <rFont val="Geneva"/>
          </rPr>
          <t>20% of sales</t>
        </r>
        <r>
          <rPr>
            <sz val="9"/>
            <color indexed="81"/>
            <rFont val="Geneva"/>
          </rPr>
          <t xml:space="preserve">
</t>
        </r>
      </text>
    </comment>
    <comment ref="F34" authorId="0" shapeId="0" xr:uid="{BB7D376C-2607-41DA-8F4F-C2B997B876DF}">
      <text>
        <r>
          <rPr>
            <b/>
            <sz val="9"/>
            <color indexed="81"/>
            <rFont val="Geneva"/>
          </rPr>
          <t>20% of sales</t>
        </r>
        <r>
          <rPr>
            <sz val="9"/>
            <color indexed="81"/>
            <rFont val="Geneva"/>
          </rPr>
          <t xml:space="preserve">
</t>
        </r>
      </text>
    </comment>
    <comment ref="F37" authorId="0" shapeId="0" xr:uid="{6EC93BA7-0595-46F8-8BBC-B6179C9E7D12}">
      <text>
        <r>
          <rPr>
            <b/>
            <sz val="9"/>
            <color indexed="81"/>
            <rFont val="Geneva"/>
          </rPr>
          <t>20% of sales</t>
        </r>
        <r>
          <rPr>
            <sz val="9"/>
            <color indexed="81"/>
            <rFont val="Geneva"/>
          </rPr>
          <t xml:space="preserve">
</t>
        </r>
      </text>
    </comment>
    <comment ref="F38" authorId="0" shapeId="0" xr:uid="{38FFD0C3-DC22-45AA-A83F-7D265F2C9740}">
      <text>
        <r>
          <rPr>
            <b/>
            <sz val="9"/>
            <color indexed="81"/>
            <rFont val="Geneva"/>
          </rPr>
          <t>20% of sales</t>
        </r>
        <r>
          <rPr>
            <sz val="9"/>
            <color indexed="81"/>
            <rFont val="Geneva"/>
          </rPr>
          <t xml:space="preserve">
</t>
        </r>
      </text>
    </comment>
  </commentList>
</comments>
</file>

<file path=xl/sharedStrings.xml><?xml version="1.0" encoding="utf-8"?>
<sst xmlns="http://schemas.openxmlformats.org/spreadsheetml/2006/main" count="145" uniqueCount="78">
  <si>
    <t>Total Revenue</t>
    <phoneticPr fontId="9" type="noConversion"/>
  </si>
  <si>
    <t>Revenue</t>
  </si>
  <si>
    <t>Sales</t>
  </si>
  <si>
    <t>Marketing</t>
  </si>
  <si>
    <t>Assumptions accompanying financials, organized by section</t>
  </si>
  <si>
    <t>Market</t>
  </si>
  <si>
    <t>XYZ Corporation</t>
  </si>
  <si>
    <t xml:space="preserve">Served available Market size </t>
  </si>
  <si>
    <t>Administrative (G&amp;A)</t>
  </si>
  <si>
    <t>Internal R&amp;D</t>
  </si>
  <si>
    <t>Legal</t>
  </si>
  <si>
    <t xml:space="preserve">Facilities </t>
  </si>
  <si>
    <t xml:space="preserve"> Expenses</t>
  </si>
  <si>
    <t>Total Expenses</t>
  </si>
  <si>
    <t>Royalty %</t>
  </si>
  <si>
    <t>State any assumptions you used along with your methodology for calculating/estimating the expenses in this section.</t>
  </si>
  <si>
    <t>Cash Proxy</t>
  </si>
  <si>
    <t>- Capital Expenditures</t>
  </si>
  <si>
    <t>+ Investments (Paid in Capital)</t>
  </si>
  <si>
    <t>Net Addition (Subtraction) from Cash</t>
  </si>
  <si>
    <t>Year-End Cash Proxy</t>
  </si>
  <si>
    <t>Market growth rate</t>
  </si>
  <si>
    <t>% market share - total market</t>
  </si>
  <si>
    <t>Cost of consulting or aftersale services</t>
  </si>
  <si>
    <t>&lt;= If you're repaying a loan, this would go here</t>
  </si>
  <si>
    <t>&lt;= This will be the investments you need to raise to make sure you have adequate cash at the end of the year</t>
  </si>
  <si>
    <t>&lt;= Investment(s) you're making such as new equipment purchases</t>
  </si>
  <si>
    <t>&lt;= This line should be positive for all years!</t>
  </si>
  <si>
    <t>TABA Services</t>
  </si>
  <si>
    <t>SBIR/STTR &amp; TABA Expenses (Direct &amp; Indirect)</t>
  </si>
  <si>
    <t xml:space="preserve">How are your consulting services estimated?  Are there any assumptions about the terms of your planned licensing arrangement that you need to state to justify the revenues or fees in this section?  </t>
  </si>
  <si>
    <t xml:space="preserve">Sales Head Count Requirements     </t>
  </si>
  <si>
    <t>Direct</t>
  </si>
  <si>
    <t>Headcount</t>
  </si>
  <si>
    <t>Base Salary</t>
  </si>
  <si>
    <t>Incentive %</t>
  </si>
  <si>
    <t>Incentive $</t>
  </si>
  <si>
    <t>Total cost</t>
  </si>
  <si>
    <t>Year 1</t>
  </si>
  <si>
    <t>President</t>
  </si>
  <si>
    <t>President is G&amp;A: assume 5% time on sales</t>
  </si>
  <si>
    <t>Year 2</t>
  </si>
  <si>
    <t>Same</t>
  </si>
  <si>
    <t>Year 3</t>
  </si>
  <si>
    <t>VP, Sales</t>
  </si>
  <si>
    <t>Assume 10% time spent on sales</t>
  </si>
  <si>
    <t>Year 4</t>
  </si>
  <si>
    <t>Assume 15% time on relationships and bonus for corporate growth</t>
  </si>
  <si>
    <t>Year 5</t>
  </si>
  <si>
    <t>Salespersons</t>
  </si>
  <si>
    <t>SBIR/STTR grant - R&amp;D</t>
  </si>
  <si>
    <t>How did you calculate the market size for the initial year of the projection period? How is the growth rate calculated? Is it applied over the projection period? How did you calculate/estimate the sales of the potential licensee (license revenue base)? Does the growth rate apply to this or did you estimate each year independently? How did you estimate the royalty rate (a good way to do this is to look at comparables for similar goods/services or call a licensing expert in your technology area)?</t>
  </si>
  <si>
    <t>data entered by you</t>
  </si>
  <si>
    <t>cells calculated for you</t>
  </si>
  <si>
    <t>Calculate this based on the number of companies that fit the unique genre described in Section 1.</t>
  </si>
  <si>
    <t>Anticipated growth for your target market from a referenceable report.</t>
  </si>
  <si>
    <t xml:space="preserve"> Licensing Revenues </t>
  </si>
  <si>
    <t>Units expected to be sold</t>
  </si>
  <si>
    <t>$ avg selling price of total product</t>
  </si>
  <si>
    <t>Revenue from consulting or aftersale services</t>
  </si>
  <si>
    <t>Royalty Revenue</t>
  </si>
  <si>
    <t>+ Matching/Other Grants</t>
  </si>
  <si>
    <t>Obligations based on licensing in technology</t>
  </si>
  <si>
    <t>Operating Expenses</t>
  </si>
  <si>
    <t>&lt;= If you're receive a loan, this would go here</t>
  </si>
  <si>
    <t>&lt;= EBITDA is earnings before interest, taxes, depreciation, and amortization - it is a close proxy for cash flow from operations</t>
  </si>
  <si>
    <t>EBITDA</t>
  </si>
  <si>
    <t>EBITDA Margin % (operating margin)</t>
  </si>
  <si>
    <t>+ Loan Acquisition</t>
  </si>
  <si>
    <t>- Loan Repayments</t>
  </si>
  <si>
    <t>Cash Flow Pro Forma - Licensing</t>
  </si>
  <si>
    <t>Beginning Cash Balance</t>
  </si>
  <si>
    <t>Phase II, Year 1</t>
  </si>
  <si>
    <t>Phase II, Year 2</t>
  </si>
  <si>
    <t xml:space="preserve">Sales (Revenue) basis for licensing </t>
  </si>
  <si>
    <t>Total Licensing/Service sales</t>
  </si>
  <si>
    <t>Licensing-in &amp; Royalties Payments</t>
  </si>
  <si>
    <t>Grant Period + 3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</si>
</sst>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44" formatCode="_(&quot;$&quot;* #,##0.00_);_(&quot;$&quot;* \(#,##0.00\);_(&quot;$&quot;* &quot;-&quot;??_);_(@_)"/>
    <numFmt numFmtId="43" formatCode="_(* #,##0.00_);_(* \(#,##0.00\);_(* &quot;-&quot;??_);_(@_)"/>
    <numFmt numFmtId="164" formatCode="&quot;$&quot;#,##0"/>
    <numFmt numFmtId="165" formatCode="0.0%"/>
    <numFmt numFmtId="166" formatCode="_(* #,##0_);_(* \(#,##0\);_(* &quot;-&quot;??_);_(@_)"/>
    <numFmt numFmtId="167" formatCode="_(&quot;$&quot;* #,##0_);_(&quot;$&quot;* \(#,##0\);_(&quot;$&quot;* &quot;-&quot;??_);_(@_)"/>
    <numFmt numFmtId="168" formatCode="_([$$-409]* #,##0.00_);_([$$-409]* \(#,##0.00\);_([$$-409]* &quot;-&quot;??_);_(@_)"/>
  </numFmts>
  <fonts count="39">
    <font>
      <sz val="10"/>
      <name val="Verdana"/>
    </font>
    <font>
      <b/>
      <sz val="10"/>
      <name val="Verdana"/>
      <family val="2"/>
    </font>
    <font>
      <sz val="10"/>
      <name val="Verdana"/>
      <family val="2"/>
    </font>
    <font>
      <b/>
      <sz val="18"/>
      <color indexed="9"/>
      <name val="Verdana"/>
      <family val="2"/>
    </font>
    <font>
      <sz val="18"/>
      <color indexed="9"/>
      <name val="Verdana"/>
      <family val="2"/>
    </font>
    <font>
      <b/>
      <sz val="12"/>
      <color indexed="9"/>
      <name val="Verdana"/>
      <family val="2"/>
    </font>
    <font>
      <b/>
      <sz val="12"/>
      <color indexed="9"/>
      <name val="Arial"/>
      <family val="2"/>
    </font>
    <font>
      <b/>
      <sz val="14"/>
      <name val="Verdana"/>
      <family val="2"/>
    </font>
    <font>
      <sz val="10"/>
      <color indexed="9"/>
      <name val="Verdana"/>
      <family val="2"/>
    </font>
    <font>
      <sz val="8"/>
      <name val="Verdana"/>
      <family val="2"/>
    </font>
    <font>
      <b/>
      <sz val="10"/>
      <color indexed="10"/>
      <name val="Verdana"/>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14"/>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u/>
      <sz val="10"/>
      <color theme="10"/>
      <name val="Verdana"/>
      <family val="2"/>
    </font>
    <font>
      <u/>
      <sz val="10"/>
      <color theme="11"/>
      <name val="Verdana"/>
      <family val="2"/>
    </font>
    <font>
      <sz val="10"/>
      <color theme="1"/>
      <name val="Verdana"/>
      <family val="2"/>
    </font>
    <font>
      <b/>
      <sz val="10"/>
      <color theme="1"/>
      <name val="Verdana"/>
      <family val="2"/>
    </font>
    <font>
      <sz val="10"/>
      <color rgb="FF000000"/>
      <name val="Calibri"/>
      <family val="2"/>
    </font>
    <font>
      <b/>
      <sz val="12"/>
      <name val="Verdana"/>
    </font>
    <font>
      <b/>
      <sz val="10"/>
      <color indexed="9"/>
      <name val="Verdana"/>
    </font>
    <font>
      <b/>
      <sz val="9"/>
      <color indexed="81"/>
      <name val="Geneva"/>
    </font>
    <font>
      <sz val="9"/>
      <color indexed="81"/>
      <name val="Geneva"/>
    </font>
    <font>
      <sz val="10"/>
      <name val="Verdana"/>
    </font>
    <font>
      <b/>
      <sz val="12"/>
      <name val="Verdana"/>
      <family val="2"/>
    </font>
  </fonts>
  <fills count="28">
    <fill>
      <patternFill patternType="none"/>
    </fill>
    <fill>
      <patternFill patternType="gray125"/>
    </fill>
    <fill>
      <patternFill patternType="solid">
        <fgColor indexed="18"/>
        <bgColor indexed="64"/>
      </patternFill>
    </fill>
    <fill>
      <patternFill patternType="solid">
        <fgColor indexed="22"/>
        <bgColor indexed="64"/>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29"/>
      </patternFill>
    </fill>
    <fill>
      <patternFill patternType="solid">
        <fgColor indexed="43"/>
      </patternFill>
    </fill>
    <fill>
      <patternFill patternType="solid">
        <fgColor indexed="44"/>
      </patternFill>
    </fill>
    <fill>
      <patternFill patternType="solid">
        <fgColor indexed="49"/>
      </patternFill>
    </fill>
    <fill>
      <patternFill patternType="solid">
        <fgColor indexed="19"/>
      </patternFill>
    </fill>
    <fill>
      <patternFill patternType="solid">
        <fgColor indexed="54"/>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9"/>
        <bgColor indexed="64"/>
      </patternFill>
    </fill>
    <fill>
      <patternFill patternType="solid">
        <fgColor theme="0" tint="-0.249977111117893"/>
        <bgColor indexed="64"/>
      </patternFill>
    </fill>
    <fill>
      <patternFill patternType="solid">
        <fgColor indexed="50"/>
        <bgColor indexed="64"/>
      </patternFill>
    </fill>
    <fill>
      <patternFill patternType="solid">
        <fgColor theme="0" tint="-0.14999847407452621"/>
        <bgColor indexed="64"/>
      </patternFill>
    </fill>
    <fill>
      <patternFill patternType="solid">
        <fgColor indexed="61"/>
        <bgColor indexed="64"/>
      </patternFill>
    </fill>
    <fill>
      <patternFill patternType="solid">
        <fgColor rgb="FFFFFF00"/>
        <bgColor indexed="64"/>
      </patternFill>
    </fill>
    <fill>
      <patternFill patternType="solid">
        <fgColor rgb="FFFF8080"/>
        <bgColor indexed="64"/>
      </patternFill>
    </fill>
    <fill>
      <patternFill patternType="solid">
        <fgColor rgb="FF000080"/>
        <bgColor indexed="64"/>
      </patternFill>
    </fill>
    <fill>
      <patternFill patternType="solid">
        <fgColor rgb="FFC0C0C0"/>
        <bgColor indexed="64"/>
      </patternFill>
    </fill>
  </fills>
  <borders count="4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style="medium">
        <color auto="1"/>
      </right>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auto="1"/>
      </left>
      <right style="thin">
        <color indexed="8"/>
      </right>
      <top style="thin">
        <color indexed="8"/>
      </top>
      <bottom style="thin">
        <color indexed="8"/>
      </bottom>
      <diagonal/>
    </border>
    <border>
      <left style="medium">
        <color indexed="8"/>
      </left>
      <right style="medium">
        <color indexed="8"/>
      </right>
      <top style="thin">
        <color indexed="8"/>
      </top>
      <bottom style="thin">
        <color indexed="8"/>
      </bottom>
      <diagonal/>
    </border>
    <border>
      <left style="thin">
        <color indexed="8"/>
      </left>
      <right/>
      <top style="thin">
        <color indexed="8"/>
      </top>
      <bottom style="thin">
        <color indexed="8"/>
      </bottom>
      <diagonal/>
    </border>
    <border>
      <left style="medium">
        <color auto="1"/>
      </left>
      <right style="thin">
        <color indexed="8"/>
      </right>
      <top style="double">
        <color auto="1"/>
      </top>
      <bottom style="thin">
        <color indexed="8"/>
      </bottom>
      <diagonal/>
    </border>
    <border>
      <left style="thin">
        <color auto="1"/>
      </left>
      <right style="thin">
        <color auto="1"/>
      </right>
      <top style="thin">
        <color auto="1"/>
      </top>
      <bottom/>
      <diagonal/>
    </border>
    <border>
      <left style="medium">
        <color auto="1"/>
      </left>
      <right style="thin">
        <color indexed="8"/>
      </right>
      <top/>
      <bottom style="thin">
        <color indexed="8"/>
      </bottom>
      <diagonal/>
    </border>
    <border>
      <left/>
      <right style="thin">
        <color indexed="8"/>
      </right>
      <top style="thin">
        <color indexed="8"/>
      </top>
      <bottom style="thin">
        <color indexed="8"/>
      </bottom>
      <diagonal/>
    </border>
    <border>
      <left style="medium">
        <color auto="1"/>
      </left>
      <right style="medium">
        <color indexed="64"/>
      </right>
      <top style="thin">
        <color indexed="8"/>
      </top>
      <bottom style="thin">
        <color indexed="8"/>
      </bottom>
      <diagonal/>
    </border>
    <border>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auto="1"/>
      </left>
      <right/>
      <top/>
      <bottom style="medium">
        <color auto="1"/>
      </bottom>
      <diagonal/>
    </border>
    <border>
      <left/>
      <right style="thin">
        <color auto="1"/>
      </right>
      <top/>
      <bottom style="thin">
        <color auto="1"/>
      </bottom>
      <diagonal/>
    </border>
    <border>
      <left style="thin">
        <color auto="1"/>
      </left>
      <right style="thin">
        <color auto="1"/>
      </right>
      <top/>
      <bottom style="thin">
        <color auto="1"/>
      </bottom>
      <diagonal/>
    </border>
  </borders>
  <cellStyleXfs count="85">
    <xf numFmtId="0" fontId="0" fillId="0" borderId="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4" borderId="0" applyNumberFormat="0" applyBorder="0" applyAlignment="0" applyProtection="0"/>
    <xf numFmtId="0" fontId="27" fillId="7" borderId="0" applyNumberFormat="0" applyBorder="0" applyAlignment="0" applyProtection="0"/>
    <xf numFmtId="0" fontId="27" fillId="5" borderId="0" applyNumberFormat="0" applyBorder="0" applyAlignment="0" applyProtection="0"/>
    <xf numFmtId="0" fontId="27"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8" borderId="0" applyNumberFormat="0" applyBorder="0" applyAlignment="0" applyProtection="0"/>
    <xf numFmtId="0" fontId="27" fillId="11" borderId="0" applyNumberFormat="0" applyBorder="0" applyAlignment="0" applyProtection="0"/>
    <xf numFmtId="0" fontId="27" fillId="5" borderId="0" applyNumberFormat="0" applyBorder="0" applyAlignment="0" applyProtection="0"/>
    <xf numFmtId="0" fontId="26" fillId="12"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8" borderId="0" applyNumberFormat="0" applyBorder="0" applyAlignment="0" applyProtection="0"/>
    <xf numFmtId="0" fontId="26" fillId="12" borderId="0" applyNumberFormat="0" applyBorder="0" applyAlignment="0" applyProtection="0"/>
    <xf numFmtId="0" fontId="26" fillId="5" borderId="0" applyNumberFormat="0" applyBorder="0" applyAlignment="0" applyProtection="0"/>
    <xf numFmtId="0" fontId="26" fillId="12" borderId="0" applyNumberFormat="0" applyBorder="0" applyAlignment="0" applyProtection="0"/>
    <xf numFmtId="0" fontId="26" fillId="13" borderId="0" applyNumberFormat="0" applyBorder="0" applyAlignment="0" applyProtection="0"/>
    <xf numFmtId="0" fontId="26" fillId="13" borderId="0" applyNumberFormat="0" applyBorder="0" applyAlignment="0" applyProtection="0"/>
    <xf numFmtId="0" fontId="26" fillId="14" borderId="0" applyNumberFormat="0" applyBorder="0" applyAlignment="0" applyProtection="0"/>
    <xf numFmtId="0" fontId="26" fillId="12" borderId="0" applyNumberFormat="0" applyBorder="0" applyAlignment="0" applyProtection="0"/>
    <xf numFmtId="0" fontId="26" fillId="15" borderId="0" applyNumberFormat="0" applyBorder="0" applyAlignment="0" applyProtection="0"/>
    <xf numFmtId="0" fontId="16" fillId="16" borderId="0" applyNumberFormat="0" applyBorder="0" applyAlignment="0" applyProtection="0"/>
    <xf numFmtId="0" fontId="20" fillId="4" borderId="22" applyNumberFormat="0" applyAlignment="0" applyProtection="0"/>
    <xf numFmtId="0" fontId="22" fillId="17" borderId="23" applyNumberFormat="0" applyAlignment="0" applyProtection="0"/>
    <xf numFmtId="0" fontId="24" fillId="0" borderId="0" applyNumberFormat="0" applyFill="0" applyBorder="0" applyAlignment="0" applyProtection="0"/>
    <xf numFmtId="0" fontId="15" fillId="18" borderId="0" applyNumberFormat="0" applyBorder="0" applyAlignment="0" applyProtection="0"/>
    <xf numFmtId="0" fontId="12" fillId="0" borderId="24" applyNumberFormat="0" applyFill="0" applyAlignment="0" applyProtection="0"/>
    <xf numFmtId="0" fontId="13" fillId="0" borderId="25" applyNumberFormat="0" applyFill="0" applyAlignment="0" applyProtection="0"/>
    <xf numFmtId="0" fontId="14" fillId="0" borderId="26" applyNumberFormat="0" applyFill="0" applyAlignment="0" applyProtection="0"/>
    <xf numFmtId="0" fontId="14" fillId="0" borderId="0" applyNumberFormat="0" applyFill="0" applyBorder="0" applyAlignment="0" applyProtection="0"/>
    <xf numFmtId="0" fontId="18" fillId="5" borderId="22" applyNumberFormat="0" applyAlignment="0" applyProtection="0"/>
    <xf numFmtId="0" fontId="21" fillId="0" borderId="27" applyNumberFormat="0" applyFill="0" applyAlignment="0" applyProtection="0"/>
    <xf numFmtId="0" fontId="17" fillId="10" borderId="0" applyNumberFormat="0" applyBorder="0" applyAlignment="0" applyProtection="0"/>
    <xf numFmtId="0" fontId="2" fillId="6" borderId="28" applyNumberFormat="0" applyFont="0" applyAlignment="0" applyProtection="0"/>
    <xf numFmtId="0" fontId="19" fillId="4" borderId="29" applyNumberFormat="0" applyAlignment="0" applyProtection="0"/>
    <xf numFmtId="9" fontId="2" fillId="0" borderId="0" applyFont="0" applyFill="0" applyBorder="0" applyAlignment="0" applyProtection="0"/>
    <xf numFmtId="0" fontId="11" fillId="0" borderId="0" applyNumberFormat="0" applyFill="0" applyBorder="0" applyAlignment="0" applyProtection="0"/>
    <xf numFmtId="0" fontId="25" fillId="0" borderId="30" applyNumberFormat="0" applyFill="0" applyAlignment="0" applyProtection="0"/>
    <xf numFmtId="0" fontId="23"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44" fontId="2" fillId="0" borderId="0" applyFont="0" applyFill="0" applyBorder="0" applyAlignment="0" applyProtection="0"/>
    <xf numFmtId="43" fontId="37" fillId="0" borderId="0" applyFont="0" applyFill="0" applyBorder="0" applyAlignment="0" applyProtection="0"/>
  </cellStyleXfs>
  <cellXfs count="118">
    <xf numFmtId="0" fontId="0" fillId="0" borderId="0" xfId="0"/>
    <xf numFmtId="0" fontId="7" fillId="0" borderId="0" xfId="0" applyFont="1" applyAlignment="1">
      <alignment vertical="top"/>
    </xf>
    <xf numFmtId="0" fontId="7" fillId="0" borderId="0" xfId="0" applyFont="1"/>
    <xf numFmtId="166" fontId="0" fillId="0" borderId="0" xfId="0" applyNumberFormat="1"/>
    <xf numFmtId="0" fontId="5" fillId="2" borderId="4" xfId="0" applyFont="1" applyFill="1" applyBorder="1"/>
    <xf numFmtId="0" fontId="5" fillId="2" borderId="5" xfId="0" applyFont="1" applyFill="1" applyBorder="1"/>
    <xf numFmtId="0" fontId="8" fillId="2" borderId="6" xfId="0" applyFont="1" applyFill="1" applyBorder="1"/>
    <xf numFmtId="0" fontId="8" fillId="2" borderId="7" xfId="0" applyFont="1" applyFill="1" applyBorder="1"/>
    <xf numFmtId="165" fontId="0" fillId="0" borderId="4" xfId="0" applyNumberFormat="1" applyBorder="1" applyAlignment="1">
      <alignment horizontal="center"/>
    </xf>
    <xf numFmtId="0" fontId="6" fillId="2" borderId="4" xfId="0" applyFont="1" applyFill="1" applyBorder="1" applyAlignment="1">
      <alignment horizontal="center"/>
    </xf>
    <xf numFmtId="164" fontId="10" fillId="0" borderId="0" xfId="0" applyNumberFormat="1" applyFont="1" applyAlignment="1">
      <alignment horizontal="center"/>
    </xf>
    <xf numFmtId="0" fontId="7" fillId="0" borderId="0" xfId="0" applyFont="1" applyAlignment="1">
      <alignment horizontal="right" vertical="top" wrapText="1"/>
    </xf>
    <xf numFmtId="0" fontId="0" fillId="0" borderId="0" xfId="0" quotePrefix="1"/>
    <xf numFmtId="0" fontId="5" fillId="2" borderId="0" xfId="0" applyFont="1" applyFill="1"/>
    <xf numFmtId="0" fontId="0" fillId="2" borderId="0" xfId="0" applyFill="1"/>
    <xf numFmtId="167" fontId="1" fillId="19" borderId="31" xfId="83" applyNumberFormat="1" applyFont="1" applyFill="1" applyBorder="1"/>
    <xf numFmtId="167" fontId="1" fillId="19" borderId="32" xfId="83" applyNumberFormat="1" applyFont="1" applyFill="1" applyBorder="1"/>
    <xf numFmtId="167" fontId="1" fillId="19" borderId="33" xfId="83" applyNumberFormat="1" applyFont="1" applyFill="1" applyBorder="1"/>
    <xf numFmtId="0" fontId="2" fillId="0" borderId="0" xfId="0" quotePrefix="1" applyFont="1"/>
    <xf numFmtId="167" fontId="30" fillId="20" borderId="4" xfId="83" applyNumberFormat="1" applyFont="1" applyFill="1" applyBorder="1"/>
    <xf numFmtId="167" fontId="31" fillId="19" borderId="34" xfId="83" applyNumberFormat="1" applyFont="1" applyFill="1" applyBorder="1"/>
    <xf numFmtId="165" fontId="0" fillId="20" borderId="4" xfId="0" applyNumberFormat="1" applyFill="1" applyBorder="1" applyAlignment="1">
      <alignment horizontal="center"/>
    </xf>
    <xf numFmtId="0" fontId="2" fillId="21" borderId="4" xfId="0" applyFont="1" applyFill="1" applyBorder="1" applyAlignment="1">
      <alignment horizontal="right"/>
    </xf>
    <xf numFmtId="0" fontId="7" fillId="21" borderId="4" xfId="0" applyFont="1" applyFill="1" applyBorder="1" applyAlignment="1">
      <alignment horizontal="left"/>
    </xf>
    <xf numFmtId="167" fontId="31" fillId="19" borderId="36" xfId="83" applyNumberFormat="1" applyFont="1" applyFill="1" applyBorder="1"/>
    <xf numFmtId="165" fontId="0" fillId="22" borderId="4" xfId="39" applyNumberFormat="1" applyFont="1" applyFill="1" applyBorder="1"/>
    <xf numFmtId="167" fontId="2" fillId="20" borderId="31" xfId="83" applyNumberFormat="1" applyFont="1" applyFill="1" applyBorder="1"/>
    <xf numFmtId="0" fontId="1" fillId="21" borderId="4" xfId="0" applyFont="1" applyFill="1" applyBorder="1" applyAlignment="1">
      <alignment horizontal="right"/>
    </xf>
    <xf numFmtId="0" fontId="0" fillId="3" borderId="0" xfId="0" applyFill="1"/>
    <xf numFmtId="0" fontId="33" fillId="3" borderId="0" xfId="0" applyFont="1" applyFill="1" applyAlignment="1">
      <alignment horizontal="center"/>
    </xf>
    <xf numFmtId="0" fontId="34" fillId="23" borderId="0" xfId="0" applyFont="1" applyFill="1"/>
    <xf numFmtId="0" fontId="0" fillId="0" borderId="4" xfId="0" applyBorder="1"/>
    <xf numFmtId="44" fontId="0" fillId="0" borderId="4" xfId="83" applyFont="1" applyBorder="1"/>
    <xf numFmtId="9" fontId="0" fillId="0" borderId="4" xfId="0" applyNumberFormat="1" applyBorder="1"/>
    <xf numFmtId="6" fontId="0" fillId="0" borderId="4" xfId="0" applyNumberFormat="1" applyBorder="1"/>
    <xf numFmtId="0" fontId="0" fillId="21" borderId="4" xfId="0" applyFill="1" applyBorder="1" applyAlignment="1">
      <alignment horizontal="right"/>
    </xf>
    <xf numFmtId="9" fontId="0" fillId="0" borderId="0" xfId="39" quotePrefix="1" applyFont="1" applyFill="1" applyBorder="1"/>
    <xf numFmtId="0" fontId="0" fillId="24" borderId="0" xfId="0" applyFill="1"/>
    <xf numFmtId="0" fontId="2" fillId="0" borderId="0" xfId="0" applyFont="1"/>
    <xf numFmtId="0" fontId="0" fillId="20" borderId="0" xfId="0" applyFill="1"/>
    <xf numFmtId="0" fontId="0" fillId="25" borderId="0" xfId="0" applyFill="1"/>
    <xf numFmtId="0" fontId="0" fillId="26" borderId="0" xfId="0" applyFill="1"/>
    <xf numFmtId="6" fontId="0" fillId="0" borderId="0" xfId="0" applyNumberFormat="1"/>
    <xf numFmtId="9" fontId="0" fillId="0" borderId="0" xfId="0" applyNumberFormat="1"/>
    <xf numFmtId="167" fontId="30" fillId="24" borderId="4" xfId="83" applyNumberFormat="1" applyFont="1" applyFill="1" applyBorder="1"/>
    <xf numFmtId="166" fontId="0" fillId="0" borderId="0" xfId="84" applyNumberFormat="1" applyFont="1" applyFill="1" applyBorder="1"/>
    <xf numFmtId="167" fontId="0" fillId="24" borderId="31" xfId="83" applyNumberFormat="1" applyFont="1" applyFill="1" applyBorder="1"/>
    <xf numFmtId="164" fontId="0" fillId="0" borderId="0" xfId="0" applyNumberFormat="1"/>
    <xf numFmtId="167" fontId="0" fillId="24" borderId="38" xfId="83" applyNumberFormat="1" applyFont="1" applyFill="1" applyBorder="1"/>
    <xf numFmtId="167" fontId="0" fillId="24" borderId="37" xfId="83" applyNumberFormat="1" applyFont="1" applyFill="1" applyBorder="1"/>
    <xf numFmtId="0" fontId="0" fillId="21" borderId="41" xfId="0" applyFill="1" applyBorder="1" applyAlignment="1">
      <alignment horizontal="right"/>
    </xf>
    <xf numFmtId="167" fontId="0" fillId="24" borderId="4" xfId="83" applyNumberFormat="1" applyFont="1" applyFill="1" applyBorder="1"/>
    <xf numFmtId="0" fontId="0" fillId="21" borderId="40" xfId="0" applyFill="1" applyBorder="1" applyAlignment="1">
      <alignment horizontal="right"/>
    </xf>
    <xf numFmtId="0" fontId="0" fillId="21" borderId="1" xfId="0" applyFill="1" applyBorder="1" applyAlignment="1">
      <alignment horizontal="right"/>
    </xf>
    <xf numFmtId="0" fontId="1" fillId="21" borderId="1" xfId="0" applyFont="1" applyFill="1" applyBorder="1" applyAlignment="1">
      <alignment horizontal="left"/>
    </xf>
    <xf numFmtId="166" fontId="0" fillId="24" borderId="4" xfId="84" applyNumberFormat="1" applyFont="1" applyFill="1" applyBorder="1"/>
    <xf numFmtId="167" fontId="0" fillId="27" borderId="4" xfId="83" applyNumberFormat="1" applyFont="1" applyFill="1" applyBorder="1"/>
    <xf numFmtId="0" fontId="2" fillId="21" borderId="4" xfId="0" quotePrefix="1" applyFont="1" applyFill="1" applyBorder="1" applyAlignment="1">
      <alignment horizontal="right"/>
    </xf>
    <xf numFmtId="167" fontId="30" fillId="24" borderId="35" xfId="83" applyNumberFormat="1" applyFont="1" applyFill="1" applyBorder="1"/>
    <xf numFmtId="0" fontId="0" fillId="21" borderId="4" xfId="0" applyFill="1" applyBorder="1"/>
    <xf numFmtId="0" fontId="0" fillId="21" borderId="4" xfId="0" quotePrefix="1" applyFill="1" applyBorder="1" applyAlignment="1">
      <alignment horizontal="right"/>
    </xf>
    <xf numFmtId="168" fontId="0" fillId="24" borderId="42" xfId="83" applyNumberFormat="1" applyFont="1" applyFill="1" applyBorder="1" applyAlignment="1"/>
    <xf numFmtId="0" fontId="1" fillId="0" borderId="0" xfId="0" applyFont="1" applyAlignment="1">
      <alignment vertical="top"/>
    </xf>
    <xf numFmtId="0" fontId="38" fillId="21" borderId="42" xfId="0" applyFont="1" applyFill="1" applyBorder="1" applyAlignment="1">
      <alignment vertical="center" wrapText="1"/>
    </xf>
    <xf numFmtId="0" fontId="1" fillId="21" borderId="43" xfId="0" applyFont="1" applyFill="1" applyBorder="1"/>
    <xf numFmtId="44" fontId="0" fillId="3" borderId="42" xfId="83" applyFont="1" applyFill="1" applyBorder="1"/>
    <xf numFmtId="44" fontId="0" fillId="27" borderId="42" xfId="83" applyFont="1" applyFill="1" applyBorder="1"/>
    <xf numFmtId="0" fontId="1" fillId="0" borderId="0" xfId="0" applyFont="1"/>
    <xf numFmtId="0" fontId="2" fillId="0" borderId="44" xfId="0" applyFont="1" applyBorder="1" applyAlignment="1">
      <alignment horizontal="right"/>
    </xf>
    <xf numFmtId="9" fontId="0" fillId="0" borderId="45" xfId="39" applyFont="1" applyFill="1" applyBorder="1" applyAlignment="1">
      <alignment horizontal="center"/>
    </xf>
    <xf numFmtId="165" fontId="0" fillId="0" borderId="45" xfId="39" applyNumberFormat="1" applyFont="1" applyFill="1" applyBorder="1"/>
    <xf numFmtId="165" fontId="0" fillId="0" borderId="40" xfId="39" applyNumberFormat="1" applyFont="1" applyFill="1" applyBorder="1"/>
    <xf numFmtId="9" fontId="0" fillId="24" borderId="4" xfId="39" applyFont="1" applyFill="1" applyBorder="1" applyAlignment="1">
      <alignment horizontal="right"/>
    </xf>
    <xf numFmtId="0" fontId="3" fillId="26" borderId="1" xfId="0" applyFont="1" applyFill="1" applyBorder="1" applyAlignment="1">
      <alignment horizontal="center" vertical="center"/>
    </xf>
    <xf numFmtId="0" fontId="4" fillId="26" borderId="2" xfId="0" applyFont="1" applyFill="1" applyBorder="1" applyAlignment="1">
      <alignment horizontal="center" vertical="center"/>
    </xf>
    <xf numFmtId="0" fontId="4" fillId="26" borderId="3" xfId="0" applyFont="1" applyFill="1" applyBorder="1" applyAlignment="1">
      <alignment horizontal="center" vertical="center"/>
    </xf>
    <xf numFmtId="0" fontId="5" fillId="26" borderId="0" xfId="0" applyFont="1" applyFill="1" applyAlignment="1">
      <alignment horizontal="center" vertical="center"/>
    </xf>
    <xf numFmtId="0" fontId="5" fillId="2" borderId="8" xfId="0" applyFont="1" applyFill="1" applyBorder="1"/>
    <xf numFmtId="0" fontId="5" fillId="2" borderId="9" xfId="0" applyFont="1" applyFill="1" applyBorder="1"/>
    <xf numFmtId="0" fontId="5" fillId="2" borderId="10" xfId="0" applyFont="1" applyFill="1" applyBorder="1"/>
    <xf numFmtId="0" fontId="5" fillId="26" borderId="39" xfId="0" applyFont="1" applyFill="1" applyBorder="1" applyAlignment="1">
      <alignment horizontal="center" vertical="center"/>
    </xf>
    <xf numFmtId="6" fontId="0" fillId="0" borderId="1" xfId="0" applyNumberForma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9" fontId="0" fillId="0" borderId="1" xfId="0" applyNumberFormat="1" applyBorder="1" applyAlignment="1">
      <alignment horizontal="center"/>
    </xf>
    <xf numFmtId="9" fontId="0" fillId="0" borderId="1" xfId="0" applyNumberFormat="1"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7" fillId="3" borderId="0" xfId="0" applyFont="1" applyFill="1" applyAlignment="1">
      <alignment horizontal="center"/>
    </xf>
    <xf numFmtId="0" fontId="0" fillId="0" borderId="0" xfId="0"/>
    <xf numFmtId="0" fontId="2" fillId="0" borderId="12" xfId="0" applyFont="1" applyBorder="1" applyAlignment="1">
      <alignment vertical="top" wrapText="1"/>
    </xf>
    <xf numFmtId="0" fontId="0" fillId="0" borderId="13" xfId="0" applyBorder="1" applyAlignment="1">
      <alignment vertical="top" wrapText="1"/>
    </xf>
    <xf numFmtId="0" fontId="0" fillId="0" borderId="13" xfId="0" applyBorder="1"/>
    <xf numFmtId="0" fontId="0" fillId="0" borderId="14" xfId="0" applyBorder="1"/>
    <xf numFmtId="0" fontId="0" fillId="0" borderId="16" xfId="0" applyBorder="1" applyAlignment="1">
      <alignment vertical="top" wrapText="1"/>
    </xf>
    <xf numFmtId="0" fontId="0" fillId="0" borderId="0" xfId="0" applyAlignment="1">
      <alignment vertical="top" wrapText="1"/>
    </xf>
    <xf numFmtId="0" fontId="0" fillId="0" borderId="17" xfId="0" applyBorder="1"/>
    <xf numFmtId="0" fontId="0" fillId="0" borderId="19" xfId="0" applyBorder="1" applyAlignment="1">
      <alignment vertical="top" wrapText="1"/>
    </xf>
    <xf numFmtId="0" fontId="0" fillId="0" borderId="20" xfId="0" applyBorder="1" applyAlignment="1">
      <alignment vertical="top" wrapText="1"/>
    </xf>
    <xf numFmtId="0" fontId="0" fillId="0" borderId="20" xfId="0" applyBorder="1"/>
    <xf numFmtId="0" fontId="0" fillId="0" borderId="21" xfId="0" applyBorder="1"/>
    <xf numFmtId="0" fontId="0" fillId="0" borderId="12" xfId="0" applyBorder="1" applyAlignment="1">
      <alignment vertical="top" wrapText="1"/>
    </xf>
    <xf numFmtId="0" fontId="2" fillId="0" borderId="12" xfId="0" applyFont="1" applyBorder="1" applyAlignment="1">
      <alignment horizontal="left" vertical="top" wrapText="1"/>
    </xf>
    <xf numFmtId="0" fontId="0" fillId="0" borderId="13" xfId="0" applyBorder="1" applyAlignment="1">
      <alignment horizontal="left" vertical="top" wrapText="1"/>
    </xf>
    <xf numFmtId="0" fontId="0" fillId="0" borderId="16" xfId="0" applyBorder="1" applyAlignment="1">
      <alignment horizontal="left" vertical="top" wrapText="1"/>
    </xf>
    <xf numFmtId="0" fontId="0" fillId="0" borderId="0" xfId="0" applyAlignment="1">
      <alignment horizontal="left" vertical="top" wrapText="1"/>
    </xf>
    <xf numFmtId="0" fontId="0" fillId="0" borderId="19" xfId="0" applyBorder="1"/>
    <xf numFmtId="0" fontId="1" fillId="0" borderId="11" xfId="0" applyFont="1" applyBorder="1" applyAlignment="1">
      <alignment vertical="center" wrapText="1"/>
    </xf>
    <xf numFmtId="0" fontId="1" fillId="0" borderId="15" xfId="0" applyFont="1" applyBorder="1" applyAlignment="1">
      <alignment vertical="center" wrapText="1"/>
    </xf>
    <xf numFmtId="0" fontId="1" fillId="0" borderId="18" xfId="0" applyFont="1" applyBorder="1" applyAlignment="1">
      <alignment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1" xfId="0" applyFont="1" applyBorder="1" applyAlignment="1">
      <alignment horizontal="center" vertical="center"/>
    </xf>
    <xf numFmtId="0" fontId="1" fillId="0" borderId="15" xfId="0" applyFont="1" applyBorder="1" applyAlignment="1">
      <alignment horizontal="center" vertical="center"/>
    </xf>
    <xf numFmtId="0" fontId="1" fillId="0" borderId="18" xfId="0" applyFont="1" applyBorder="1" applyAlignment="1">
      <alignment horizontal="center" vertical="center"/>
    </xf>
    <xf numFmtId="0" fontId="1" fillId="0" borderId="0" xfId="0" quotePrefix="1" applyFont="1"/>
  </cellXfs>
  <cellStyles count="85">
    <cellStyle name="20% - Accent1" xfId="1" xr:uid="{00000000-0005-0000-0000-000000000000}"/>
    <cellStyle name="20% - Accent2" xfId="2" xr:uid="{00000000-0005-0000-0000-000001000000}"/>
    <cellStyle name="20% - Accent3" xfId="3" xr:uid="{00000000-0005-0000-0000-000002000000}"/>
    <cellStyle name="20% - Accent4" xfId="4" xr:uid="{00000000-0005-0000-0000-000003000000}"/>
    <cellStyle name="20% - Accent5" xfId="5" xr:uid="{00000000-0005-0000-0000-000004000000}"/>
    <cellStyle name="20% - Accent6" xfId="6" xr:uid="{00000000-0005-0000-0000-000005000000}"/>
    <cellStyle name="40% - Accent1" xfId="7" xr:uid="{00000000-0005-0000-0000-000006000000}"/>
    <cellStyle name="40% - Accent2" xfId="8" xr:uid="{00000000-0005-0000-0000-000007000000}"/>
    <cellStyle name="40% - Accent3" xfId="9" xr:uid="{00000000-0005-0000-0000-000008000000}"/>
    <cellStyle name="40% - Accent4" xfId="10" xr:uid="{00000000-0005-0000-0000-000009000000}"/>
    <cellStyle name="40% - Accent5" xfId="11" xr:uid="{00000000-0005-0000-0000-00000A000000}"/>
    <cellStyle name="40% - Accent6" xfId="12" xr:uid="{00000000-0005-0000-0000-00000B000000}"/>
    <cellStyle name="60% - Accent1" xfId="13" xr:uid="{00000000-0005-0000-0000-00000C000000}"/>
    <cellStyle name="60% - Accent2" xfId="14" xr:uid="{00000000-0005-0000-0000-00000D000000}"/>
    <cellStyle name="60% - Accent3" xfId="15" xr:uid="{00000000-0005-0000-0000-00000E000000}"/>
    <cellStyle name="60% - Accent4" xfId="16" xr:uid="{00000000-0005-0000-0000-00000F000000}"/>
    <cellStyle name="60% - Accent5" xfId="17" xr:uid="{00000000-0005-0000-0000-000010000000}"/>
    <cellStyle name="60% - Accent6" xfId="18" xr:uid="{00000000-0005-0000-0000-000011000000}"/>
    <cellStyle name="Accent1" xfId="19" xr:uid="{00000000-0005-0000-0000-000012000000}"/>
    <cellStyle name="Accent2" xfId="20" xr:uid="{00000000-0005-0000-0000-000013000000}"/>
    <cellStyle name="Accent3" xfId="21" xr:uid="{00000000-0005-0000-0000-000014000000}"/>
    <cellStyle name="Accent4" xfId="22" xr:uid="{00000000-0005-0000-0000-000015000000}"/>
    <cellStyle name="Accent5" xfId="23" xr:uid="{00000000-0005-0000-0000-000016000000}"/>
    <cellStyle name="Accent6" xfId="24" xr:uid="{00000000-0005-0000-0000-000017000000}"/>
    <cellStyle name="Bad" xfId="25" xr:uid="{00000000-0005-0000-0000-000018000000}"/>
    <cellStyle name="Calculation" xfId="26" xr:uid="{00000000-0005-0000-0000-000019000000}"/>
    <cellStyle name="Check Cell" xfId="27" xr:uid="{00000000-0005-0000-0000-00001A000000}"/>
    <cellStyle name="Comma" xfId="84" builtinId="3"/>
    <cellStyle name="Currency" xfId="83" builtinId="4"/>
    <cellStyle name="Explanatory Text" xfId="28" xr:uid="{00000000-0005-0000-0000-00001D000000}"/>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Good" xfId="29" xr:uid="{00000000-0005-0000-0000-000032000000}"/>
    <cellStyle name="Heading 1" xfId="30" xr:uid="{00000000-0005-0000-0000-000033000000}"/>
    <cellStyle name="Heading 2" xfId="31" xr:uid="{00000000-0005-0000-0000-000034000000}"/>
    <cellStyle name="Heading 3" xfId="32" xr:uid="{00000000-0005-0000-0000-000035000000}"/>
    <cellStyle name="Heading 4" xfId="33" xr:uid="{00000000-0005-0000-0000-000036000000}"/>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Input" xfId="34" xr:uid="{00000000-0005-0000-0000-00004B000000}"/>
    <cellStyle name="Linked Cell" xfId="35" xr:uid="{00000000-0005-0000-0000-00004C000000}"/>
    <cellStyle name="Neutral" xfId="36" xr:uid="{00000000-0005-0000-0000-00004D000000}"/>
    <cellStyle name="Normal" xfId="0" builtinId="0"/>
    <cellStyle name="Note" xfId="37" xr:uid="{00000000-0005-0000-0000-00004F000000}"/>
    <cellStyle name="Output" xfId="38" xr:uid="{00000000-0005-0000-0000-000050000000}"/>
    <cellStyle name="Percent" xfId="39" builtinId="5"/>
    <cellStyle name="Title" xfId="40" xr:uid="{00000000-0005-0000-0000-000052000000}"/>
    <cellStyle name="Total" xfId="41" xr:uid="{00000000-0005-0000-0000-000053000000}"/>
    <cellStyle name="Warning Text" xfId="42" xr:uid="{00000000-0005-0000-0000-000054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80"/>
      <color rgb="FF4300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7</xdr:col>
      <xdr:colOff>0</xdr:colOff>
      <xdr:row>25</xdr:row>
      <xdr:rowOff>0</xdr:rowOff>
    </xdr:from>
    <xdr:to>
      <xdr:col>7</xdr:col>
      <xdr:colOff>0</xdr:colOff>
      <xdr:row>25</xdr:row>
      <xdr:rowOff>0</xdr:rowOff>
    </xdr:to>
    <xdr:sp macro="" textlink="">
      <xdr:nvSpPr>
        <xdr:cNvPr id="1083" name="Text Box 12">
          <a:extLst>
            <a:ext uri="{FF2B5EF4-FFF2-40B4-BE49-F238E27FC236}">
              <a16:creationId xmlns:a16="http://schemas.microsoft.com/office/drawing/2014/main" id="{00000000-0008-0000-0000-00003B040000}"/>
            </a:ext>
          </a:extLst>
        </xdr:cNvPr>
        <xdr:cNvSpPr txBox="1">
          <a:spLocks noChangeArrowheads="1"/>
        </xdr:cNvSpPr>
      </xdr:nvSpPr>
      <xdr:spPr bwMode="auto">
        <a:xfrm>
          <a:off x="9779000" y="4546600"/>
          <a:ext cx="0" cy="0"/>
        </a:xfrm>
        <a:prstGeom prst="rect">
          <a:avLst/>
        </a:prstGeom>
        <a:solidFill>
          <a:srgbClr val="FFFFFF"/>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25</xdr:row>
      <xdr:rowOff>0</xdr:rowOff>
    </xdr:from>
    <xdr:to>
      <xdr:col>7</xdr:col>
      <xdr:colOff>0</xdr:colOff>
      <xdr:row>25</xdr:row>
      <xdr:rowOff>0</xdr:rowOff>
    </xdr:to>
    <xdr:sp macro="" textlink="">
      <xdr:nvSpPr>
        <xdr:cNvPr id="2" name="Text Box 12">
          <a:extLst>
            <a:ext uri="{FF2B5EF4-FFF2-40B4-BE49-F238E27FC236}">
              <a16:creationId xmlns:a16="http://schemas.microsoft.com/office/drawing/2014/main" id="{0AEF44E9-4F1D-4411-9EE6-8DCA85C0C289}"/>
            </a:ext>
          </a:extLst>
        </xdr:cNvPr>
        <xdr:cNvSpPr txBox="1">
          <a:spLocks noChangeArrowheads="1"/>
        </xdr:cNvSpPr>
      </xdr:nvSpPr>
      <xdr:spPr bwMode="auto">
        <a:xfrm>
          <a:off x="9994900" y="5321300"/>
          <a:ext cx="0" cy="0"/>
        </a:xfrm>
        <a:prstGeom prst="rect">
          <a:avLst/>
        </a:prstGeom>
        <a:solidFill>
          <a:srgbClr val="FFFFFF"/>
        </a:solidFill>
        <a:ln w="9525">
          <a:solidFill>
            <a:srgbClr val="000000"/>
          </a:solidFill>
          <a:miter lim="800000"/>
          <a:headEnd/>
          <a:tailEnd/>
        </a:ln>
      </xdr:spPr>
      <xdr:txBody>
        <a:bodyPr vertOverflow="clip" wrap="square" lIns="18288" tIns="0" rIns="0" bIns="0" rtlCol="0" anchor="ctr" upright="1"/>
        <a:lstStyle/>
        <a:p>
          <a:pPr algn="ctr"/>
          <a:endParaRPr lang="en-US"/>
        </a:p>
      </xdr:txBody>
    </xdr:sp>
    <xdr:clientData/>
  </xdr:twoCellAnchor>
</xdr:wsDr>
</file>

<file path=xl/persons/person.xml><?xml version="1.0" encoding="utf-8"?>
<personList xmlns="http://schemas.microsoft.com/office/spreadsheetml/2018/threadedcomments" xmlns:x="http://schemas.openxmlformats.org/spreadsheetml/2006/main">
  <person displayName="Rabke, Carol" id="{A8E24C34-B385-48FC-8AD4-EF6FCEFAFFC3}" userId="S::Carol.Rabke@science.doe.gov::c7c65bbb-01b1-4677-a2f6-a9862821cf4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20" dT="2022-03-29T21:15:17.47" personId="{A8E24C34-B385-48FC-8AD4-EF6FCEFAFFC3}" id="{8E3DB19C-0524-4AF3-B069-0CB98B5025E1}">
    <text>You can elect to use up to $50K for TABA services ABOVE your award maximum.  See the NOFO for specifics on the allowable services.</text>
  </threadedComment>
</ThreadedComments>
</file>

<file path=xl/threadedComments/threadedComment2.xml><?xml version="1.0" encoding="utf-8"?>
<ThreadedComments xmlns="http://schemas.microsoft.com/office/spreadsheetml/2018/threadedcomments" xmlns:x="http://schemas.openxmlformats.org/spreadsheetml/2006/main">
  <threadedComment ref="B20" dT="2022-03-29T21:15:17.47" personId="{A8E24C34-B385-48FC-8AD4-EF6FCEFAFFC3}" id="{60F83533-033E-415F-8A47-81BD92FB211F}">
    <text>You can elect to use up to $50K for TABA services ABOVE your award maximum.  See the NOFO for specifics on the allowable services.</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5"/>
  <sheetViews>
    <sheetView tabSelected="1" topLeftCell="A31" zoomScale="107" zoomScaleNormal="107" zoomScalePageLayoutView="90" workbookViewId="0">
      <selection activeCell="H45" sqref="H45"/>
    </sheetView>
  </sheetViews>
  <sheetFormatPr defaultColWidth="11" defaultRowHeight="13.5"/>
  <cols>
    <col min="1" max="1" width="3.4609375" customWidth="1"/>
    <col min="2" max="2" width="42" customWidth="1"/>
    <col min="3" max="4" width="15.3828125" bestFit="1" customWidth="1"/>
    <col min="5" max="5" width="15" bestFit="1" customWidth="1"/>
    <col min="6" max="6" width="14.84375" customWidth="1"/>
    <col min="7" max="7" width="15" bestFit="1" customWidth="1"/>
  </cols>
  <sheetData>
    <row r="1" spans="1:9" ht="23">
      <c r="B1" s="73" t="s">
        <v>70</v>
      </c>
      <c r="C1" s="74"/>
      <c r="D1" s="74"/>
      <c r="E1" s="74"/>
      <c r="F1" s="74"/>
      <c r="G1" s="75"/>
    </row>
    <row r="2" spans="1:9" ht="15">
      <c r="B2" s="41"/>
      <c r="C2" s="80" t="s">
        <v>6</v>
      </c>
      <c r="D2" s="80"/>
      <c r="E2" s="41"/>
      <c r="F2" s="41"/>
      <c r="G2" s="41"/>
    </row>
    <row r="3" spans="1:9" ht="15">
      <c r="B3" s="41"/>
      <c r="C3" s="76" t="s">
        <v>77</v>
      </c>
      <c r="D3" s="76"/>
      <c r="E3" s="41"/>
      <c r="F3" s="41"/>
      <c r="G3" s="41"/>
      <c r="H3" s="37"/>
      <c r="I3" s="38" t="s">
        <v>52</v>
      </c>
    </row>
    <row r="4" spans="1:9" ht="15">
      <c r="B4" s="41"/>
      <c r="C4" s="76"/>
      <c r="D4" s="76"/>
      <c r="E4" s="41"/>
      <c r="F4" s="41"/>
      <c r="G4" s="41"/>
      <c r="H4" s="39"/>
      <c r="I4" s="38" t="s">
        <v>53</v>
      </c>
    </row>
    <row r="5" spans="1:9" ht="15">
      <c r="B5" s="63" t="s">
        <v>71</v>
      </c>
      <c r="C5" s="61">
        <v>50000</v>
      </c>
      <c r="D5" s="41"/>
      <c r="E5" s="41"/>
      <c r="F5" s="41"/>
      <c r="G5" s="41"/>
      <c r="H5" s="40"/>
      <c r="I5" s="38" t="s">
        <v>53</v>
      </c>
    </row>
    <row r="6" spans="1:9" ht="17.5">
      <c r="A6" s="1">
        <v>1</v>
      </c>
      <c r="B6" s="4" t="s">
        <v>5</v>
      </c>
      <c r="C6" s="9" t="s">
        <v>72</v>
      </c>
      <c r="D6" s="9" t="s">
        <v>73</v>
      </c>
      <c r="E6" s="9" t="s">
        <v>43</v>
      </c>
      <c r="F6" s="9" t="s">
        <v>46</v>
      </c>
      <c r="G6" s="9" t="s">
        <v>48</v>
      </c>
    </row>
    <row r="7" spans="1:9">
      <c r="B7" s="22" t="s">
        <v>7</v>
      </c>
      <c r="C7" s="44">
        <v>250000000</v>
      </c>
      <c r="D7" s="19">
        <f>C7*(1+C8)</f>
        <v>255000000</v>
      </c>
      <c r="E7" s="19">
        <f t="shared" ref="E7:G7" si="0">D7*(1+D8)</f>
        <v>260100000</v>
      </c>
      <c r="F7" s="19">
        <f t="shared" si="0"/>
        <v>265302000</v>
      </c>
      <c r="G7" s="19">
        <f t="shared" si="0"/>
        <v>270608040</v>
      </c>
      <c r="H7" s="42" t="s">
        <v>54</v>
      </c>
    </row>
    <row r="8" spans="1:9">
      <c r="A8" s="62"/>
      <c r="B8" s="22" t="s">
        <v>21</v>
      </c>
      <c r="C8" s="72">
        <v>0.02</v>
      </c>
      <c r="D8" s="72">
        <v>0.02</v>
      </c>
      <c r="E8" s="72">
        <v>0.02</v>
      </c>
      <c r="F8" s="72">
        <v>0.02</v>
      </c>
      <c r="G8" s="72">
        <v>0.02</v>
      </c>
      <c r="H8" s="43" t="s">
        <v>55</v>
      </c>
    </row>
    <row r="9" spans="1:9" ht="14" thickBot="1">
      <c r="A9" s="62"/>
      <c r="B9" s="68"/>
      <c r="C9" s="69"/>
      <c r="D9" s="70"/>
      <c r="E9" s="70"/>
      <c r="F9" s="70"/>
      <c r="G9" s="71"/>
      <c r="H9" s="43"/>
    </row>
    <row r="10" spans="1:9" ht="17.5">
      <c r="A10" s="2">
        <v>2</v>
      </c>
      <c r="B10" s="5" t="s">
        <v>56</v>
      </c>
      <c r="C10" s="6"/>
      <c r="D10" s="6"/>
      <c r="E10" s="6"/>
      <c r="F10" s="6"/>
      <c r="G10" s="7"/>
    </row>
    <row r="11" spans="1:9" ht="17.5">
      <c r="A11" s="2"/>
      <c r="B11" s="52" t="s">
        <v>57</v>
      </c>
      <c r="C11" s="55"/>
      <c r="D11" s="55"/>
      <c r="E11" s="55">
        <v>100</v>
      </c>
      <c r="F11" s="55">
        <v>181.56</v>
      </c>
      <c r="G11" s="55">
        <v>329.64033599999999</v>
      </c>
      <c r="H11" s="45"/>
      <c r="I11" s="45"/>
    </row>
    <row r="12" spans="1:9" ht="17.5">
      <c r="A12" s="2"/>
      <c r="B12" s="53" t="s">
        <v>58</v>
      </c>
      <c r="C12" s="51">
        <v>0</v>
      </c>
      <c r="D12" s="51">
        <v>0</v>
      </c>
      <c r="E12" s="51">
        <v>10000</v>
      </c>
      <c r="F12" s="51">
        <v>10000</v>
      </c>
      <c r="G12" s="51">
        <v>10000</v>
      </c>
      <c r="H12" s="42"/>
      <c r="I12" s="42"/>
    </row>
    <row r="13" spans="1:9" ht="17.5">
      <c r="A13" s="2"/>
      <c r="B13" s="54" t="s">
        <v>74</v>
      </c>
      <c r="C13" s="56">
        <f>C11*C12</f>
        <v>0</v>
      </c>
      <c r="D13" s="56">
        <f>D11*D12</f>
        <v>0</v>
      </c>
      <c r="E13" s="56">
        <f>E11*E12</f>
        <v>1000000</v>
      </c>
      <c r="F13" s="56">
        <f>F11*F12</f>
        <v>1815600</v>
      </c>
      <c r="G13" s="56">
        <f>G11*G12</f>
        <v>3296403.36</v>
      </c>
      <c r="H13" s="47"/>
      <c r="I13" s="47"/>
    </row>
    <row r="14" spans="1:9" ht="17.5">
      <c r="A14" s="2"/>
      <c r="B14" s="22" t="s">
        <v>22</v>
      </c>
      <c r="C14" s="21">
        <f>C13/C7</f>
        <v>0</v>
      </c>
      <c r="D14" s="21">
        <f>D13/D7</f>
        <v>0</v>
      </c>
      <c r="E14" s="21">
        <f>E13/E7</f>
        <v>3.8446751249519417E-3</v>
      </c>
      <c r="F14" s="21">
        <f>F13/F7</f>
        <v>6.8435217224144564E-3</v>
      </c>
      <c r="G14" s="21">
        <f>G13/G7</f>
        <v>1.2181468665897732E-2</v>
      </c>
    </row>
    <row r="15" spans="1:9" ht="17.5">
      <c r="A15" s="2"/>
      <c r="B15" s="22" t="s">
        <v>14</v>
      </c>
      <c r="C15" s="8">
        <v>0.05</v>
      </c>
      <c r="D15" s="8">
        <v>0.05</v>
      </c>
      <c r="E15" s="8">
        <v>0.05</v>
      </c>
      <c r="F15" s="8">
        <v>0.05</v>
      </c>
      <c r="G15" s="8">
        <v>0.05</v>
      </c>
    </row>
    <row r="16" spans="1:9" ht="17.5">
      <c r="A16" s="2"/>
      <c r="B16" s="22" t="s">
        <v>60</v>
      </c>
      <c r="C16" s="19">
        <f>C13*C15</f>
        <v>0</v>
      </c>
      <c r="D16" s="19">
        <f t="shared" ref="D16:G16" si="1">D13*D15</f>
        <v>0</v>
      </c>
      <c r="E16" s="19">
        <f t="shared" si="1"/>
        <v>50000</v>
      </c>
      <c r="F16" s="19">
        <f t="shared" si="1"/>
        <v>90780</v>
      </c>
      <c r="G16" s="19">
        <f t="shared" si="1"/>
        <v>164820.16800000001</v>
      </c>
    </row>
    <row r="17" spans="1:9" ht="18" thickBot="1">
      <c r="A17" s="2"/>
      <c r="B17" s="50" t="s">
        <v>59</v>
      </c>
      <c r="C17" s="51">
        <v>0</v>
      </c>
      <c r="D17" s="51">
        <v>0</v>
      </c>
      <c r="E17" s="51">
        <v>5000</v>
      </c>
      <c r="F17" s="51">
        <v>25000</v>
      </c>
      <c r="G17" s="51">
        <v>25000</v>
      </c>
      <c r="H17" s="42"/>
      <c r="I17" s="42"/>
    </row>
    <row r="18" spans="1:9" ht="18" thickBot="1">
      <c r="A18" s="2"/>
      <c r="B18" s="64" t="s">
        <v>75</v>
      </c>
      <c r="C18" s="65">
        <f>C16+C17</f>
        <v>0</v>
      </c>
      <c r="D18" s="65">
        <f>D16+D17</f>
        <v>0</v>
      </c>
      <c r="E18" s="65">
        <f>E16+E17</f>
        <v>55000</v>
      </c>
      <c r="F18" s="66">
        <f>F16+F17</f>
        <v>115780</v>
      </c>
      <c r="G18" s="65">
        <f>G16+G17</f>
        <v>189820.16800000001</v>
      </c>
      <c r="H18" s="47"/>
      <c r="I18" s="47"/>
    </row>
    <row r="19" spans="1:9" ht="17.5">
      <c r="A19" s="2"/>
      <c r="B19" s="35" t="s">
        <v>50</v>
      </c>
      <c r="C19" s="44">
        <v>550000</v>
      </c>
      <c r="D19" s="44">
        <v>550000</v>
      </c>
      <c r="E19" s="44">
        <v>0</v>
      </c>
      <c r="F19" s="44">
        <v>0</v>
      </c>
      <c r="G19" s="44">
        <v>0</v>
      </c>
    </row>
    <row r="20" spans="1:9" ht="17.5">
      <c r="A20" s="2"/>
      <c r="B20" s="22" t="s">
        <v>28</v>
      </c>
      <c r="C20" s="44">
        <v>25000</v>
      </c>
      <c r="D20" s="44">
        <v>25000</v>
      </c>
      <c r="E20" s="44">
        <v>0</v>
      </c>
      <c r="F20" s="44">
        <v>0</v>
      </c>
      <c r="G20" s="44">
        <v>0</v>
      </c>
    </row>
    <row r="21" spans="1:9">
      <c r="B21" s="57" t="s">
        <v>61</v>
      </c>
      <c r="C21" s="46">
        <v>150000</v>
      </c>
      <c r="D21" s="46">
        <v>150000</v>
      </c>
      <c r="E21" s="46">
        <v>0</v>
      </c>
      <c r="F21" s="46">
        <v>0</v>
      </c>
      <c r="G21" s="46">
        <v>0</v>
      </c>
      <c r="H21" s="12"/>
    </row>
    <row r="22" spans="1:9" ht="17.5">
      <c r="A22" s="2"/>
      <c r="B22" s="23" t="s">
        <v>0</v>
      </c>
      <c r="C22" s="24">
        <f>SUM(C18:C21)</f>
        <v>725000</v>
      </c>
      <c r="D22" s="24">
        <f t="shared" ref="D22:G22" si="2">SUM(D18:D21)</f>
        <v>725000</v>
      </c>
      <c r="E22" s="24">
        <f t="shared" si="2"/>
        <v>55000</v>
      </c>
      <c r="F22" s="24">
        <f t="shared" si="2"/>
        <v>115780</v>
      </c>
      <c r="G22" s="24">
        <f t="shared" si="2"/>
        <v>189820.16800000001</v>
      </c>
    </row>
    <row r="23" spans="1:9" ht="18" thickBot="1">
      <c r="A23" s="2"/>
    </row>
    <row r="24" spans="1:9" ht="17.5">
      <c r="A24" s="2">
        <v>3</v>
      </c>
      <c r="B24" s="77" t="s">
        <v>63</v>
      </c>
      <c r="C24" s="78"/>
      <c r="D24" s="78"/>
      <c r="E24" s="78"/>
      <c r="F24" s="78"/>
      <c r="G24" s="79"/>
    </row>
    <row r="25" spans="1:9" ht="17.5">
      <c r="A25" s="2"/>
      <c r="B25" s="22" t="s">
        <v>23</v>
      </c>
      <c r="C25" s="44">
        <v>0</v>
      </c>
      <c r="D25" s="44">
        <v>0</v>
      </c>
      <c r="E25" s="44">
        <v>25000</v>
      </c>
      <c r="F25" s="44">
        <v>12500</v>
      </c>
      <c r="G25" s="44">
        <v>12500</v>
      </c>
    </row>
    <row r="26" spans="1:9" ht="17.5">
      <c r="A26" s="2"/>
      <c r="B26" s="22" t="s">
        <v>76</v>
      </c>
      <c r="C26" s="44">
        <v>0</v>
      </c>
      <c r="D26" s="44">
        <v>0</v>
      </c>
      <c r="E26" s="44">
        <v>0</v>
      </c>
      <c r="F26" s="44">
        <v>0</v>
      </c>
      <c r="G26" s="44">
        <v>0</v>
      </c>
      <c r="H26" t="s">
        <v>62</v>
      </c>
    </row>
    <row r="27" spans="1:9" ht="17.5">
      <c r="A27" s="2"/>
      <c r="B27" s="22" t="s">
        <v>2</v>
      </c>
      <c r="C27" s="44">
        <v>0</v>
      </c>
      <c r="D27" s="44">
        <v>25000</v>
      </c>
      <c r="E27" s="44">
        <v>25000</v>
      </c>
      <c r="F27" s="44">
        <v>15000</v>
      </c>
      <c r="G27" s="44">
        <v>15000</v>
      </c>
    </row>
    <row r="28" spans="1:9" ht="17.5">
      <c r="A28" s="2"/>
      <c r="B28" s="22" t="s">
        <v>3</v>
      </c>
      <c r="C28" s="44">
        <v>0</v>
      </c>
      <c r="D28" s="44">
        <v>75000</v>
      </c>
      <c r="E28" s="44">
        <v>50000</v>
      </c>
      <c r="F28" s="44">
        <v>20000</v>
      </c>
      <c r="G28" s="44">
        <v>20000</v>
      </c>
    </row>
    <row r="29" spans="1:9" ht="17.5">
      <c r="A29" s="2"/>
      <c r="B29" s="22" t="s">
        <v>8</v>
      </c>
      <c r="C29" s="44">
        <v>0</v>
      </c>
      <c r="D29" s="44">
        <v>0</v>
      </c>
      <c r="E29" s="44">
        <v>20000</v>
      </c>
      <c r="F29" s="44">
        <v>20000</v>
      </c>
      <c r="G29" s="44">
        <v>20000</v>
      </c>
    </row>
    <row r="30" spans="1:9" ht="17.5">
      <c r="A30" s="2"/>
      <c r="B30" s="22" t="s">
        <v>29</v>
      </c>
      <c r="C30" s="19">
        <f>(C19+C20)/1.07</f>
        <v>537383.17757009342</v>
      </c>
      <c r="D30" s="19">
        <f>(D19+D20)/1.07</f>
        <v>537383.17757009342</v>
      </c>
      <c r="E30" s="19">
        <f>(E19+E20)/1.1</f>
        <v>0</v>
      </c>
      <c r="F30" s="19">
        <f>(F19+F20)/1.1</f>
        <v>0</v>
      </c>
      <c r="G30" s="19">
        <f>(G19+G20)/1.1</f>
        <v>0</v>
      </c>
    </row>
    <row r="31" spans="1:9" ht="17.5">
      <c r="A31" s="2"/>
      <c r="B31" s="22" t="s">
        <v>9</v>
      </c>
      <c r="C31" s="44">
        <v>0</v>
      </c>
      <c r="D31" s="44">
        <v>0</v>
      </c>
      <c r="E31" s="44">
        <v>100000</v>
      </c>
      <c r="F31" s="44">
        <v>100000</v>
      </c>
      <c r="G31" s="44">
        <v>100000</v>
      </c>
    </row>
    <row r="32" spans="1:9" ht="17.5">
      <c r="A32" s="2"/>
      <c r="B32" s="22" t="s">
        <v>10</v>
      </c>
      <c r="C32" s="44">
        <v>25000</v>
      </c>
      <c r="D32" s="44">
        <v>15000</v>
      </c>
      <c r="E32" s="44">
        <v>5000</v>
      </c>
      <c r="F32" s="44">
        <v>5000</v>
      </c>
      <c r="G32" s="44">
        <v>5000</v>
      </c>
    </row>
    <row r="33" spans="1:10" ht="18" thickBot="1">
      <c r="A33" s="2"/>
      <c r="B33" s="22" t="s">
        <v>11</v>
      </c>
      <c r="C33" s="58">
        <v>0</v>
      </c>
      <c r="D33" s="58">
        <v>0</v>
      </c>
      <c r="E33" s="58">
        <v>5000</v>
      </c>
      <c r="F33" s="58">
        <v>5000</v>
      </c>
      <c r="G33" s="58">
        <v>5000</v>
      </c>
    </row>
    <row r="34" spans="1:10" ht="18" thickTop="1">
      <c r="A34" s="2"/>
      <c r="B34" s="23" t="s">
        <v>13</v>
      </c>
      <c r="C34" s="20">
        <f>SUM(C25:C33)</f>
        <v>562383.17757009342</v>
      </c>
      <c r="D34" s="20">
        <f t="shared" ref="D34:G34" si="3">SUM(D25:D33)</f>
        <v>652383.17757009342</v>
      </c>
      <c r="E34" s="20">
        <f t="shared" si="3"/>
        <v>230000</v>
      </c>
      <c r="F34" s="20">
        <f t="shared" si="3"/>
        <v>177500</v>
      </c>
      <c r="G34" s="20">
        <f t="shared" si="3"/>
        <v>177500</v>
      </c>
    </row>
    <row r="35" spans="1:10" ht="17.5">
      <c r="A35" s="2"/>
      <c r="B35" s="11"/>
      <c r="C35" s="10"/>
      <c r="D35" s="10"/>
      <c r="E35" s="10"/>
      <c r="F35" s="10"/>
      <c r="G35" s="10"/>
    </row>
    <row r="36" spans="1:10" ht="17.5">
      <c r="A36" s="2">
        <v>4</v>
      </c>
      <c r="B36" s="13" t="s">
        <v>66</v>
      </c>
      <c r="C36" s="15">
        <f>C22-C34</f>
        <v>162616.82242990658</v>
      </c>
      <c r="D36" s="15">
        <f>D22-D34</f>
        <v>72616.822429906577</v>
      </c>
      <c r="E36" s="15">
        <f>E22-E34</f>
        <v>-175000</v>
      </c>
      <c r="F36" s="15">
        <f>F22-F34</f>
        <v>-61720</v>
      </c>
      <c r="G36" s="15">
        <f>G22-G34</f>
        <v>12320.168000000005</v>
      </c>
      <c r="H36" s="12" t="s">
        <v>65</v>
      </c>
    </row>
    <row r="37" spans="1:10" ht="17.5">
      <c r="A37" s="2"/>
      <c r="B37" s="59" t="s">
        <v>67</v>
      </c>
      <c r="C37" s="25">
        <f>C36/C22</f>
        <v>0.2242990654205608</v>
      </c>
      <c r="D37" s="25">
        <f>D36/D22</f>
        <v>0.10016113438607804</v>
      </c>
      <c r="E37" s="25">
        <f>E36/E22</f>
        <v>-3.1818181818181817</v>
      </c>
      <c r="F37" s="25">
        <f>F36/F22</f>
        <v>-0.53307997927103123</v>
      </c>
      <c r="G37" s="25">
        <f>G36/G22</f>
        <v>6.4904420482864628E-2</v>
      </c>
      <c r="H37" s="12"/>
    </row>
    <row r="38" spans="1:10">
      <c r="H38" s="36"/>
    </row>
    <row r="39" spans="1:10" ht="17.5">
      <c r="A39" s="2">
        <v>5</v>
      </c>
      <c r="B39" s="13" t="s">
        <v>16</v>
      </c>
      <c r="C39" s="14"/>
      <c r="D39" s="14"/>
      <c r="E39" s="14"/>
      <c r="F39" s="14"/>
      <c r="G39" s="14"/>
      <c r="H39" s="3"/>
      <c r="I39" s="3"/>
      <c r="J39" s="3"/>
    </row>
    <row r="40" spans="1:10">
      <c r="A40" s="67"/>
      <c r="B40" s="22" t="s">
        <v>17</v>
      </c>
      <c r="C40" s="46">
        <v>0</v>
      </c>
      <c r="D40" s="46">
        <v>150000</v>
      </c>
      <c r="E40" s="46">
        <v>250000</v>
      </c>
      <c r="F40" s="46">
        <v>0</v>
      </c>
      <c r="G40" s="46">
        <v>0</v>
      </c>
      <c r="H40" s="18" t="s">
        <v>26</v>
      </c>
    </row>
    <row r="41" spans="1:10">
      <c r="A41" s="67"/>
      <c r="B41" s="60" t="s">
        <v>68</v>
      </c>
      <c r="C41" s="46">
        <v>0</v>
      </c>
      <c r="D41" s="46">
        <v>0</v>
      </c>
      <c r="E41" s="46">
        <v>0</v>
      </c>
      <c r="F41" s="46">
        <v>0</v>
      </c>
      <c r="G41" s="46">
        <v>0</v>
      </c>
      <c r="H41" s="12" t="s">
        <v>64</v>
      </c>
    </row>
    <row r="42" spans="1:10">
      <c r="A42" s="67"/>
      <c r="B42" s="57" t="s">
        <v>69</v>
      </c>
      <c r="C42" s="46">
        <v>0</v>
      </c>
      <c r="D42" s="46">
        <v>0</v>
      </c>
      <c r="E42" s="46">
        <v>0</v>
      </c>
      <c r="F42" s="46">
        <v>0</v>
      </c>
      <c r="G42" s="46">
        <v>0</v>
      </c>
      <c r="H42" s="12" t="s">
        <v>24</v>
      </c>
    </row>
    <row r="43" spans="1:10">
      <c r="A43" s="67"/>
      <c r="B43" s="22" t="s">
        <v>18</v>
      </c>
      <c r="C43" s="46">
        <v>0</v>
      </c>
      <c r="D43" s="48">
        <v>250000</v>
      </c>
      <c r="E43" s="49">
        <v>400000</v>
      </c>
      <c r="F43" s="46">
        <v>0</v>
      </c>
      <c r="G43" s="46">
        <v>0</v>
      </c>
      <c r="H43" s="12" t="s">
        <v>25</v>
      </c>
    </row>
    <row r="44" spans="1:10">
      <c r="A44" s="67"/>
      <c r="B44" s="27" t="s">
        <v>19</v>
      </c>
      <c r="C44" s="26">
        <f>C36-C40+C41-C42+C43</f>
        <v>162616.82242990658</v>
      </c>
      <c r="D44" s="26">
        <f t="shared" ref="D44:G44" si="4">D36-D40+D41-D42+D43</f>
        <v>172616.82242990658</v>
      </c>
      <c r="E44" s="26">
        <f t="shared" si="4"/>
        <v>-25000</v>
      </c>
      <c r="F44" s="26">
        <f t="shared" si="4"/>
        <v>-61720</v>
      </c>
      <c r="G44" s="26">
        <f t="shared" si="4"/>
        <v>12320.168000000005</v>
      </c>
    </row>
    <row r="45" spans="1:10" ht="15">
      <c r="B45" s="13" t="s">
        <v>20</v>
      </c>
      <c r="C45" s="15">
        <f>C5+C44</f>
        <v>212616.82242990658</v>
      </c>
      <c r="D45" s="16">
        <f>D44+C45</f>
        <v>385233.64485981315</v>
      </c>
      <c r="E45" s="16">
        <f>E44+D45</f>
        <v>360233.64485981315</v>
      </c>
      <c r="F45" s="16">
        <f t="shared" ref="F45:G45" si="5">F44+E45</f>
        <v>298513.64485981315</v>
      </c>
      <c r="G45" s="17">
        <f t="shared" si="5"/>
        <v>310833.81285981316</v>
      </c>
      <c r="H45" s="117" t="s">
        <v>27</v>
      </c>
    </row>
  </sheetData>
  <mergeCells count="5">
    <mergeCell ref="B1:G1"/>
    <mergeCell ref="C3:D3"/>
    <mergeCell ref="B24:G24"/>
    <mergeCell ref="C2:D2"/>
    <mergeCell ref="C4:D4"/>
  </mergeCells>
  <phoneticPr fontId="9" type="noConversion"/>
  <pageMargins left="0.75" right="0.75" top="1" bottom="1" header="0.5" footer="0.5"/>
  <pageSetup orientation="portrait" horizontalDpi="4294967292" verticalDpi="4294967292"/>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DF7AED-23E7-4160-8FFA-B997EA6FA87A}">
  <sheetPr>
    <pageSetUpPr fitToPage="1"/>
  </sheetPr>
  <dimension ref="A1:J45"/>
  <sheetViews>
    <sheetView topLeftCell="A31" zoomScale="107" zoomScaleNormal="107" zoomScalePageLayoutView="90" workbookViewId="0">
      <selection activeCell="F47" sqref="F47"/>
    </sheetView>
  </sheetViews>
  <sheetFormatPr defaultColWidth="11" defaultRowHeight="13.5"/>
  <cols>
    <col min="1" max="1" width="3.4609375" customWidth="1"/>
    <col min="2" max="2" width="42" customWidth="1"/>
    <col min="3" max="4" width="15.3828125" bestFit="1" customWidth="1"/>
    <col min="5" max="5" width="15" bestFit="1" customWidth="1"/>
    <col min="6" max="6" width="14.84375" customWidth="1"/>
    <col min="7" max="7" width="15" bestFit="1" customWidth="1"/>
  </cols>
  <sheetData>
    <row r="1" spans="1:9" ht="23">
      <c r="B1" s="73" t="s">
        <v>70</v>
      </c>
      <c r="C1" s="74"/>
      <c r="D1" s="74"/>
      <c r="E1" s="74"/>
      <c r="F1" s="74"/>
      <c r="G1" s="75"/>
    </row>
    <row r="2" spans="1:9" ht="15">
      <c r="B2" s="41"/>
      <c r="C2" s="80" t="s">
        <v>6</v>
      </c>
      <c r="D2" s="80"/>
      <c r="E2" s="41"/>
      <c r="F2" s="41"/>
      <c r="G2" s="41"/>
    </row>
    <row r="3" spans="1:9" ht="15">
      <c r="B3" s="41"/>
      <c r="C3" s="76" t="s">
        <v>77</v>
      </c>
      <c r="D3" s="76"/>
      <c r="E3" s="41"/>
      <c r="F3" s="41"/>
      <c r="G3" s="41"/>
      <c r="H3" s="37"/>
      <c r="I3" s="38" t="s">
        <v>52</v>
      </c>
    </row>
    <row r="4" spans="1:9" ht="15">
      <c r="B4" s="41"/>
      <c r="C4" s="76"/>
      <c r="D4" s="76"/>
      <c r="E4" s="41"/>
      <c r="F4" s="41"/>
      <c r="G4" s="41"/>
      <c r="H4" s="39"/>
      <c r="I4" s="38" t="s">
        <v>53</v>
      </c>
    </row>
    <row r="5" spans="1:9" ht="15">
      <c r="B5" s="63" t="s">
        <v>71</v>
      </c>
      <c r="C5" s="61">
        <v>0</v>
      </c>
      <c r="D5" s="41"/>
      <c r="E5" s="41"/>
      <c r="F5" s="41"/>
      <c r="G5" s="41"/>
      <c r="H5" s="40"/>
      <c r="I5" s="38" t="s">
        <v>53</v>
      </c>
    </row>
    <row r="6" spans="1:9" ht="17.5">
      <c r="A6" s="1">
        <v>1</v>
      </c>
      <c r="B6" s="4" t="s">
        <v>5</v>
      </c>
      <c r="C6" s="9" t="s">
        <v>72</v>
      </c>
      <c r="D6" s="9" t="s">
        <v>73</v>
      </c>
      <c r="E6" s="9" t="s">
        <v>43</v>
      </c>
      <c r="F6" s="9" t="s">
        <v>46</v>
      </c>
      <c r="G6" s="9" t="s">
        <v>48</v>
      </c>
    </row>
    <row r="7" spans="1:9">
      <c r="B7" s="22" t="s">
        <v>7</v>
      </c>
      <c r="C7" s="44">
        <v>0</v>
      </c>
      <c r="D7" s="19">
        <f>C7*(1+C8)</f>
        <v>0</v>
      </c>
      <c r="E7" s="19">
        <f t="shared" ref="E7:G7" si="0">D7*(1+D8)</f>
        <v>0</v>
      </c>
      <c r="F7" s="19">
        <f t="shared" si="0"/>
        <v>0</v>
      </c>
      <c r="G7" s="19">
        <f t="shared" si="0"/>
        <v>0</v>
      </c>
      <c r="H7" s="42" t="s">
        <v>54</v>
      </c>
    </row>
    <row r="8" spans="1:9">
      <c r="A8" s="62"/>
      <c r="B8" s="22" t="s">
        <v>21</v>
      </c>
      <c r="C8" s="72">
        <v>0</v>
      </c>
      <c r="D8" s="72">
        <v>0</v>
      </c>
      <c r="E8" s="72">
        <v>0</v>
      </c>
      <c r="F8" s="72">
        <v>0</v>
      </c>
      <c r="G8" s="72">
        <v>0</v>
      </c>
      <c r="H8" s="43" t="s">
        <v>55</v>
      </c>
    </row>
    <row r="9" spans="1:9" ht="14" thickBot="1">
      <c r="A9" s="62"/>
      <c r="B9" s="68"/>
      <c r="C9" s="69"/>
      <c r="D9" s="70"/>
      <c r="E9" s="70"/>
      <c r="F9" s="70"/>
      <c r="G9" s="71"/>
      <c r="H9" s="43"/>
    </row>
    <row r="10" spans="1:9" ht="17.5">
      <c r="A10" s="2">
        <v>2</v>
      </c>
      <c r="B10" s="5" t="s">
        <v>56</v>
      </c>
      <c r="C10" s="6"/>
      <c r="D10" s="6"/>
      <c r="E10" s="6"/>
      <c r="F10" s="6"/>
      <c r="G10" s="7"/>
    </row>
    <row r="11" spans="1:9" ht="17.5">
      <c r="A11" s="2"/>
      <c r="B11" s="52" t="s">
        <v>57</v>
      </c>
      <c r="C11" s="55"/>
      <c r="D11" s="55"/>
      <c r="E11" s="55">
        <v>0</v>
      </c>
      <c r="F11" s="55">
        <v>0</v>
      </c>
      <c r="G11" s="55">
        <v>0</v>
      </c>
      <c r="H11" s="45"/>
      <c r="I11" s="45"/>
    </row>
    <row r="12" spans="1:9" ht="17.5">
      <c r="A12" s="2"/>
      <c r="B12" s="53" t="s">
        <v>58</v>
      </c>
      <c r="C12" s="51">
        <v>0</v>
      </c>
      <c r="D12" s="51">
        <v>0</v>
      </c>
      <c r="E12" s="51">
        <v>0</v>
      </c>
      <c r="F12" s="51">
        <v>0</v>
      </c>
      <c r="G12" s="51">
        <v>0</v>
      </c>
      <c r="H12" s="42"/>
      <c r="I12" s="42"/>
    </row>
    <row r="13" spans="1:9" ht="17.5">
      <c r="A13" s="2"/>
      <c r="B13" s="54" t="s">
        <v>74</v>
      </c>
      <c r="C13" s="56">
        <f>C11*C12</f>
        <v>0</v>
      </c>
      <c r="D13" s="56">
        <f>D11*D12</f>
        <v>0</v>
      </c>
      <c r="E13" s="56">
        <f>E11*E12</f>
        <v>0</v>
      </c>
      <c r="F13" s="56">
        <f>F11*F12</f>
        <v>0</v>
      </c>
      <c r="G13" s="56">
        <f>G11*G12</f>
        <v>0</v>
      </c>
      <c r="H13" s="47"/>
      <c r="I13" s="47"/>
    </row>
    <row r="14" spans="1:9" ht="17.5">
      <c r="A14" s="2"/>
      <c r="B14" s="22" t="s">
        <v>22</v>
      </c>
      <c r="C14" s="21" t="e">
        <f>C13/C7</f>
        <v>#DIV/0!</v>
      </c>
      <c r="D14" s="21" t="e">
        <f>D13/D7</f>
        <v>#DIV/0!</v>
      </c>
      <c r="E14" s="21" t="e">
        <f>E13/E7</f>
        <v>#DIV/0!</v>
      </c>
      <c r="F14" s="21" t="e">
        <f>F13/F7</f>
        <v>#DIV/0!</v>
      </c>
      <c r="G14" s="21" t="e">
        <f>G13/G7</f>
        <v>#DIV/0!</v>
      </c>
    </row>
    <row r="15" spans="1:9" ht="17.5">
      <c r="A15" s="2"/>
      <c r="B15" s="22" t="s">
        <v>14</v>
      </c>
      <c r="C15" s="8">
        <v>0.05</v>
      </c>
      <c r="D15" s="8">
        <v>0.05</v>
      </c>
      <c r="E15" s="8">
        <v>0.05</v>
      </c>
      <c r="F15" s="8">
        <v>0.05</v>
      </c>
      <c r="G15" s="8">
        <v>0.05</v>
      </c>
    </row>
    <row r="16" spans="1:9" ht="17.5">
      <c r="A16" s="2"/>
      <c r="B16" s="22" t="s">
        <v>60</v>
      </c>
      <c r="C16" s="19">
        <f>C13*C15</f>
        <v>0</v>
      </c>
      <c r="D16" s="19">
        <f t="shared" ref="D16:G16" si="1">D13*D15</f>
        <v>0</v>
      </c>
      <c r="E16" s="19">
        <f t="shared" si="1"/>
        <v>0</v>
      </c>
      <c r="F16" s="19">
        <f t="shared" si="1"/>
        <v>0</v>
      </c>
      <c r="G16" s="19">
        <f t="shared" si="1"/>
        <v>0</v>
      </c>
    </row>
    <row r="17" spans="1:9" ht="18" thickBot="1">
      <c r="A17" s="2"/>
      <c r="B17" s="50" t="s">
        <v>59</v>
      </c>
      <c r="C17" s="51">
        <v>0</v>
      </c>
      <c r="D17" s="51">
        <v>0</v>
      </c>
      <c r="E17" s="51">
        <v>0</v>
      </c>
      <c r="F17" s="51">
        <v>0</v>
      </c>
      <c r="G17" s="51">
        <v>0</v>
      </c>
      <c r="H17" s="42"/>
      <c r="I17" s="42"/>
    </row>
    <row r="18" spans="1:9" ht="18" thickBot="1">
      <c r="A18" s="2"/>
      <c r="B18" s="64" t="s">
        <v>75</v>
      </c>
      <c r="C18" s="65">
        <f>C16+C17</f>
        <v>0</v>
      </c>
      <c r="D18" s="65">
        <f>D16+D17</f>
        <v>0</v>
      </c>
      <c r="E18" s="65">
        <f>E16+E17</f>
        <v>0</v>
      </c>
      <c r="F18" s="66">
        <f>F16+F17</f>
        <v>0</v>
      </c>
      <c r="G18" s="65">
        <f>G16+G17</f>
        <v>0</v>
      </c>
      <c r="H18" s="47"/>
      <c r="I18" s="47"/>
    </row>
    <row r="19" spans="1:9" ht="17.5">
      <c r="A19" s="2"/>
      <c r="B19" s="35" t="s">
        <v>50</v>
      </c>
      <c r="C19" s="44">
        <v>550000</v>
      </c>
      <c r="D19" s="44">
        <v>550000</v>
      </c>
      <c r="E19" s="44">
        <v>0</v>
      </c>
      <c r="F19" s="44">
        <v>0</v>
      </c>
      <c r="G19" s="44">
        <v>0</v>
      </c>
    </row>
    <row r="20" spans="1:9" ht="17.5">
      <c r="A20" s="2"/>
      <c r="B20" s="22" t="s">
        <v>28</v>
      </c>
      <c r="C20" s="44">
        <v>25000</v>
      </c>
      <c r="D20" s="44">
        <v>25000</v>
      </c>
      <c r="E20" s="44">
        <v>0</v>
      </c>
      <c r="F20" s="44">
        <v>0</v>
      </c>
      <c r="G20" s="44">
        <v>0</v>
      </c>
    </row>
    <row r="21" spans="1:9">
      <c r="B21" s="57" t="s">
        <v>61</v>
      </c>
      <c r="C21" s="46">
        <v>0</v>
      </c>
      <c r="D21" s="46">
        <v>0</v>
      </c>
      <c r="E21" s="46">
        <v>0</v>
      </c>
      <c r="F21" s="46">
        <v>0</v>
      </c>
      <c r="G21" s="46">
        <v>0</v>
      </c>
      <c r="H21" s="12"/>
    </row>
    <row r="22" spans="1:9" ht="17.5">
      <c r="A22" s="2"/>
      <c r="B22" s="23" t="s">
        <v>0</v>
      </c>
      <c r="C22" s="24">
        <f>SUM(C18:C21)</f>
        <v>575000</v>
      </c>
      <c r="D22" s="24">
        <f t="shared" ref="D22:G22" si="2">SUM(D18:D21)</f>
        <v>575000</v>
      </c>
      <c r="E22" s="24">
        <f t="shared" si="2"/>
        <v>0</v>
      </c>
      <c r="F22" s="24">
        <f t="shared" si="2"/>
        <v>0</v>
      </c>
      <c r="G22" s="24">
        <f t="shared" si="2"/>
        <v>0</v>
      </c>
    </row>
    <row r="23" spans="1:9" ht="18" thickBot="1">
      <c r="A23" s="2"/>
    </row>
    <row r="24" spans="1:9" ht="17.5">
      <c r="A24" s="2">
        <v>3</v>
      </c>
      <c r="B24" s="77" t="s">
        <v>63</v>
      </c>
      <c r="C24" s="78"/>
      <c r="D24" s="78"/>
      <c r="E24" s="78"/>
      <c r="F24" s="78"/>
      <c r="G24" s="79"/>
    </row>
    <row r="25" spans="1:9" ht="17.5">
      <c r="A25" s="2"/>
      <c r="B25" s="22" t="s">
        <v>23</v>
      </c>
      <c r="C25" s="44">
        <v>0</v>
      </c>
      <c r="D25" s="44">
        <v>0</v>
      </c>
      <c r="E25" s="44">
        <v>0</v>
      </c>
      <c r="F25" s="44">
        <v>0</v>
      </c>
      <c r="G25" s="44">
        <v>0</v>
      </c>
    </row>
    <row r="26" spans="1:9" ht="17.5">
      <c r="A26" s="2"/>
      <c r="B26" s="22" t="s">
        <v>76</v>
      </c>
      <c r="C26" s="44">
        <v>0</v>
      </c>
      <c r="D26" s="44">
        <v>0</v>
      </c>
      <c r="E26" s="44">
        <v>0</v>
      </c>
      <c r="F26" s="44">
        <v>0</v>
      </c>
      <c r="G26" s="44">
        <v>0</v>
      </c>
      <c r="H26" t="s">
        <v>62</v>
      </c>
    </row>
    <row r="27" spans="1:9" ht="17.5">
      <c r="A27" s="2"/>
      <c r="B27" s="22" t="s">
        <v>2</v>
      </c>
      <c r="C27" s="44">
        <v>0</v>
      </c>
      <c r="D27" s="44">
        <v>0</v>
      </c>
      <c r="E27" s="44">
        <v>0</v>
      </c>
      <c r="F27" s="44">
        <v>0</v>
      </c>
      <c r="G27" s="44">
        <v>0</v>
      </c>
    </row>
    <row r="28" spans="1:9" ht="17.5">
      <c r="A28" s="2"/>
      <c r="B28" s="22" t="s">
        <v>3</v>
      </c>
      <c r="C28" s="44">
        <v>0</v>
      </c>
      <c r="D28" s="44">
        <v>0</v>
      </c>
      <c r="E28" s="44">
        <v>0</v>
      </c>
      <c r="F28" s="44">
        <v>0</v>
      </c>
      <c r="G28" s="44">
        <v>0</v>
      </c>
    </row>
    <row r="29" spans="1:9" ht="17.5">
      <c r="A29" s="2"/>
      <c r="B29" s="22" t="s">
        <v>8</v>
      </c>
      <c r="C29" s="44">
        <v>0</v>
      </c>
      <c r="D29" s="44">
        <v>0</v>
      </c>
      <c r="E29" s="44">
        <v>0</v>
      </c>
      <c r="F29" s="44">
        <v>0</v>
      </c>
      <c r="G29" s="44">
        <v>0</v>
      </c>
    </row>
    <row r="30" spans="1:9" ht="17.5">
      <c r="A30" s="2"/>
      <c r="B30" s="22" t="s">
        <v>29</v>
      </c>
      <c r="C30" s="19">
        <f>(C19+C20)/1.07</f>
        <v>537383.17757009342</v>
      </c>
      <c r="D30" s="19">
        <f>(D19+D20)/1.07</f>
        <v>537383.17757009342</v>
      </c>
      <c r="E30" s="19">
        <f>(E19+E20)/1.1</f>
        <v>0</v>
      </c>
      <c r="F30" s="19">
        <f>(F19+F20)/1.1</f>
        <v>0</v>
      </c>
      <c r="G30" s="19">
        <f>(G19+G20)/1.1</f>
        <v>0</v>
      </c>
    </row>
    <row r="31" spans="1:9" ht="17.5">
      <c r="A31" s="2"/>
      <c r="B31" s="22" t="s">
        <v>9</v>
      </c>
      <c r="C31" s="44">
        <v>0</v>
      </c>
      <c r="D31" s="44">
        <v>0</v>
      </c>
      <c r="E31" s="44">
        <v>0</v>
      </c>
      <c r="F31" s="44">
        <v>0</v>
      </c>
      <c r="G31" s="44">
        <v>0</v>
      </c>
    </row>
    <row r="32" spans="1:9" ht="17.5">
      <c r="A32" s="2"/>
      <c r="B32" s="22" t="s">
        <v>10</v>
      </c>
      <c r="C32" s="44">
        <v>0</v>
      </c>
      <c r="D32" s="44">
        <v>0</v>
      </c>
      <c r="E32" s="44">
        <v>0</v>
      </c>
      <c r="F32" s="44">
        <v>0</v>
      </c>
      <c r="G32" s="44">
        <v>0</v>
      </c>
    </row>
    <row r="33" spans="1:10" ht="18" thickBot="1">
      <c r="A33" s="2"/>
      <c r="B33" s="22" t="s">
        <v>11</v>
      </c>
      <c r="C33" s="58">
        <v>0</v>
      </c>
      <c r="D33" s="58">
        <v>0</v>
      </c>
      <c r="E33" s="58">
        <v>0</v>
      </c>
      <c r="F33" s="58">
        <v>0</v>
      </c>
      <c r="G33" s="58">
        <v>0</v>
      </c>
    </row>
    <row r="34" spans="1:10" ht="18" thickTop="1">
      <c r="A34" s="2"/>
      <c r="B34" s="23" t="s">
        <v>13</v>
      </c>
      <c r="C34" s="20">
        <f>SUM(C25:C33)</f>
        <v>537383.17757009342</v>
      </c>
      <c r="D34" s="20">
        <f t="shared" ref="D34:G34" si="3">SUM(D25:D33)</f>
        <v>537383.17757009342</v>
      </c>
      <c r="E34" s="20">
        <f t="shared" si="3"/>
        <v>0</v>
      </c>
      <c r="F34" s="20">
        <f t="shared" si="3"/>
        <v>0</v>
      </c>
      <c r="G34" s="20">
        <f t="shared" si="3"/>
        <v>0</v>
      </c>
    </row>
    <row r="35" spans="1:10" ht="17.5">
      <c r="A35" s="2"/>
      <c r="B35" s="11"/>
      <c r="C35" s="10"/>
      <c r="D35" s="10"/>
      <c r="E35" s="10"/>
      <c r="F35" s="10"/>
      <c r="G35" s="10"/>
    </row>
    <row r="36" spans="1:10" ht="17.5">
      <c r="A36" s="2">
        <v>4</v>
      </c>
      <c r="B36" s="13" t="s">
        <v>66</v>
      </c>
      <c r="C36" s="15">
        <f>C22-C34</f>
        <v>37616.822429906577</v>
      </c>
      <c r="D36" s="15">
        <f>D22-D34</f>
        <v>37616.822429906577</v>
      </c>
      <c r="E36" s="15">
        <f>E22-E34</f>
        <v>0</v>
      </c>
      <c r="F36" s="15">
        <f>F22-F34</f>
        <v>0</v>
      </c>
      <c r="G36" s="15">
        <f>G22-G34</f>
        <v>0</v>
      </c>
      <c r="H36" s="12" t="s">
        <v>65</v>
      </c>
    </row>
    <row r="37" spans="1:10" ht="17.5">
      <c r="A37" s="2"/>
      <c r="B37" s="59" t="s">
        <v>67</v>
      </c>
      <c r="C37" s="25">
        <f>C36/C22</f>
        <v>6.5420560747663614E-2</v>
      </c>
      <c r="D37" s="25">
        <f>D36/D22</f>
        <v>6.5420560747663614E-2</v>
      </c>
      <c r="E37" s="25" t="e">
        <f>E36/E22</f>
        <v>#DIV/0!</v>
      </c>
      <c r="F37" s="25" t="e">
        <f>F36/F22</f>
        <v>#DIV/0!</v>
      </c>
      <c r="G37" s="25" t="e">
        <f>G36/G22</f>
        <v>#DIV/0!</v>
      </c>
      <c r="H37" s="12"/>
    </row>
    <row r="38" spans="1:10">
      <c r="H38" s="36"/>
    </row>
    <row r="39" spans="1:10" ht="17.5">
      <c r="A39" s="2">
        <v>5</v>
      </c>
      <c r="B39" s="13" t="s">
        <v>16</v>
      </c>
      <c r="C39" s="14"/>
      <c r="D39" s="14"/>
      <c r="E39" s="14"/>
      <c r="F39" s="14"/>
      <c r="G39" s="14"/>
      <c r="H39" s="3"/>
      <c r="I39" s="3"/>
      <c r="J39" s="3"/>
    </row>
    <row r="40" spans="1:10">
      <c r="A40" s="67"/>
      <c r="B40" s="22" t="s">
        <v>17</v>
      </c>
      <c r="C40" s="46">
        <v>0</v>
      </c>
      <c r="D40" s="46">
        <v>0</v>
      </c>
      <c r="E40" s="46">
        <v>0</v>
      </c>
      <c r="F40" s="46">
        <v>0</v>
      </c>
      <c r="G40" s="46">
        <v>0</v>
      </c>
      <c r="H40" s="18" t="s">
        <v>26</v>
      </c>
    </row>
    <row r="41" spans="1:10">
      <c r="A41" s="67"/>
      <c r="B41" s="60" t="s">
        <v>68</v>
      </c>
      <c r="C41" s="46">
        <v>0</v>
      </c>
      <c r="D41" s="46">
        <v>0</v>
      </c>
      <c r="E41" s="46">
        <v>0</v>
      </c>
      <c r="F41" s="46">
        <v>0</v>
      </c>
      <c r="G41" s="46">
        <v>0</v>
      </c>
      <c r="H41" s="12" t="s">
        <v>64</v>
      </c>
    </row>
    <row r="42" spans="1:10">
      <c r="A42" s="67"/>
      <c r="B42" s="57" t="s">
        <v>69</v>
      </c>
      <c r="C42" s="46">
        <v>0</v>
      </c>
      <c r="D42" s="46">
        <v>0</v>
      </c>
      <c r="E42" s="46">
        <v>0</v>
      </c>
      <c r="F42" s="46">
        <v>0</v>
      </c>
      <c r="G42" s="46">
        <v>0</v>
      </c>
      <c r="H42" s="12" t="s">
        <v>24</v>
      </c>
    </row>
    <row r="43" spans="1:10">
      <c r="A43" s="67"/>
      <c r="B43" s="22" t="s">
        <v>18</v>
      </c>
      <c r="C43" s="46">
        <v>0</v>
      </c>
      <c r="D43" s="48">
        <v>0</v>
      </c>
      <c r="E43" s="49">
        <v>0</v>
      </c>
      <c r="F43" s="46">
        <v>0</v>
      </c>
      <c r="G43" s="46">
        <v>0</v>
      </c>
      <c r="H43" s="12" t="s">
        <v>25</v>
      </c>
    </row>
    <row r="44" spans="1:10">
      <c r="A44" s="67"/>
      <c r="B44" s="27" t="s">
        <v>19</v>
      </c>
      <c r="C44" s="26">
        <f>C36-C40+C41-C42+C43</f>
        <v>37616.822429906577</v>
      </c>
      <c r="D44" s="26">
        <f t="shared" ref="D44:G44" si="4">D36-D40+D41-D42+D43</f>
        <v>37616.822429906577</v>
      </c>
      <c r="E44" s="26">
        <f t="shared" si="4"/>
        <v>0</v>
      </c>
      <c r="F44" s="26">
        <f t="shared" si="4"/>
        <v>0</v>
      </c>
      <c r="G44" s="26">
        <f t="shared" si="4"/>
        <v>0</v>
      </c>
    </row>
    <row r="45" spans="1:10" ht="15">
      <c r="B45" s="13" t="s">
        <v>20</v>
      </c>
      <c r="C45" s="15">
        <f>C5+C44</f>
        <v>37616.822429906577</v>
      </c>
      <c r="D45" s="16">
        <f>D44+C45</f>
        <v>75233.644859813154</v>
      </c>
      <c r="E45" s="16">
        <f>E44+D45</f>
        <v>75233.644859813154</v>
      </c>
      <c r="F45" s="16">
        <f t="shared" ref="F45:G45" si="5">F44+E45</f>
        <v>75233.644859813154</v>
      </c>
      <c r="G45" s="17">
        <f t="shared" si="5"/>
        <v>75233.644859813154</v>
      </c>
      <c r="H45" s="12" t="s">
        <v>27</v>
      </c>
    </row>
  </sheetData>
  <mergeCells count="5">
    <mergeCell ref="B1:G1"/>
    <mergeCell ref="C2:D2"/>
    <mergeCell ref="C3:D3"/>
    <mergeCell ref="C4:D4"/>
    <mergeCell ref="B24:G24"/>
  </mergeCells>
  <pageMargins left="0.75" right="0.75" top="1" bottom="1" header="0.5" footer="0.5"/>
  <pageSetup orientation="portrait" horizontalDpi="4294967292" verticalDpi="4294967292"/>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H38"/>
  <sheetViews>
    <sheetView topLeftCell="A25" workbookViewId="0">
      <selection activeCell="B10" sqref="B10:H23"/>
    </sheetView>
  </sheetViews>
  <sheetFormatPr defaultColWidth="11" defaultRowHeight="13.5"/>
  <cols>
    <col min="1" max="15" width="11" customWidth="1"/>
    <col min="16" max="16" width="14.4609375" customWidth="1"/>
  </cols>
  <sheetData>
    <row r="2" spans="1:8" ht="17.5">
      <c r="A2" s="89" t="s">
        <v>4</v>
      </c>
      <c r="B2" s="90"/>
      <c r="C2" s="90"/>
      <c r="D2" s="90"/>
      <c r="E2" s="90"/>
      <c r="F2" s="90"/>
      <c r="G2" s="90"/>
      <c r="H2" s="90"/>
    </row>
    <row r="3" spans="1:8" ht="14" thickBot="1"/>
    <row r="4" spans="1:8" ht="12.75" customHeight="1">
      <c r="A4" s="114" t="s">
        <v>5</v>
      </c>
      <c r="B4" s="91" t="s">
        <v>51</v>
      </c>
      <c r="C4" s="92"/>
      <c r="D4" s="92"/>
      <c r="E4" s="92"/>
      <c r="F4" s="92"/>
      <c r="G4" s="93"/>
      <c r="H4" s="94"/>
    </row>
    <row r="5" spans="1:8">
      <c r="A5" s="115"/>
      <c r="B5" s="95"/>
      <c r="C5" s="96"/>
      <c r="D5" s="96"/>
      <c r="E5" s="96"/>
      <c r="F5" s="96"/>
      <c r="G5" s="90"/>
      <c r="H5" s="97"/>
    </row>
    <row r="6" spans="1:8" ht="84.75" customHeight="1" thickBot="1">
      <c r="A6" s="116"/>
      <c r="B6" s="98"/>
      <c r="C6" s="99"/>
      <c r="D6" s="99"/>
      <c r="E6" s="99"/>
      <c r="F6" s="99"/>
      <c r="G6" s="100"/>
      <c r="H6" s="101"/>
    </row>
    <row r="7" spans="1:8" ht="12.75" customHeight="1">
      <c r="A7" s="108" t="s">
        <v>1</v>
      </c>
      <c r="B7" s="102" t="s">
        <v>30</v>
      </c>
      <c r="C7" s="92"/>
      <c r="D7" s="92"/>
      <c r="E7" s="92"/>
      <c r="F7" s="92"/>
      <c r="G7" s="93"/>
      <c r="H7" s="94"/>
    </row>
    <row r="8" spans="1:8">
      <c r="A8" s="109"/>
      <c r="B8" s="95"/>
      <c r="C8" s="96"/>
      <c r="D8" s="96"/>
      <c r="E8" s="96"/>
      <c r="F8" s="96"/>
      <c r="G8" s="90"/>
      <c r="H8" s="97"/>
    </row>
    <row r="9" spans="1:8" ht="87" customHeight="1" thickBot="1">
      <c r="A9" s="110"/>
      <c r="B9" s="98"/>
      <c r="C9" s="99"/>
      <c r="D9" s="99"/>
      <c r="E9" s="99"/>
      <c r="F9" s="99"/>
      <c r="G9" s="100"/>
      <c r="H9" s="101"/>
    </row>
    <row r="10" spans="1:8" ht="15.75" customHeight="1">
      <c r="A10" s="111" t="s">
        <v>12</v>
      </c>
      <c r="B10" s="103" t="s">
        <v>15</v>
      </c>
      <c r="C10" s="104"/>
      <c r="D10" s="104"/>
      <c r="E10" s="104"/>
      <c r="F10" s="104"/>
      <c r="G10" s="93"/>
      <c r="H10" s="94"/>
    </row>
    <row r="11" spans="1:8">
      <c r="A11" s="112"/>
      <c r="B11" s="105"/>
      <c r="C11" s="106"/>
      <c r="D11" s="106"/>
      <c r="E11" s="106"/>
      <c r="F11" s="106"/>
      <c r="G11" s="90"/>
      <c r="H11" s="97"/>
    </row>
    <row r="12" spans="1:8">
      <c r="A12" s="112"/>
      <c r="B12" s="105"/>
      <c r="C12" s="106"/>
      <c r="D12" s="106"/>
      <c r="E12" s="106"/>
      <c r="F12" s="106"/>
      <c r="G12" s="90"/>
      <c r="H12" s="97"/>
    </row>
    <row r="13" spans="1:8">
      <c r="A13" s="112"/>
      <c r="B13" s="105"/>
      <c r="C13" s="106"/>
      <c r="D13" s="106"/>
      <c r="E13" s="106"/>
      <c r="F13" s="106"/>
      <c r="G13" s="90"/>
      <c r="H13" s="97"/>
    </row>
    <row r="14" spans="1:8">
      <c r="A14" s="112"/>
      <c r="B14" s="105"/>
      <c r="C14" s="106"/>
      <c r="D14" s="106"/>
      <c r="E14" s="106"/>
      <c r="F14" s="106"/>
      <c r="G14" s="90"/>
      <c r="H14" s="97"/>
    </row>
    <row r="15" spans="1:8">
      <c r="A15" s="112"/>
      <c r="B15" s="105"/>
      <c r="C15" s="106"/>
      <c r="D15" s="106"/>
      <c r="E15" s="106"/>
      <c r="F15" s="106"/>
      <c r="G15" s="90"/>
      <c r="H15" s="97"/>
    </row>
    <row r="16" spans="1:8">
      <c r="A16" s="112"/>
      <c r="B16" s="105"/>
      <c r="C16" s="106"/>
      <c r="D16" s="106"/>
      <c r="E16" s="106"/>
      <c r="F16" s="106"/>
      <c r="G16" s="90"/>
      <c r="H16" s="97"/>
    </row>
    <row r="17" spans="1:8">
      <c r="A17" s="112"/>
      <c r="B17" s="105"/>
      <c r="C17" s="106"/>
      <c r="D17" s="106"/>
      <c r="E17" s="106"/>
      <c r="F17" s="106"/>
      <c r="G17" s="90"/>
      <c r="H17" s="97"/>
    </row>
    <row r="18" spans="1:8">
      <c r="A18" s="112"/>
      <c r="B18" s="105"/>
      <c r="C18" s="106"/>
      <c r="D18" s="106"/>
      <c r="E18" s="106"/>
      <c r="F18" s="106"/>
      <c r="G18" s="90"/>
      <c r="H18" s="97"/>
    </row>
    <row r="19" spans="1:8" ht="23.15" customHeight="1">
      <c r="A19" s="112"/>
      <c r="B19" s="105"/>
      <c r="C19" s="106"/>
      <c r="D19" s="106"/>
      <c r="E19" s="106"/>
      <c r="F19" s="106"/>
      <c r="G19" s="90"/>
      <c r="H19" s="97"/>
    </row>
    <row r="20" spans="1:8">
      <c r="A20" s="112"/>
      <c r="B20" s="105"/>
      <c r="C20" s="106"/>
      <c r="D20" s="106"/>
      <c r="E20" s="106"/>
      <c r="F20" s="106"/>
      <c r="G20" s="90"/>
      <c r="H20" s="97"/>
    </row>
    <row r="21" spans="1:8">
      <c r="A21" s="112"/>
      <c r="B21" s="105"/>
      <c r="C21" s="106"/>
      <c r="D21" s="106"/>
      <c r="E21" s="106"/>
      <c r="F21" s="106"/>
      <c r="G21" s="90"/>
      <c r="H21" s="97"/>
    </row>
    <row r="22" spans="1:8" ht="35.15" customHeight="1">
      <c r="A22" s="112"/>
      <c r="B22" s="105"/>
      <c r="C22" s="106"/>
      <c r="D22" s="106"/>
      <c r="E22" s="106"/>
      <c r="F22" s="106"/>
      <c r="G22" s="90"/>
      <c r="H22" s="97"/>
    </row>
    <row r="23" spans="1:8" ht="65.150000000000006" customHeight="1" thickBot="1">
      <c r="A23" s="113"/>
      <c r="B23" s="107"/>
      <c r="C23" s="100"/>
      <c r="D23" s="100"/>
      <c r="E23" s="100"/>
      <c r="F23" s="100"/>
      <c r="G23" s="100"/>
      <c r="H23" s="101"/>
    </row>
    <row r="26" spans="1:8" ht="15">
      <c r="A26" s="28"/>
      <c r="B26" s="29"/>
      <c r="C26" s="29" t="s">
        <v>31</v>
      </c>
      <c r="D26" s="29"/>
      <c r="E26" s="29"/>
      <c r="F26" s="29"/>
      <c r="G26" s="29"/>
    </row>
    <row r="27" spans="1:8">
      <c r="A27" s="30"/>
      <c r="B27" s="30" t="s">
        <v>32</v>
      </c>
      <c r="C27" s="30" t="s">
        <v>33</v>
      </c>
      <c r="D27" s="30" t="s">
        <v>34</v>
      </c>
      <c r="E27" s="30" t="s">
        <v>35</v>
      </c>
      <c r="F27" s="30" t="s">
        <v>36</v>
      </c>
      <c r="G27" s="30" t="s">
        <v>37</v>
      </c>
    </row>
    <row r="28" spans="1:8">
      <c r="A28" s="31" t="s">
        <v>38</v>
      </c>
      <c r="B28" s="31" t="s">
        <v>39</v>
      </c>
      <c r="C28" s="31"/>
      <c r="D28" s="32"/>
      <c r="E28" s="81" t="s">
        <v>40</v>
      </c>
      <c r="F28" s="82"/>
      <c r="G28" s="83"/>
    </row>
    <row r="29" spans="1:8">
      <c r="A29" s="31" t="s">
        <v>41</v>
      </c>
      <c r="B29" s="31" t="s">
        <v>39</v>
      </c>
      <c r="C29" s="31"/>
      <c r="D29" s="32"/>
      <c r="E29" s="84" t="s">
        <v>42</v>
      </c>
      <c r="F29" s="82"/>
      <c r="G29" s="82"/>
    </row>
    <row r="30" spans="1:8">
      <c r="A30" s="31"/>
      <c r="B30" s="31"/>
      <c r="C30" s="31"/>
      <c r="D30" s="32"/>
      <c r="E30" s="33"/>
      <c r="F30" s="34"/>
      <c r="G30" s="34"/>
    </row>
    <row r="31" spans="1:8">
      <c r="A31" s="31" t="s">
        <v>43</v>
      </c>
      <c r="B31" s="31" t="s">
        <v>44</v>
      </c>
      <c r="C31" s="31"/>
      <c r="D31" s="32"/>
      <c r="E31" s="33">
        <v>0.2</v>
      </c>
      <c r="F31" s="34">
        <f>G31-D31</f>
        <v>0</v>
      </c>
      <c r="G31" s="34">
        <f>D31/(1-E31)</f>
        <v>0</v>
      </c>
    </row>
    <row r="32" spans="1:8">
      <c r="A32" s="31"/>
      <c r="B32" s="31" t="s">
        <v>39</v>
      </c>
      <c r="C32" s="31"/>
      <c r="D32" s="32"/>
      <c r="E32" s="85" t="s">
        <v>45</v>
      </c>
      <c r="F32" s="82"/>
      <c r="G32" s="83"/>
    </row>
    <row r="33" spans="1:7" ht="23.15" customHeight="1">
      <c r="A33" s="31"/>
      <c r="B33" s="31"/>
      <c r="C33" s="31"/>
      <c r="D33" s="32"/>
      <c r="E33" s="33"/>
      <c r="F33" s="34"/>
      <c r="G33" s="34"/>
    </row>
    <row r="34" spans="1:7">
      <c r="A34" s="31" t="s">
        <v>46</v>
      </c>
      <c r="B34" s="31" t="s">
        <v>44</v>
      </c>
      <c r="C34" s="31"/>
      <c r="D34" s="32"/>
      <c r="E34" s="33">
        <v>0.2</v>
      </c>
      <c r="F34" s="34">
        <f>G34-D34</f>
        <v>0</v>
      </c>
      <c r="G34" s="34">
        <f>D34/(1-E34)</f>
        <v>0</v>
      </c>
    </row>
    <row r="35" spans="1:7" ht="26.15" customHeight="1">
      <c r="A35" s="31"/>
      <c r="B35" s="31" t="s">
        <v>39</v>
      </c>
      <c r="C35" s="31"/>
      <c r="D35" s="32"/>
      <c r="E35" s="86" t="s">
        <v>47</v>
      </c>
      <c r="F35" s="87"/>
      <c r="G35" s="88"/>
    </row>
    <row r="36" spans="1:7" ht="35.15" customHeight="1">
      <c r="A36" s="31"/>
      <c r="B36" s="31"/>
      <c r="C36" s="31"/>
      <c r="D36" s="32"/>
      <c r="E36" s="33"/>
      <c r="F36" s="34"/>
      <c r="G36" s="34"/>
    </row>
    <row r="37" spans="1:7" ht="65.150000000000006" customHeight="1">
      <c r="A37" s="31" t="s">
        <v>48</v>
      </c>
      <c r="B37" s="31" t="s">
        <v>44</v>
      </c>
      <c r="C37" s="31"/>
      <c r="D37" s="32"/>
      <c r="E37" s="33">
        <v>0.2</v>
      </c>
      <c r="F37" s="34">
        <f>G37-D37</f>
        <v>0</v>
      </c>
      <c r="G37" s="34">
        <f>D37/(1-E37)</f>
        <v>0</v>
      </c>
    </row>
    <row r="38" spans="1:7">
      <c r="A38" s="31"/>
      <c r="B38" s="31" t="s">
        <v>49</v>
      </c>
      <c r="C38" s="31"/>
      <c r="D38" s="32"/>
      <c r="E38" s="33">
        <v>0.2</v>
      </c>
      <c r="F38" s="34">
        <f>G38-D38</f>
        <v>0</v>
      </c>
      <c r="G38" s="34">
        <f>D38/(1-E38)</f>
        <v>0</v>
      </c>
    </row>
  </sheetData>
  <mergeCells count="11">
    <mergeCell ref="E28:G28"/>
    <mergeCell ref="E29:G29"/>
    <mergeCell ref="E32:G32"/>
    <mergeCell ref="E35:G35"/>
    <mergeCell ref="A2:H2"/>
    <mergeCell ref="B4:H6"/>
    <mergeCell ref="B7:H9"/>
    <mergeCell ref="B10:H23"/>
    <mergeCell ref="A7:A9"/>
    <mergeCell ref="A10:A23"/>
    <mergeCell ref="A4:A6"/>
  </mergeCells>
  <phoneticPr fontId="9" type="noConversion"/>
  <pageMargins left="0.75" right="0.75" top="1" bottom="1" header="0.5" footer="0.5"/>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47DBFAE3D8F24DAA6D0992514F10F7" ma:contentTypeVersion="0" ma:contentTypeDescription="Create a new document." ma:contentTypeScope="" ma:versionID="5d3a80fa964a4bdbdfc51e8dae6e92e7">
  <xsd:schema xmlns:xsd="http://www.w3.org/2001/XMLSchema" xmlns:xs="http://www.w3.org/2001/XMLSchema" xmlns:p="http://schemas.microsoft.com/office/2006/metadata/properties" targetNamespace="http://schemas.microsoft.com/office/2006/metadata/properties" ma:root="true" ma:fieldsID="f3960e77fe784ba2745ac910bb8b5e8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D19114-9967-4BBF-96EE-3BE249B423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F0A73057-F643-4DEE-B4F0-530732742710}">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18AB2D55-710B-4422-9FAC-AE4B1298E3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 Forma Worksheet - EXAMPLE </vt:lpstr>
      <vt:lpstr>Pro Forma Worksheet - BLANK</vt:lpstr>
      <vt:lpstr>Assumptions</vt:lpstr>
    </vt:vector>
  </TitlesOfParts>
  <Company>Dawnbreaker,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Servo</dc:creator>
  <cp:lastModifiedBy>Rabke, Carol</cp:lastModifiedBy>
  <cp:lastPrinted>2008-12-10T14:08:30Z</cp:lastPrinted>
  <dcterms:created xsi:type="dcterms:W3CDTF">2005-05-22T03:07:52Z</dcterms:created>
  <dcterms:modified xsi:type="dcterms:W3CDTF">2024-11-20T03:33:11Z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0x0101007C47DBFAE3D8F24DAA6D0992514F10F7</vt:lpwstr>
  </property>
  <property fmtid="{D5CDD505-2E9C-101B-9397-08002B2CF9AE}" pid="3" name="IsMyDocuments">
    <vt:bool>true</vt:bool>
  </property>
</Properties>
</file>