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codeName="ThisWorkbook" defaultThemeVersion="124226"/>
  <mc:AlternateContent xmlns:mc="http://schemas.openxmlformats.org/markup-compatibility/2006">
    <mc:Choice Requires="x15">
      <x15ac:absPath xmlns:x15ac="http://schemas.microsoft.com/office/spreadsheetml/2010/11/ac" url="X:\Quality Management\DOE-BT-Appliance - Tools and Templates\CCE\Test Report Templates\CURRENT VERSIONS\"/>
    </mc:Choice>
  </mc:AlternateContent>
  <xr:revisionPtr revIDLastSave="0" documentId="13_ncr:1_{37240D0E-0CCC-4F19-9FF9-C0AE4CE74C9F}" xr6:coauthVersionLast="47" xr6:coauthVersionMax="47" xr10:uidLastSave="{00000000-0000-0000-0000-000000000000}"/>
  <workbookProtection workbookAlgorithmName="SHA-512" workbookHashValue="+ocFwarh2gJQ2ftTJWTCHgSlGSKRZb8OLJgssOqeAdUhPOacm2R/Y1MxLG41XUmWQwsl6nWN+HKMxqlehtELwA==" workbookSaltValue="5eIWIvzGUxPl1XMEUt4hew==" workbookSpinCount="100000" lockStructure="1"/>
  <bookViews>
    <workbookView xWindow="-28920" yWindow="-120" windowWidth="29040" windowHeight="15840" tabRatio="893" xr2:uid="{00000000-000D-0000-FFFF-FFFF00000000}"/>
  </bookViews>
  <sheets>
    <sheet name="Instructions" sheetId="13" r:id="rId1"/>
    <sheet name="General Info &amp; Test Results" sheetId="3" r:id="rId2"/>
    <sheet name="Setup &amp; Instrumentation" sheetId="15" r:id="rId3"/>
    <sheet name="Settings" sheetId="16" r:id="rId4"/>
    <sheet name="Photos" sheetId="5" r:id="rId5"/>
    <sheet name="Test Conditions" sheetId="6" r:id="rId6"/>
    <sheet name="Test Data &amp; Derived Results" sheetId="7" r:id="rId7"/>
    <sheet name="Report Sign-Off Block" sheetId="12" r:id="rId8"/>
    <sheet name="Reference Material" sheetId="8" r:id="rId9"/>
    <sheet name="Drop-downs" sheetId="10" r:id="rId10"/>
    <sheet name="Version Control" sheetId="11" r:id="rId11"/>
  </sheets>
  <definedNames>
    <definedName name="dd_Temp">'Drop-downs'!$D$12:$D$14</definedName>
    <definedName name="dd_UnitType">'Drop-downs'!$F$12:$F$13</definedName>
    <definedName name="dd_YesNo">'Drop-downs'!$B$12:$B$13</definedName>
    <definedName name="SoilSensingNormalCycle?">'General Info &amp; Test Results'!$C$32</definedName>
    <definedName name="WaterSofteningDW?">'General Info &amp; Test Results'!$C$35</definedName>
  </definedNames>
  <calcPr calcId="191029"/>
  <customWorkbookViews>
    <customWorkbookView name="Rebecca Fedorko - Personal View" guid="{93A7420A-9CB1-41ED-BAA4-06AB08AA6C37}" mergeInterval="0" personalView="1" maximized="1" xWindow="1" yWindow="1" windowWidth="1362" windowHeight="547"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15" l="1"/>
  <c r="C7" i="11"/>
  <c r="C6" i="13" l="1"/>
  <c r="B7" i="13"/>
  <c r="B6" i="13"/>
  <c r="B8" i="3"/>
  <c r="B7" i="3"/>
  <c r="C6" i="3"/>
  <c r="B6" i="3"/>
  <c r="B5" i="3"/>
  <c r="B4" i="3"/>
  <c r="C3" i="3"/>
  <c r="B3" i="3"/>
  <c r="B2" i="3"/>
  <c r="B9" i="15"/>
  <c r="B7" i="15"/>
  <c r="C6" i="15"/>
  <c r="B6" i="15"/>
  <c r="B5" i="15"/>
  <c r="B4" i="15"/>
  <c r="C3" i="15"/>
  <c r="B3" i="15"/>
  <c r="B2" i="15"/>
  <c r="B8" i="16"/>
  <c r="B7" i="16"/>
  <c r="C6" i="16"/>
  <c r="B6" i="16"/>
  <c r="B5" i="16"/>
  <c r="B4" i="16"/>
  <c r="C3" i="16"/>
  <c r="B3" i="16"/>
  <c r="B2" i="16"/>
  <c r="C6" i="5"/>
  <c r="B8" i="5"/>
  <c r="B7" i="5"/>
  <c r="C6" i="6"/>
  <c r="B8" i="6"/>
  <c r="B7" i="6"/>
  <c r="E6" i="7"/>
  <c r="B8" i="7"/>
  <c r="B7" i="7"/>
  <c r="C6" i="12"/>
  <c r="B8" i="12"/>
  <c r="B7" i="12"/>
  <c r="C6" i="8"/>
  <c r="B7" i="8"/>
  <c r="B8" i="8"/>
  <c r="B7" i="10"/>
  <c r="B6" i="10"/>
  <c r="C6" i="10"/>
  <c r="B8" i="10"/>
  <c r="C8" i="11"/>
  <c r="C9" i="15" s="1"/>
  <c r="C7" i="10"/>
  <c r="C6" i="11"/>
  <c r="C5" i="11"/>
  <c r="C5" i="3" s="1"/>
  <c r="C4" i="11"/>
  <c r="C4" i="13" s="1"/>
  <c r="C4" i="10" l="1"/>
  <c r="C5" i="15"/>
  <c r="C5" i="16"/>
  <c r="C4" i="3"/>
  <c r="C4" i="8"/>
  <c r="C4" i="12"/>
  <c r="E4" i="7"/>
  <c r="C4" i="6"/>
  <c r="C4" i="5"/>
  <c r="C4" i="15"/>
  <c r="C4" i="16"/>
  <c r="C8" i="3"/>
  <c r="C7" i="13"/>
  <c r="C7" i="3"/>
  <c r="C8" i="6"/>
  <c r="C8" i="10"/>
  <c r="C8" i="12"/>
  <c r="E8" i="7"/>
  <c r="C8" i="8"/>
  <c r="C8" i="5"/>
  <c r="C8" i="16"/>
  <c r="C7" i="15"/>
  <c r="C7" i="16"/>
  <c r="C7" i="5"/>
  <c r="C7" i="6"/>
  <c r="E7" i="7"/>
  <c r="C7" i="12"/>
  <c r="C7" i="8"/>
  <c r="F171" i="7" l="1"/>
  <c r="O93" i="7"/>
  <c r="F93" i="7"/>
  <c r="E44" i="7" l="1"/>
  <c r="F84" i="7" l="1"/>
  <c r="O140" i="7" l="1"/>
  <c r="O130" i="7"/>
  <c r="F140" i="7"/>
  <c r="F130" i="7"/>
  <c r="F101" i="7"/>
  <c r="F125" i="7" l="1"/>
  <c r="O101" i="7" l="1"/>
  <c r="O84" i="7"/>
  <c r="F134" i="7" l="1"/>
  <c r="O125" i="7"/>
  <c r="O134" i="7"/>
  <c r="F89" i="7"/>
  <c r="F97" i="7"/>
  <c r="E58" i="7"/>
  <c r="E43" i="7"/>
  <c r="D15" i="12" l="1"/>
  <c r="H23" i="3" l="1"/>
  <c r="H24" i="3"/>
  <c r="H25" i="3"/>
  <c r="H22" i="3"/>
  <c r="G23" i="3"/>
  <c r="G24" i="3"/>
  <c r="G25" i="3"/>
  <c r="B5" i="10"/>
  <c r="B4" i="10"/>
  <c r="B3" i="10"/>
  <c r="B2" i="10"/>
  <c r="G22" i="3" l="1"/>
  <c r="O110" i="7"/>
  <c r="F110" i="7"/>
  <c r="F105" i="7" s="1"/>
  <c r="O120" i="7"/>
  <c r="F120" i="7"/>
  <c r="F114" i="7" s="1"/>
  <c r="O145" i="7"/>
  <c r="O152" i="7" s="1"/>
  <c r="F145" i="7"/>
  <c r="F152" i="7" s="1"/>
  <c r="B6" i="8"/>
  <c r="B5" i="8"/>
  <c r="B4" i="8"/>
  <c r="B3" i="8"/>
  <c r="B2" i="8"/>
  <c r="B6" i="7"/>
  <c r="B5" i="7"/>
  <c r="B4" i="7"/>
  <c r="B3" i="7"/>
  <c r="B2" i="7"/>
  <c r="B6" i="6"/>
  <c r="B5" i="6"/>
  <c r="B4" i="6"/>
  <c r="B3" i="6"/>
  <c r="B2" i="6"/>
  <c r="B6" i="5"/>
  <c r="B5" i="5"/>
  <c r="B4" i="5"/>
  <c r="B3" i="5"/>
  <c r="B2" i="5"/>
  <c r="B2" i="13"/>
  <c r="B2" i="12"/>
  <c r="B5" i="13"/>
  <c r="B4" i="13"/>
  <c r="B3" i="13"/>
  <c r="B6" i="12"/>
  <c r="B5" i="12"/>
  <c r="B4" i="12"/>
  <c r="B3" i="12"/>
  <c r="F167" i="7" l="1"/>
  <c r="F166" i="7"/>
  <c r="O166" i="7"/>
  <c r="O167" i="7"/>
  <c r="F161" i="7" l="1"/>
  <c r="O161" i="7"/>
  <c r="C5" i="10" l="1"/>
  <c r="E5" i="7"/>
  <c r="C5" i="13"/>
  <c r="C5" i="8"/>
  <c r="C5" i="5"/>
  <c r="C5" i="12"/>
  <c r="C5" i="6"/>
  <c r="C3" i="10"/>
  <c r="E3" i="7"/>
  <c r="C3" i="8"/>
  <c r="C3" i="5"/>
  <c r="C3" i="6"/>
  <c r="C3" i="13"/>
  <c r="C3" i="12"/>
  <c r="O97" i="7" l="1"/>
  <c r="F13" i="3" s="1"/>
  <c r="O89" i="7"/>
  <c r="O75" i="7"/>
  <c r="F75" i="7"/>
  <c r="E59" i="7"/>
  <c r="O114" i="7" l="1"/>
  <c r="O105" i="7"/>
  <c r="O171" i="7" s="1"/>
  <c r="F14" i="3" s="1"/>
</calcChain>
</file>

<file path=xl/sharedStrings.xml><?xml version="1.0" encoding="utf-8"?>
<sst xmlns="http://schemas.openxmlformats.org/spreadsheetml/2006/main" count="718" uniqueCount="425">
  <si>
    <t>Lab Name:</t>
  </si>
  <si>
    <t>Abbreviations</t>
  </si>
  <si>
    <t>Step 1</t>
  </si>
  <si>
    <t>Step 2</t>
  </si>
  <si>
    <t>Step 4</t>
  </si>
  <si>
    <t>Tables for Reference from the Dishwasher Test Procedure</t>
  </si>
  <si>
    <t>Dishware/glassware/flatware item</t>
  </si>
  <si>
    <t>Primary source</t>
  </si>
  <si>
    <t>Description</t>
  </si>
  <si>
    <t>Primary No.</t>
  </si>
  <si>
    <t>Alternate source</t>
  </si>
  <si>
    <t>Alternate source No.</t>
  </si>
  <si>
    <t>Dinner Plate</t>
  </si>
  <si>
    <t>10 inch Dinner Plate</t>
  </si>
  <si>
    <t>Bread and Butter Plate</t>
  </si>
  <si>
    <t>6.75 inch Bread &amp; Butter</t>
  </si>
  <si>
    <t>Arzberg</t>
  </si>
  <si>
    <t>Fruit Bowl</t>
  </si>
  <si>
    <t>10 oz. Dessert Bowl</t>
  </si>
  <si>
    <t>Cup</t>
  </si>
  <si>
    <t>8 oz. Ceramic Cup</t>
  </si>
  <si>
    <t>Saucer</t>
  </si>
  <si>
    <t>6 inch Saucer</t>
  </si>
  <si>
    <t>Serving Bowl</t>
  </si>
  <si>
    <t>1 qt. Serving Bowl</t>
  </si>
  <si>
    <t>Platter</t>
  </si>
  <si>
    <t>9.5 inch Oval Platter</t>
  </si>
  <si>
    <t>Glass-Iced Tea</t>
  </si>
  <si>
    <t>Libbey</t>
  </si>
  <si>
    <t>551 HT</t>
  </si>
  <si>
    <t>Flatware—Knife</t>
  </si>
  <si>
    <t>2619KPVF</t>
  </si>
  <si>
    <t>Flatware—Dinner Fork</t>
  </si>
  <si>
    <t>2619FRSF</t>
  </si>
  <si>
    <t>Flatware—Salad Fork</t>
  </si>
  <si>
    <t>2619FSLF</t>
  </si>
  <si>
    <t>Flatware—Teaspoon</t>
  </si>
  <si>
    <t>2619STSF</t>
  </si>
  <si>
    <t>Flatware—Serving Fork</t>
  </si>
  <si>
    <t>2865FCM</t>
  </si>
  <si>
    <t>Flatware—Serving Spoon</t>
  </si>
  <si>
    <t>2619STBF</t>
  </si>
  <si>
    <t>Test Load</t>
  </si>
  <si>
    <t xml:space="preserve">Sensor Heavy Response </t>
  </si>
  <si>
    <t xml:space="preserve">Sensor Medium Response </t>
  </si>
  <si>
    <t xml:space="preserve">Sensor Light Response </t>
  </si>
  <si>
    <t xml:space="preserve">kWh/Cycle </t>
  </si>
  <si>
    <t>gallons/cycle</t>
  </si>
  <si>
    <t>kWh/cycle</t>
  </si>
  <si>
    <t>standby hours/year</t>
  </si>
  <si>
    <t>kWh/year</t>
  </si>
  <si>
    <t xml:space="preserve">Derived Results from Test Measurements </t>
  </si>
  <si>
    <t>gal/cycle</t>
  </si>
  <si>
    <t xml:space="preserve">Does unit heat water? </t>
  </si>
  <si>
    <t>Step 3</t>
  </si>
  <si>
    <t>Table of Contents</t>
  </si>
  <si>
    <t>Photos</t>
  </si>
  <si>
    <t>YES/NO</t>
  </si>
  <si>
    <t>Test Conditions</t>
  </si>
  <si>
    <t>Step 5</t>
  </si>
  <si>
    <t>Step 6</t>
  </si>
  <si>
    <t xml:space="preserve"> - K = specific heat of water in kilowatt-hours per gallon per degree Fahrenheit = 0.0024</t>
  </si>
  <si>
    <t xml:space="preserve"> - e = nominal gas or oil water heater recovery efficiency = 0.75</t>
  </si>
  <si>
    <t xml:space="preserve"> - C = specific heat of water in Btu's per gallon per degree Fahrenheit = 8.2</t>
  </si>
  <si>
    <t>hours/cycle</t>
  </si>
  <si>
    <t>Inlet Temp Rating</t>
  </si>
  <si>
    <t>Sensor Medium Response Cycle</t>
  </si>
  <si>
    <t>Sensor Light Response Cycle</t>
  </si>
  <si>
    <t>*If applicable</t>
  </si>
  <si>
    <t>Input cell</t>
  </si>
  <si>
    <t>Test Cycle and Measurements</t>
  </si>
  <si>
    <t xml:space="preserve"> - for soil-sensing dishwashers with a truncated normal cycle, </t>
  </si>
  <si>
    <t xml:space="preserve"> - for soil-sensing dishwashers without a truncated normal cycle, </t>
  </si>
  <si>
    <t>T</t>
  </si>
  <si>
    <t>K</t>
  </si>
  <si>
    <t>F</t>
  </si>
  <si>
    <t>kWh/(gallon*degree)</t>
  </si>
  <si>
    <t>C</t>
  </si>
  <si>
    <t>e</t>
  </si>
  <si>
    <t>Btu/(gallon*F)</t>
  </si>
  <si>
    <t>unitless</t>
  </si>
  <si>
    <t>Is the unit rated for 50, 120, or 140°F ?</t>
  </si>
  <si>
    <t>H</t>
  </si>
  <si>
    <t>N</t>
  </si>
  <si>
    <t>Btu/cycle</t>
  </si>
  <si>
    <t>Estimated Annual Energy Use:</t>
  </si>
  <si>
    <t>Reference Material</t>
  </si>
  <si>
    <t>Product Characteristics</t>
  </si>
  <si>
    <t>Accuracy</t>
  </si>
  <si>
    <t>Date of Last Calibration</t>
  </si>
  <si>
    <t>Deadline for Next Calibration</t>
  </si>
  <si>
    <t>Cycle Settings Used for Each Test</t>
  </si>
  <si>
    <t>Line voltage:</t>
  </si>
  <si>
    <t>Water pressure:</t>
  </si>
  <si>
    <t>[V]</t>
  </si>
  <si>
    <t>[°F]</t>
  </si>
  <si>
    <t>[psig]</t>
  </si>
  <si>
    <t>Line Voltage</t>
  </si>
  <si>
    <t>Frequency:</t>
  </si>
  <si>
    <t>&lt; 1% of nameplate</t>
  </si>
  <si>
    <t>115 V or 240 V ± 2%</t>
  </si>
  <si>
    <t>Water temperature:</t>
  </si>
  <si>
    <t>Ambient and Machine temperature:</t>
  </si>
  <si>
    <t>[Hz]</t>
  </si>
  <si>
    <t>Frequency</t>
  </si>
  <si>
    <t>Water temperature</t>
  </si>
  <si>
    <t>Water pressure</t>
  </si>
  <si>
    <t>Ambient and Machine temperature</t>
  </si>
  <si>
    <t>Was Test Load used?</t>
  </si>
  <si>
    <t># of Serving Pieces</t>
  </si>
  <si>
    <t># of Soiled Place Settings</t>
  </si>
  <si>
    <t># of Clean Place Settings</t>
  </si>
  <si>
    <t># of Flatware items</t>
  </si>
  <si>
    <t>Type of Detergent used</t>
  </si>
  <si>
    <t>Cycle</t>
  </si>
  <si>
    <t>Settings</t>
  </si>
  <si>
    <t>Title Block</t>
  </si>
  <si>
    <t>File Name:</t>
  </si>
  <si>
    <t>Tab Name:</t>
  </si>
  <si>
    <t>Version Number:</t>
  </si>
  <si>
    <t xml:space="preserve">Test Completion Date: </t>
  </si>
  <si>
    <t>Revisions List</t>
  </si>
  <si>
    <t>Version</t>
  </si>
  <si>
    <t>Date</t>
  </si>
  <si>
    <t>Role</t>
  </si>
  <si>
    <t>Entity</t>
  </si>
  <si>
    <t>Test Completion</t>
  </si>
  <si>
    <t>Template Population</t>
  </si>
  <si>
    <t>Reference Test Procedure</t>
  </si>
  <si>
    <t>Tab</t>
  </si>
  <si>
    <t>Contents</t>
  </si>
  <si>
    <t>General Info &amp; Test Results</t>
  </si>
  <si>
    <t>Product and Sensor Placement Photos</t>
  </si>
  <si>
    <t>Table of Test Condition Requirements for Each Test</t>
  </si>
  <si>
    <t>Instructions for Completing this Template</t>
  </si>
  <si>
    <t>Variable</t>
  </si>
  <si>
    <t>Units</t>
  </si>
  <si>
    <t>Lab Location:</t>
  </si>
  <si>
    <t>Date Test Started:</t>
  </si>
  <si>
    <t>[MM/DD/YYYY]</t>
  </si>
  <si>
    <t>Date Test Finished:</t>
  </si>
  <si>
    <t>Brand:</t>
  </si>
  <si>
    <t xml:space="preserve">Manufacturer Model Number: </t>
  </si>
  <si>
    <t>Serial Number:</t>
  </si>
  <si>
    <t>Date Manufactured:</t>
  </si>
  <si>
    <t xml:space="preserve">Date Product Received: </t>
  </si>
  <si>
    <t>Condition as Received:</t>
  </si>
  <si>
    <t>Capacity (number of place settings):</t>
  </si>
  <si>
    <t>Water Consumption:</t>
  </si>
  <si>
    <t>Measurement</t>
  </si>
  <si>
    <t>Report Sign-Off Block</t>
  </si>
  <si>
    <t>Test Data &amp; Derived Results</t>
  </si>
  <si>
    <t>Lab Information, Product Information, and Test Results</t>
  </si>
  <si>
    <t>Version Control</t>
  </si>
  <si>
    <t xml:space="preserve">Yes </t>
  </si>
  <si>
    <t>No</t>
  </si>
  <si>
    <t xml:space="preserve">Manufacturer: </t>
  </si>
  <si>
    <t>total hours/year</t>
  </si>
  <si>
    <t>average DW cycles/year</t>
  </si>
  <si>
    <t>Setup &amp; Instrumentation</t>
  </si>
  <si>
    <t>Drop-downs</t>
  </si>
  <si>
    <t>Instructions</t>
  </si>
  <si>
    <t xml:space="preserve">Test Report Sign-Off Block </t>
  </si>
  <si>
    <t>Test Information</t>
  </si>
  <si>
    <t>Result</t>
  </si>
  <si>
    <t>Does unit have a power dry feature?</t>
  </si>
  <si>
    <t>Please describe the test setup</t>
  </si>
  <si>
    <t>Measured Test Conditions</t>
  </si>
  <si>
    <t>For Soil-Sensing Units</t>
  </si>
  <si>
    <t>For Non-Soil-Sensing Units</t>
  </si>
  <si>
    <t xml:space="preserve"> - for non-soil-sensing DW, drying energy consumed during normal cycle</t>
  </si>
  <si>
    <t>Soil-Sensing Weighting Factors</t>
  </si>
  <si>
    <t>Non-Soil-Sensing</t>
  </si>
  <si>
    <t>Lab Information</t>
  </si>
  <si>
    <t>Product Information</t>
  </si>
  <si>
    <t>Instructions and Table of Contents</t>
  </si>
  <si>
    <t>Report Review History</t>
  </si>
  <si>
    <t>Table of Dishware and Abbreviations</t>
  </si>
  <si>
    <t>Report Template Revision History</t>
  </si>
  <si>
    <t>Voltage
Medium Load
Graph, if available</t>
  </si>
  <si>
    <t>Voltage
Light Load
Graph, if available</t>
  </si>
  <si>
    <t>Water Temperature
Medium Load
Graph, if available</t>
  </si>
  <si>
    <t>Water Temperature
Light Load
Graph, if available</t>
  </si>
  <si>
    <t>Water Pressure
Medium Load
Graph, if available</t>
  </si>
  <si>
    <t>Water Pressure
Light Load
Graph, if available</t>
  </si>
  <si>
    <t>Figures of Merit for Tested Unit</t>
  </si>
  <si>
    <t>Instrument Type</t>
  </si>
  <si>
    <t>Setup (this table should include instrumentation, sensors, and all equipment used during testing)</t>
  </si>
  <si>
    <t>Sensor Location</t>
  </si>
  <si>
    <t>Explanation of how test conditions were monitored and controlled:</t>
  </si>
  <si>
    <t>Notes/Comments: (Please clarify any pertinent details, unusual events, etc.)</t>
  </si>
  <si>
    <t>Back to Instructions tab</t>
  </si>
  <si>
    <t>NOTE: Copy only; sign off is done in the Report Sign-Off Block tab</t>
  </si>
  <si>
    <t>LEGEND</t>
  </si>
  <si>
    <t>NOT USED</t>
  </si>
  <si>
    <t xml:space="preserve">Follow the steps below, filling in all input cells (shaded light blue) in each tab you are instructed to complete. Using TAB to "hop" from input cell to input cell is useful, but does not ensure that all input cells are reached. To guarantee that you enter all required information, you must visually scan for light blue cells in the entire area bounded by yellow-shaded cells. </t>
  </si>
  <si>
    <t>STEP:</t>
  </si>
  <si>
    <t>FILL IN INPUT CELLS IN THIS TAB:</t>
  </si>
  <si>
    <t>Report Sign-off Block</t>
  </si>
  <si>
    <r>
      <rPr>
        <b/>
        <sz val="11"/>
        <rFont val="Palatino Linotype"/>
        <family val="1"/>
      </rPr>
      <t xml:space="preserve">Important: </t>
    </r>
    <r>
      <rPr>
        <sz val="11"/>
        <rFont val="Palatino Linotype"/>
        <family val="1"/>
      </rPr>
      <t>Start with a clean (unused) template copy for each new report. Enter only data and information that are unique to the unit tested and the current test of that unit. All abbreviations and variable names should be consistent with the reference test procedure.</t>
    </r>
  </si>
  <si>
    <t>Model #</t>
  </si>
  <si>
    <t>Brand</t>
  </si>
  <si>
    <t>Input for Test Settings</t>
  </si>
  <si>
    <t>[kWh]</t>
  </si>
  <si>
    <t>[gallons]</t>
  </si>
  <si>
    <t>[hours]</t>
  </si>
  <si>
    <t>[W]</t>
  </si>
  <si>
    <t>Template Completion</t>
  </si>
  <si>
    <t xml:space="preserve">By signing in the space below, we certify that the information and data in this report: (1) were obtained from the specific test unit under test; (2) were obtained during the specific test being reported; (3) were not copied from any other source, except where instructed to do so; and (4) were not altered or modified in any way. </t>
  </si>
  <si>
    <t>Report Review by Test Lab</t>
  </si>
  <si>
    <t>[Test Lab Name]</t>
  </si>
  <si>
    <t xml:space="preserve">We certify that the information and data in this report: (1) were obtained from the specific test unit under test; (2) were obtained during the specific test being reported; (3) were not copied from any other source, except where instructed to do so; and (4) were not altered or modified in any way. </t>
  </si>
  <si>
    <t>2. FTC EnergyGuide label (if present)</t>
  </si>
  <si>
    <t>3.  Placement of all sensors on, in, or around the appliance (for testing)</t>
  </si>
  <si>
    <t>4. Dishwasher loading configuration</t>
  </si>
  <si>
    <t>6. Soiled place setting</t>
  </si>
  <si>
    <t>8. Additional photos (if necessary)</t>
  </si>
  <si>
    <t>7. Photos of test unit from all sides (including control panel, if applicable)</t>
  </si>
  <si>
    <t>1. Nameplate showing model number and serial number (if applicable)</t>
  </si>
  <si>
    <t>If available, plots may be used. Insert to the right, and enter "see graph".</t>
  </si>
  <si>
    <t>Voltage
No-Soil Load
Graph, if available</t>
  </si>
  <si>
    <t>Water Temperature
No-Soil Load
Graph, if available</t>
  </si>
  <si>
    <t>Water Pressure
No-Soil Load
Graph, if available</t>
  </si>
  <si>
    <t>Voltage
Heavy Load
Graph, if available</t>
  </si>
  <si>
    <t>Water Temperature
Heavy Load
Graph, if available</t>
  </si>
  <si>
    <t>Sensor Heavy Response Cycle</t>
  </si>
  <si>
    <t>Energy and Water Measurement Inputs and Calculations</t>
  </si>
  <si>
    <t>UUT = unit under test</t>
  </si>
  <si>
    <t>Rated Voltage:</t>
  </si>
  <si>
    <t>Rated Frequency:</t>
  </si>
  <si>
    <t>Averaged values, but conditions shall be maintained per Appendix C1 as described above.</t>
  </si>
  <si>
    <t>Test Cycle Load (in accordance with section 2.7 of Appendix C1)</t>
  </si>
  <si>
    <t>Detergent (in accordance with section 2.10 of Appendix C1)</t>
  </si>
  <si>
    <t>5. Installation of dishwasher (in accordance with section 2.1 of Appendix C1)</t>
  </si>
  <si>
    <t>Line voltage (section 2.2 of Appendix C1):</t>
  </si>
  <si>
    <t>Frequency (section 2.2 of Appendix C1):</t>
  </si>
  <si>
    <t>Water temperature (section 2.3 of Appendix C1):</t>
  </si>
  <si>
    <t>Water pressure (section 2.4 of Appendix C1):</t>
  </si>
  <si>
    <t>Is the unit a water-softening dishwasher?</t>
  </si>
  <si>
    <t xml:space="preserve"> - for non-soil-sensing DW, fan-only energy consumed during normal cycle</t>
  </si>
  <si>
    <t>For Water Softener Regeneration Cycles</t>
  </si>
  <si>
    <t>[cycles]</t>
  </si>
  <si>
    <t>*Note that these values are based on the manufacturer-supplied certification report, and do not require separate testing.</t>
  </si>
  <si>
    <t>- for dishwashers capable of operating in fan-only mode,</t>
  </si>
  <si>
    <t>K = conversion factor, 0.001 kWh/Wh</t>
  </si>
  <si>
    <t>kWh/Wh</t>
  </si>
  <si>
    <t>For water-softening units, record the reported additional energy and water consumption for a regeneration cycle, and the reported typical number of regeneration cycles per year.</t>
  </si>
  <si>
    <t>8500217100 or 2000-00001-0217-1</t>
  </si>
  <si>
    <t>1382-00001-4732</t>
  </si>
  <si>
    <t>1382-00001-4731</t>
  </si>
  <si>
    <t>WMF-Gastro 0800</t>
  </si>
  <si>
    <t>12.0803.6047</t>
  </si>
  <si>
    <t>WMF-Signum 1900</t>
  </si>
  <si>
    <t>12.1905.6040</t>
  </si>
  <si>
    <t>12.1964.6040</t>
  </si>
  <si>
    <t>12.1910.6040</t>
  </si>
  <si>
    <t>12.1902.6040</t>
  </si>
  <si>
    <t>12.1904.6040</t>
  </si>
  <si>
    <t>M= in section 5.1 of Appendix C1, the machine electrical energy consumption in kilowatt-hours per cycle</t>
  </si>
  <si>
    <t>H= the total number of hours per year = 8766 hours per year</t>
  </si>
  <si>
    <t>N= the representative average dishwasher use of 215 cycles per year</t>
  </si>
  <si>
    <t>L= the average of the duration of the normal cycle and truncated normal cycle, for non-soil-sensing dishwashers with a truncated normal cycle; the duration of the normal cycle, for non-soil-sensing dishwashers without a truncated normal cycle; the average duration of the sensor light response, truncated sensor light response, sensor medium response, truncated sensor medium response, sensor heavy response, and truncated sensor heavy response, for soil-sensing dishwashers with a truncated cycle option; the average duration of the sensor light response, sensor medium response, and sensor heavy response, for soil-sensing dishwashers without a truncated cycle option.</t>
  </si>
  <si>
    <t>V= in section 5.4 of Appendix C1, the water consumption in gallons per cycle</t>
  </si>
  <si>
    <t>T= nominal water heater temperature rise = 90 °F or 70 °F</t>
  </si>
  <si>
    <t>K= specific heat of water in kilowatt-hours per gallon per degree Fahrenheit = 0.0024</t>
  </si>
  <si>
    <t>C= specific heat of water in Btu's per gallon per degree Fahrenheit = 8.2</t>
  </si>
  <si>
    <t>e= nominal gas or oil water heater recovery efficiency = 0.75</t>
  </si>
  <si>
    <t>Tables found in 10 CFR 430, Appendix C1</t>
  </si>
  <si>
    <t xml:space="preserve"> - for non-soil-sensing DW, use value recorded in section 4.1.1 of Appendix C1</t>
  </si>
  <si>
    <t xml:space="preserve"> - for non-soil-sensing DW, use value recorded in section 4.1.3 of Appendix C1</t>
  </si>
  <si>
    <t>Ambient and Machine Temp (section 2.5 of Appendix C1):</t>
  </si>
  <si>
    <t>Fill volume from second preconditioning cycle used to determine detergent dosing</t>
  </si>
  <si>
    <t>Preconditioning 1</t>
  </si>
  <si>
    <t>Preconditioning 2</t>
  </si>
  <si>
    <t>Settings (cycle and options)</t>
  </si>
  <si>
    <t>Identify all settings for all test cycles.</t>
  </si>
  <si>
    <t>Does unit have a soil-sensing normal cycle?</t>
  </si>
  <si>
    <t>[Wh]</t>
  </si>
  <si>
    <t>*If measured for entire fan-only mode duration</t>
  </si>
  <si>
    <t>*If measured for a representative 10-minute period</t>
  </si>
  <si>
    <t>Non-soil sensing cycle (if necessary)</t>
  </si>
  <si>
    <t>Describe any deviations from the dishes specified on the Reference Material tab used for test load.</t>
  </si>
  <si>
    <t>Instrumentation Used to Conduct Test Measurements</t>
  </si>
  <si>
    <t>Used for Drop-down Lists; Summary of Drop-down Options</t>
  </si>
  <si>
    <t>Unit Type</t>
  </si>
  <si>
    <t>Standard</t>
  </si>
  <si>
    <t>Compact</t>
  </si>
  <si>
    <t>Sensor heavy response (if necessary)</t>
  </si>
  <si>
    <t>Sensor medium response (if necessary)</t>
  </si>
  <si>
    <t>Sensor light response (if necessary)</t>
  </si>
  <si>
    <t>140, 120, or 50 ± 2 F</t>
  </si>
  <si>
    <t>35 ± 2.5 psig</t>
  </si>
  <si>
    <t>75 ± 5 F</t>
  </si>
  <si>
    <t>Prescribed Test Conditions for DW Energy Test</t>
  </si>
  <si>
    <t>Unit Type:</t>
  </si>
  <si>
    <t>Test Report Template Name:</t>
  </si>
  <si>
    <t xml:space="preserve">Latest Template Revision: </t>
  </si>
  <si>
    <t xml:space="preserve">Dishwasher  </t>
  </si>
  <si>
    <t>v1.0</t>
  </si>
  <si>
    <t>v1.1</t>
  </si>
  <si>
    <t>v1.2</t>
  </si>
  <si>
    <r>
      <t>Corning Comcor</t>
    </r>
    <r>
      <rPr>
        <vertAlign val="superscript"/>
        <sz val="11"/>
        <color theme="1"/>
        <rFont val="Palatino Linotype"/>
        <family val="1"/>
      </rPr>
      <t>®</t>
    </r>
    <r>
      <rPr>
        <sz val="11"/>
        <color theme="1"/>
        <rFont val="Palatino Linotype"/>
        <family val="1"/>
      </rPr>
      <t>/Corelle</t>
    </r>
    <r>
      <rPr>
        <vertAlign val="superscript"/>
        <sz val="11"/>
        <color theme="1"/>
        <rFont val="Palatino Linotype"/>
        <family val="1"/>
      </rPr>
      <t>®</t>
    </r>
  </si>
  <si>
    <r>
      <t>Oneida</t>
    </r>
    <r>
      <rPr>
        <vertAlign val="superscript"/>
        <sz val="11"/>
        <color theme="1"/>
        <rFont val="Palatino Linotype"/>
        <family val="1"/>
      </rPr>
      <t>®</t>
    </r>
    <r>
      <rPr>
        <sz val="11"/>
        <color theme="1"/>
        <rFont val="Palatino Linotype"/>
        <family val="1"/>
      </rPr>
      <t>—Accent</t>
    </r>
  </si>
  <si>
    <r>
      <t>Oneida</t>
    </r>
    <r>
      <rPr>
        <vertAlign val="superscript"/>
        <sz val="11"/>
        <color theme="1"/>
        <rFont val="Palatino Linotype"/>
        <family val="1"/>
      </rPr>
      <t>®</t>
    </r>
    <r>
      <rPr>
        <sz val="11"/>
        <color theme="1"/>
        <rFont val="Palatino Linotype"/>
        <family val="1"/>
      </rPr>
      <t>—Flight</t>
    </r>
  </si>
  <si>
    <r>
      <t>V</t>
    </r>
    <r>
      <rPr>
        <vertAlign val="subscript"/>
        <sz val="11"/>
        <color theme="1"/>
        <rFont val="Palatino Linotype"/>
        <family val="1"/>
      </rPr>
      <t>pw</t>
    </r>
    <r>
      <rPr>
        <sz val="11"/>
        <color theme="1"/>
        <rFont val="Palatino Linotype"/>
        <family val="1"/>
      </rPr>
      <t>= the value recorded in section 2.9 of Appendix C1 for the prewash water fill volume of the second preconditioning cycle, expressed in gallons</t>
    </r>
  </si>
  <si>
    <r>
      <t>V</t>
    </r>
    <r>
      <rPr>
        <vertAlign val="subscript"/>
        <sz val="11"/>
        <color theme="1"/>
        <rFont val="Palatino Linotype"/>
        <family val="1"/>
      </rPr>
      <t>mw</t>
    </r>
    <r>
      <rPr>
        <sz val="11"/>
        <color theme="1"/>
        <rFont val="Palatino Linotype"/>
        <family val="1"/>
      </rPr>
      <t>= the value recorded in section 2.9 of Appendix C1 for the prewash water fill volume of the second preconditioning cycle, expressed in gallons</t>
    </r>
  </si>
  <si>
    <r>
      <t>D</t>
    </r>
    <r>
      <rPr>
        <vertAlign val="subscript"/>
        <sz val="11"/>
        <color theme="1"/>
        <rFont val="Palatino Linotype"/>
        <family val="1"/>
      </rPr>
      <t>pw</t>
    </r>
    <r>
      <rPr>
        <sz val="11"/>
        <color theme="1"/>
        <rFont val="Palatino Linotype"/>
        <family val="1"/>
      </rPr>
      <t>= the prewash detergent dosing determined in section 2.10.1 of Appendix C1, expressed in grams</t>
    </r>
  </si>
  <si>
    <r>
      <t>D</t>
    </r>
    <r>
      <rPr>
        <vertAlign val="subscript"/>
        <sz val="11"/>
        <color theme="1"/>
        <rFont val="Palatino Linotype"/>
        <family val="1"/>
      </rPr>
      <t>mw</t>
    </r>
    <r>
      <rPr>
        <sz val="11"/>
        <color theme="1"/>
        <rFont val="Palatino Linotype"/>
        <family val="1"/>
      </rPr>
      <t>= the prewash detergent dosing determined in section 2.10.2 of Appendix C1, expressed in grams</t>
    </r>
  </si>
  <si>
    <r>
      <t>M</t>
    </r>
    <r>
      <rPr>
        <vertAlign val="subscript"/>
        <sz val="11"/>
        <color theme="1"/>
        <rFont val="Palatino Linotype"/>
        <family val="1"/>
      </rPr>
      <t>hr</t>
    </r>
    <r>
      <rPr>
        <sz val="11"/>
        <color theme="1"/>
        <rFont val="Palatino Linotype"/>
        <family val="1"/>
      </rPr>
      <t>= the value recorded in section 4.1.1 of Appendix C1 for the test of the sensor heavy response, expressed in kilowatt-hours per cycle</t>
    </r>
  </si>
  <si>
    <r>
      <t>M</t>
    </r>
    <r>
      <rPr>
        <vertAlign val="subscript"/>
        <sz val="11"/>
        <color theme="1"/>
        <rFont val="Palatino Linotype"/>
        <family val="1"/>
      </rPr>
      <t>mr</t>
    </r>
    <r>
      <rPr>
        <sz val="11"/>
        <color theme="1"/>
        <rFont val="Palatino Linotype"/>
        <family val="1"/>
      </rPr>
      <t>= the value recorded in section 4.1.1 of  Appendix C1 for the test of the sensor medium response, expressed in kilowatt-hours per cycle</t>
    </r>
  </si>
  <si>
    <r>
      <t>M</t>
    </r>
    <r>
      <rPr>
        <vertAlign val="subscript"/>
        <sz val="11"/>
        <color theme="1"/>
        <rFont val="Palatino Linotype"/>
        <family val="1"/>
      </rPr>
      <t>lr</t>
    </r>
    <r>
      <rPr>
        <sz val="11"/>
        <color theme="1"/>
        <rFont val="Palatino Linotype"/>
        <family val="1"/>
      </rPr>
      <t>= the value recorded in section 4.1.1 of  Appendix C1 for the test of the sensor light response, expressed in kilowatt-hours per cycle</t>
    </r>
  </si>
  <si>
    <r>
      <t>F</t>
    </r>
    <r>
      <rPr>
        <vertAlign val="subscript"/>
        <sz val="11"/>
        <color theme="1"/>
        <rFont val="Palatino Linotype"/>
        <family val="1"/>
      </rPr>
      <t>hr</t>
    </r>
    <r>
      <rPr>
        <sz val="11"/>
        <color theme="1"/>
        <rFont val="Palatino Linotype"/>
        <family val="1"/>
      </rPr>
      <t>= the weighting factor based on consumer use of heavy response = 0.05</t>
    </r>
  </si>
  <si>
    <r>
      <t>F</t>
    </r>
    <r>
      <rPr>
        <vertAlign val="subscript"/>
        <sz val="11"/>
        <color theme="1"/>
        <rFont val="Palatino Linotype"/>
        <family val="1"/>
      </rPr>
      <t>mr</t>
    </r>
    <r>
      <rPr>
        <sz val="11"/>
        <color theme="1"/>
        <rFont val="Palatino Linotype"/>
        <family val="1"/>
      </rPr>
      <t>= the weighting factor based on consumer use of medium response = 0.33</t>
    </r>
  </si>
  <si>
    <r>
      <t>F</t>
    </r>
    <r>
      <rPr>
        <vertAlign val="subscript"/>
        <sz val="11"/>
        <color theme="1"/>
        <rFont val="Palatino Linotype"/>
        <family val="1"/>
      </rPr>
      <t>lr</t>
    </r>
    <r>
      <rPr>
        <sz val="11"/>
        <color theme="1"/>
        <rFont val="Palatino Linotype"/>
        <family val="1"/>
      </rPr>
      <t>= the weighting factor based on consumer use of light response = 0.62</t>
    </r>
  </si>
  <si>
    <r>
      <t>E</t>
    </r>
    <r>
      <rPr>
        <vertAlign val="subscript"/>
        <sz val="11"/>
        <color theme="1"/>
        <rFont val="Palatino Linotype"/>
        <family val="1"/>
      </rPr>
      <t>Dhr</t>
    </r>
    <r>
      <rPr>
        <sz val="11"/>
        <color theme="1"/>
        <rFont val="Palatino Linotype"/>
        <family val="1"/>
      </rPr>
      <t>= energy consumed using the power-dry feature after the termination of the last rinse option of the sensor heavy response, expressed in kilowatt-hours per cycle</t>
    </r>
  </si>
  <si>
    <r>
      <t>E</t>
    </r>
    <r>
      <rPr>
        <vertAlign val="subscript"/>
        <sz val="11"/>
        <color theme="1"/>
        <rFont val="Palatino Linotype"/>
        <family val="1"/>
      </rPr>
      <t>Dmr</t>
    </r>
    <r>
      <rPr>
        <sz val="11"/>
        <color theme="1"/>
        <rFont val="Palatino Linotype"/>
        <family val="1"/>
      </rPr>
      <t>= energy consumed using the power-dry feature after the termination of the last rinse option of the sensor medium response, expressed in kilowatt-hours per cycle</t>
    </r>
  </si>
  <si>
    <r>
      <t>E</t>
    </r>
    <r>
      <rPr>
        <vertAlign val="subscript"/>
        <sz val="11"/>
        <color theme="1"/>
        <rFont val="Palatino Linotype"/>
        <family val="1"/>
      </rPr>
      <t>Dlr</t>
    </r>
    <r>
      <rPr>
        <sz val="11"/>
        <color theme="1"/>
        <rFont val="Palatino Linotype"/>
        <family val="1"/>
      </rPr>
      <t>= energy consumed using the power-dry feature after the termination of the last rinse option of the sensor light response, expressed in kilowatt-hours per cycle</t>
    </r>
  </si>
  <si>
    <r>
      <t>E</t>
    </r>
    <r>
      <rPr>
        <vertAlign val="subscript"/>
        <sz val="11"/>
        <color theme="1"/>
        <rFont val="Palatino Linotype"/>
        <family val="1"/>
      </rPr>
      <t>Fhr</t>
    </r>
    <r>
      <rPr>
        <sz val="11"/>
        <color theme="1"/>
        <rFont val="Palatino Linotype"/>
        <family val="1"/>
      </rPr>
      <t>= energy consumed in fan-only mode after the end of the sensor heavy response cycle, expressed in kilowatt-hours per cycle</t>
    </r>
  </si>
  <si>
    <r>
      <t>E</t>
    </r>
    <r>
      <rPr>
        <vertAlign val="subscript"/>
        <sz val="11"/>
        <color theme="1"/>
        <rFont val="Palatino Linotype"/>
        <family val="1"/>
      </rPr>
      <t>Fmr</t>
    </r>
    <r>
      <rPr>
        <sz val="11"/>
        <color theme="1"/>
        <rFont val="Palatino Linotype"/>
        <family val="1"/>
      </rPr>
      <t>= energy consumed in fan-only mode after the end of the sensor medium response cycle, expressed in kilowatt-hours per cycle</t>
    </r>
  </si>
  <si>
    <r>
      <t>E</t>
    </r>
    <r>
      <rPr>
        <vertAlign val="subscript"/>
        <sz val="11"/>
        <color theme="1"/>
        <rFont val="Palatino Linotype"/>
        <family val="1"/>
      </rPr>
      <t>Flr</t>
    </r>
    <r>
      <rPr>
        <sz val="11"/>
        <color theme="1"/>
        <rFont val="Palatino Linotype"/>
        <family val="1"/>
      </rPr>
      <t>= energy consumed in fan-only mode after the end of the sensor light response cycle, expressed in kilowatt-hours per cycle</t>
    </r>
  </si>
  <si>
    <r>
      <t>V</t>
    </r>
    <r>
      <rPr>
        <vertAlign val="subscript"/>
        <sz val="11"/>
        <color theme="1"/>
        <rFont val="Palatino Linotype"/>
        <family val="1"/>
      </rPr>
      <t>hr</t>
    </r>
    <r>
      <rPr>
        <sz val="11"/>
        <color theme="1"/>
        <rFont val="Palatino Linotype"/>
        <family val="1"/>
      </rPr>
      <t>= the value recorded in section 4.1.3 of Appendix C1 for the test of the sensor heavy response, expressed in gallons per cycle</t>
    </r>
  </si>
  <si>
    <r>
      <t>V</t>
    </r>
    <r>
      <rPr>
        <vertAlign val="subscript"/>
        <sz val="11"/>
        <color theme="1"/>
        <rFont val="Palatino Linotype"/>
        <family val="1"/>
      </rPr>
      <t>mr</t>
    </r>
    <r>
      <rPr>
        <sz val="11"/>
        <color theme="1"/>
        <rFont val="Palatino Linotype"/>
        <family val="1"/>
      </rPr>
      <t>= the value recorded in section 4.1.3 of Appendix C1 for the test of the sensor medium response, expressed in gallons per cycle</t>
    </r>
  </si>
  <si>
    <r>
      <t>V</t>
    </r>
    <r>
      <rPr>
        <vertAlign val="subscript"/>
        <sz val="11"/>
        <color theme="1"/>
        <rFont val="Palatino Linotype"/>
        <family val="1"/>
      </rPr>
      <t>lr</t>
    </r>
    <r>
      <rPr>
        <sz val="11"/>
        <color theme="1"/>
        <rFont val="Palatino Linotype"/>
        <family val="1"/>
      </rPr>
      <t>= the value recorded in section 4.1.3 of Appendix C1 for the test of the sensor light response, expressed in gallons per cycle</t>
    </r>
  </si>
  <si>
    <r>
      <t>P</t>
    </r>
    <r>
      <rPr>
        <vertAlign val="subscript"/>
        <sz val="11"/>
        <color theme="1"/>
        <rFont val="Palatino Linotype"/>
        <family val="1"/>
      </rPr>
      <t>IA</t>
    </r>
    <r>
      <rPr>
        <sz val="11"/>
        <color theme="1"/>
        <rFont val="Palatino Linotype"/>
        <family val="1"/>
      </rPr>
      <t>= the average inactive mode power of the dishwasher, expressed in watts</t>
    </r>
  </si>
  <si>
    <r>
      <t>P</t>
    </r>
    <r>
      <rPr>
        <vertAlign val="subscript"/>
        <sz val="11"/>
        <color theme="1"/>
        <rFont val="Palatino Linotype"/>
        <family val="1"/>
      </rPr>
      <t>OM</t>
    </r>
    <r>
      <rPr>
        <sz val="11"/>
        <color theme="1"/>
        <rFont val="Palatino Linotype"/>
        <family val="1"/>
      </rPr>
      <t>= the average off mode power of the dishwasher, expressed in watts</t>
    </r>
  </si>
  <si>
    <r>
      <t>M</t>
    </r>
    <r>
      <rPr>
        <vertAlign val="subscript"/>
        <sz val="11"/>
        <color theme="1"/>
        <rFont val="Palatino Linotype"/>
        <family val="1"/>
      </rPr>
      <t>WS</t>
    </r>
    <r>
      <rPr>
        <sz val="11"/>
        <color theme="1"/>
        <rFont val="Palatino Linotype"/>
        <family val="1"/>
      </rPr>
      <t>= in section 5.1.3 of Appendix C1, the machine electrical energy consumption for water softener regeneration in kilowatt-hours per cycle</t>
    </r>
  </si>
  <si>
    <r>
      <t>V</t>
    </r>
    <r>
      <rPr>
        <vertAlign val="subscript"/>
        <sz val="11"/>
        <color theme="1"/>
        <rFont val="Palatino Linotype"/>
        <family val="1"/>
      </rPr>
      <t>WS</t>
    </r>
    <r>
      <rPr>
        <sz val="11"/>
        <color theme="1"/>
        <rFont val="Palatino Linotype"/>
        <family val="1"/>
      </rPr>
      <t>= in section 5.4.3 of Appendix C1, the water consumption for water softener regeneration in gallons per cycle</t>
    </r>
  </si>
  <si>
    <r>
      <t>S</t>
    </r>
    <r>
      <rPr>
        <vertAlign val="subscript"/>
        <sz val="11"/>
        <color theme="1"/>
        <rFont val="Palatino Linotype"/>
        <family val="1"/>
      </rPr>
      <t>LP</t>
    </r>
    <r>
      <rPr>
        <sz val="11"/>
        <color theme="1"/>
        <rFont val="Palatino Linotype"/>
        <family val="1"/>
      </rPr>
      <t>= the combined annual low-power mode hours</t>
    </r>
  </si>
  <si>
    <r>
      <t>S</t>
    </r>
    <r>
      <rPr>
        <vertAlign val="subscript"/>
        <sz val="11"/>
        <color theme="1"/>
        <rFont val="Palatino Linotype"/>
        <family val="1"/>
      </rPr>
      <t>IA</t>
    </r>
    <r>
      <rPr>
        <sz val="11"/>
        <color theme="1"/>
        <rFont val="Palatino Linotype"/>
        <family val="1"/>
      </rPr>
      <t>= the annual inactive mode hours</t>
    </r>
  </si>
  <si>
    <r>
      <t>S</t>
    </r>
    <r>
      <rPr>
        <vertAlign val="subscript"/>
        <sz val="11"/>
        <color theme="1"/>
        <rFont val="Palatino Linotype"/>
        <family val="1"/>
      </rPr>
      <t>OM</t>
    </r>
    <r>
      <rPr>
        <sz val="11"/>
        <color theme="1"/>
        <rFont val="Palatino Linotype"/>
        <family val="1"/>
      </rPr>
      <t>= the annual off mode hours</t>
    </r>
  </si>
  <si>
    <r>
      <t>E</t>
    </r>
    <r>
      <rPr>
        <vertAlign val="subscript"/>
        <sz val="11"/>
        <color theme="1"/>
        <rFont val="Palatino Linotype"/>
        <family val="1"/>
      </rPr>
      <t>TLP</t>
    </r>
    <r>
      <rPr>
        <sz val="11"/>
        <color theme="1"/>
        <rFont val="Palatino Linotype"/>
        <family val="1"/>
      </rPr>
      <t>= the annual combined low-power mode energy consumption in kilowatt-hours per year, as determined in section 5.7 of Appendix C1</t>
    </r>
  </si>
  <si>
    <r>
      <t xml:space="preserve">Machine Electrical Energy Consumption </t>
    </r>
    <r>
      <rPr>
        <i/>
        <sz val="11"/>
        <color theme="1"/>
        <rFont val="Palatino Linotype"/>
        <family val="1"/>
      </rPr>
      <t>(M</t>
    </r>
    <r>
      <rPr>
        <i/>
        <vertAlign val="subscript"/>
        <sz val="11"/>
        <color theme="1"/>
        <rFont val="Palatino Linotype"/>
        <family val="1"/>
      </rPr>
      <t>hr</t>
    </r>
    <r>
      <rPr>
        <i/>
        <sz val="11"/>
        <color theme="1"/>
        <rFont val="Palatino Linotype"/>
        <family val="1"/>
      </rPr>
      <t>)</t>
    </r>
  </si>
  <si>
    <r>
      <t xml:space="preserve">Machine Electrical Energy Consumption </t>
    </r>
    <r>
      <rPr>
        <i/>
        <sz val="11"/>
        <color theme="1"/>
        <rFont val="Palatino Linotype"/>
        <family val="1"/>
      </rPr>
      <t>(M)</t>
    </r>
  </si>
  <si>
    <r>
      <t xml:space="preserve">Water Consumption </t>
    </r>
    <r>
      <rPr>
        <i/>
        <sz val="11"/>
        <color theme="1"/>
        <rFont val="Palatino Linotype"/>
        <family val="1"/>
      </rPr>
      <t>(V</t>
    </r>
    <r>
      <rPr>
        <i/>
        <vertAlign val="subscript"/>
        <sz val="11"/>
        <color theme="1"/>
        <rFont val="Palatino Linotype"/>
        <family val="1"/>
      </rPr>
      <t>hr</t>
    </r>
    <r>
      <rPr>
        <i/>
        <sz val="11"/>
        <color theme="1"/>
        <rFont val="Palatino Linotype"/>
        <family val="1"/>
      </rPr>
      <t>)</t>
    </r>
  </si>
  <si>
    <r>
      <t xml:space="preserve">Water Consumption </t>
    </r>
    <r>
      <rPr>
        <i/>
        <sz val="11"/>
        <color theme="1"/>
        <rFont val="Palatino Linotype"/>
        <family val="1"/>
      </rPr>
      <t>(V)</t>
    </r>
  </si>
  <si>
    <r>
      <t xml:space="preserve">Drying Energy Consumption </t>
    </r>
    <r>
      <rPr>
        <i/>
        <sz val="11"/>
        <color theme="1"/>
        <rFont val="Palatino Linotype"/>
        <family val="1"/>
      </rPr>
      <t>(E</t>
    </r>
    <r>
      <rPr>
        <i/>
        <vertAlign val="subscript"/>
        <sz val="11"/>
        <color theme="1"/>
        <rFont val="Palatino Linotype"/>
        <family val="1"/>
      </rPr>
      <t>Dhr</t>
    </r>
    <r>
      <rPr>
        <i/>
        <sz val="11"/>
        <color theme="1"/>
        <rFont val="Palatino Linotype"/>
        <family val="1"/>
      </rPr>
      <t>)</t>
    </r>
  </si>
  <si>
    <r>
      <t xml:space="preserve">Drying Energy Consumption </t>
    </r>
    <r>
      <rPr>
        <i/>
        <sz val="11"/>
        <color theme="1"/>
        <rFont val="Palatino Linotype"/>
        <family val="1"/>
      </rPr>
      <t>(E</t>
    </r>
    <r>
      <rPr>
        <i/>
        <vertAlign val="subscript"/>
        <sz val="11"/>
        <color theme="1"/>
        <rFont val="Palatino Linotype"/>
        <family val="1"/>
      </rPr>
      <t>D</t>
    </r>
    <r>
      <rPr>
        <i/>
        <sz val="11"/>
        <color theme="1"/>
        <rFont val="Palatino Linotype"/>
        <family val="1"/>
      </rPr>
      <t>)</t>
    </r>
  </si>
  <si>
    <r>
      <t xml:space="preserve">Fan-only Mode Energy Consumption </t>
    </r>
    <r>
      <rPr>
        <i/>
        <sz val="11"/>
        <color theme="1"/>
        <rFont val="Palatino Linotype"/>
        <family val="1"/>
      </rPr>
      <t>(E</t>
    </r>
    <r>
      <rPr>
        <i/>
        <vertAlign val="subscript"/>
        <sz val="11"/>
        <color theme="1"/>
        <rFont val="Palatino Linotype"/>
        <family val="1"/>
      </rPr>
      <t>Fhr</t>
    </r>
    <r>
      <rPr>
        <i/>
        <sz val="11"/>
        <color theme="1"/>
        <rFont val="Palatino Linotype"/>
        <family val="1"/>
      </rPr>
      <t>), if applicable</t>
    </r>
  </si>
  <si>
    <r>
      <t xml:space="preserve">Duration of Cycle </t>
    </r>
    <r>
      <rPr>
        <i/>
        <sz val="11"/>
        <color theme="1"/>
        <rFont val="Palatino Linotype"/>
        <family val="1"/>
      </rPr>
      <t>(L</t>
    </r>
    <r>
      <rPr>
        <i/>
        <vertAlign val="subscript"/>
        <sz val="11"/>
        <color theme="1"/>
        <rFont val="Palatino Linotype"/>
        <family val="1"/>
      </rPr>
      <t>hr, non-truncated</t>
    </r>
    <r>
      <rPr>
        <i/>
        <sz val="11"/>
        <color theme="1"/>
        <rFont val="Palatino Linotype"/>
        <family val="1"/>
      </rPr>
      <t>)</t>
    </r>
  </si>
  <si>
    <r>
      <t xml:space="preserve">Duration of Cycle </t>
    </r>
    <r>
      <rPr>
        <i/>
        <sz val="11"/>
        <color theme="1"/>
        <rFont val="Palatino Linotype"/>
        <family val="1"/>
      </rPr>
      <t>(L</t>
    </r>
    <r>
      <rPr>
        <i/>
        <vertAlign val="subscript"/>
        <sz val="11"/>
        <color theme="1"/>
        <rFont val="Palatino Linotype"/>
        <family val="1"/>
      </rPr>
      <t>non-truncated</t>
    </r>
    <r>
      <rPr>
        <i/>
        <sz val="11"/>
        <color theme="1"/>
        <rFont val="Palatino Linotype"/>
        <family val="1"/>
      </rPr>
      <t>)</t>
    </r>
  </si>
  <si>
    <r>
      <t xml:space="preserve">Duration of Truncated Cycle, if available </t>
    </r>
    <r>
      <rPr>
        <i/>
        <sz val="11"/>
        <color theme="1"/>
        <rFont val="Palatino Linotype"/>
        <family val="1"/>
      </rPr>
      <t>(L</t>
    </r>
    <r>
      <rPr>
        <i/>
        <vertAlign val="subscript"/>
        <sz val="11"/>
        <color theme="1"/>
        <rFont val="Palatino Linotype"/>
        <family val="1"/>
      </rPr>
      <t>hr, truncated</t>
    </r>
    <r>
      <rPr>
        <i/>
        <sz val="11"/>
        <color theme="1"/>
        <rFont val="Palatino Linotype"/>
        <family val="1"/>
      </rPr>
      <t>)</t>
    </r>
  </si>
  <si>
    <r>
      <t xml:space="preserve">Duration of Truncated Cycle, if available </t>
    </r>
    <r>
      <rPr>
        <i/>
        <sz val="11"/>
        <color theme="1"/>
        <rFont val="Palatino Linotype"/>
        <family val="1"/>
      </rPr>
      <t>(L</t>
    </r>
    <r>
      <rPr>
        <i/>
        <vertAlign val="subscript"/>
        <sz val="11"/>
        <color theme="1"/>
        <rFont val="Palatino Linotype"/>
        <family val="1"/>
      </rPr>
      <t>truncated</t>
    </r>
    <r>
      <rPr>
        <i/>
        <sz val="11"/>
        <color theme="1"/>
        <rFont val="Palatino Linotype"/>
        <family val="1"/>
      </rPr>
      <t>)</t>
    </r>
  </si>
  <si>
    <r>
      <t xml:space="preserve">Duration of Fan-only Mode, if available </t>
    </r>
    <r>
      <rPr>
        <i/>
        <sz val="11"/>
        <color theme="1"/>
        <rFont val="Palatino Linotype"/>
        <family val="1"/>
      </rPr>
      <t>(L</t>
    </r>
    <r>
      <rPr>
        <i/>
        <vertAlign val="subscript"/>
        <sz val="11"/>
        <color theme="1"/>
        <rFont val="Palatino Linotype"/>
        <family val="1"/>
      </rPr>
      <t>Fhr</t>
    </r>
    <r>
      <rPr>
        <i/>
        <sz val="11"/>
        <color theme="1"/>
        <rFont val="Palatino Linotype"/>
        <family val="1"/>
      </rPr>
      <t>)</t>
    </r>
  </si>
  <si>
    <r>
      <t xml:space="preserve">Duration of Fan-only Mode, if available </t>
    </r>
    <r>
      <rPr>
        <i/>
        <sz val="11"/>
        <color theme="1"/>
        <rFont val="Palatino Linotype"/>
        <family val="1"/>
      </rPr>
      <t>(L</t>
    </r>
    <r>
      <rPr>
        <i/>
        <vertAlign val="subscript"/>
        <sz val="11"/>
        <color theme="1"/>
        <rFont val="Palatino Linotype"/>
        <family val="1"/>
      </rPr>
      <t>F</t>
    </r>
    <r>
      <rPr>
        <i/>
        <sz val="11"/>
        <color theme="1"/>
        <rFont val="Palatino Linotype"/>
        <family val="1"/>
      </rPr>
      <t>)</t>
    </r>
  </si>
  <si>
    <r>
      <t xml:space="preserve">Off Mode Power, if applicable </t>
    </r>
    <r>
      <rPr>
        <i/>
        <sz val="11"/>
        <color theme="1"/>
        <rFont val="Palatino Linotype"/>
        <family val="1"/>
      </rPr>
      <t>(P</t>
    </r>
    <r>
      <rPr>
        <i/>
        <vertAlign val="subscript"/>
        <sz val="11"/>
        <color theme="1"/>
        <rFont val="Palatino Linotype"/>
        <family val="1"/>
      </rPr>
      <t>OM</t>
    </r>
    <r>
      <rPr>
        <i/>
        <sz val="11"/>
        <color theme="1"/>
        <rFont val="Palatino Linotype"/>
        <family val="1"/>
      </rPr>
      <t>)</t>
    </r>
  </si>
  <si>
    <r>
      <t xml:space="preserve">Inactive Mode Power, if applicable </t>
    </r>
    <r>
      <rPr>
        <i/>
        <sz val="11"/>
        <color theme="1"/>
        <rFont val="Palatino Linotype"/>
        <family val="1"/>
      </rPr>
      <t>(P</t>
    </r>
    <r>
      <rPr>
        <i/>
        <vertAlign val="subscript"/>
        <sz val="11"/>
        <color theme="1"/>
        <rFont val="Palatino Linotype"/>
        <family val="1"/>
      </rPr>
      <t>IA</t>
    </r>
    <r>
      <rPr>
        <i/>
        <sz val="11"/>
        <color theme="1"/>
        <rFont val="Palatino Linotype"/>
        <family val="1"/>
      </rPr>
      <t>)</t>
    </r>
  </si>
  <si>
    <r>
      <t xml:space="preserve">Machine Electrical Energy Consumption </t>
    </r>
    <r>
      <rPr>
        <i/>
        <sz val="11"/>
        <color theme="1"/>
        <rFont val="Palatino Linotype"/>
        <family val="1"/>
      </rPr>
      <t>(M</t>
    </r>
    <r>
      <rPr>
        <i/>
        <vertAlign val="subscript"/>
        <sz val="11"/>
        <color theme="1"/>
        <rFont val="Palatino Linotype"/>
        <family val="1"/>
      </rPr>
      <t>mr</t>
    </r>
    <r>
      <rPr>
        <i/>
        <sz val="11"/>
        <color theme="1"/>
        <rFont val="Palatino Linotype"/>
        <family val="1"/>
      </rPr>
      <t>)</t>
    </r>
  </si>
  <si>
    <r>
      <t xml:space="preserve">Water Consumption </t>
    </r>
    <r>
      <rPr>
        <i/>
        <sz val="11"/>
        <color theme="1"/>
        <rFont val="Palatino Linotype"/>
        <family val="1"/>
      </rPr>
      <t>(V</t>
    </r>
    <r>
      <rPr>
        <i/>
        <vertAlign val="subscript"/>
        <sz val="11"/>
        <color theme="1"/>
        <rFont val="Palatino Linotype"/>
        <family val="1"/>
      </rPr>
      <t>mr</t>
    </r>
    <r>
      <rPr>
        <i/>
        <sz val="11"/>
        <color theme="1"/>
        <rFont val="Palatino Linotype"/>
        <family val="1"/>
      </rPr>
      <t>)</t>
    </r>
  </si>
  <si>
    <r>
      <t xml:space="preserve">Machine Electrical Energy Consumption* </t>
    </r>
    <r>
      <rPr>
        <i/>
        <sz val="11"/>
        <color theme="1"/>
        <rFont val="Palatino Linotype"/>
        <family val="1"/>
      </rPr>
      <t>(M</t>
    </r>
    <r>
      <rPr>
        <i/>
        <vertAlign val="subscript"/>
        <sz val="11"/>
        <color theme="1"/>
        <rFont val="Palatino Linotype"/>
        <family val="1"/>
      </rPr>
      <t>WScycle</t>
    </r>
    <r>
      <rPr>
        <i/>
        <sz val="11"/>
        <color theme="1"/>
        <rFont val="Palatino Linotype"/>
        <family val="1"/>
      </rPr>
      <t>)</t>
    </r>
  </si>
  <si>
    <r>
      <t xml:space="preserve">Drying Energy Consumption </t>
    </r>
    <r>
      <rPr>
        <i/>
        <sz val="11"/>
        <color theme="1"/>
        <rFont val="Palatino Linotype"/>
        <family val="1"/>
      </rPr>
      <t>(E</t>
    </r>
    <r>
      <rPr>
        <i/>
        <vertAlign val="subscript"/>
        <sz val="11"/>
        <color theme="1"/>
        <rFont val="Palatino Linotype"/>
        <family val="1"/>
      </rPr>
      <t>Dmr</t>
    </r>
    <r>
      <rPr>
        <i/>
        <sz val="11"/>
        <color theme="1"/>
        <rFont val="Palatino Linotype"/>
        <family val="1"/>
      </rPr>
      <t>)</t>
    </r>
  </si>
  <si>
    <r>
      <t xml:space="preserve">Water Consumption* </t>
    </r>
    <r>
      <rPr>
        <i/>
        <sz val="11"/>
        <color theme="1"/>
        <rFont val="Palatino Linotype"/>
        <family val="1"/>
      </rPr>
      <t>(V</t>
    </r>
    <r>
      <rPr>
        <i/>
        <vertAlign val="subscript"/>
        <sz val="11"/>
        <color theme="1"/>
        <rFont val="Palatino Linotype"/>
        <family val="1"/>
      </rPr>
      <t>WScycle</t>
    </r>
    <r>
      <rPr>
        <i/>
        <sz val="11"/>
        <color theme="1"/>
        <rFont val="Palatino Linotype"/>
        <family val="1"/>
      </rPr>
      <t>)</t>
    </r>
  </si>
  <si>
    <r>
      <t xml:space="preserve">Duration of Cycle </t>
    </r>
    <r>
      <rPr>
        <i/>
        <sz val="11"/>
        <color theme="1"/>
        <rFont val="Palatino Linotype"/>
        <family val="1"/>
      </rPr>
      <t>(L</t>
    </r>
    <r>
      <rPr>
        <i/>
        <vertAlign val="subscript"/>
        <sz val="11"/>
        <color theme="1"/>
        <rFont val="Palatino Linotype"/>
        <family val="1"/>
      </rPr>
      <t>mr, non-truncated</t>
    </r>
    <r>
      <rPr>
        <i/>
        <sz val="11"/>
        <color theme="1"/>
        <rFont val="Palatino Linotype"/>
        <family val="1"/>
      </rPr>
      <t>)</t>
    </r>
  </si>
  <si>
    <r>
      <t xml:space="preserve">Duration of Truncated Cycle, if available </t>
    </r>
    <r>
      <rPr>
        <i/>
        <sz val="11"/>
        <color theme="1"/>
        <rFont val="Palatino Linotype"/>
        <family val="1"/>
      </rPr>
      <t>(L</t>
    </r>
    <r>
      <rPr>
        <i/>
        <vertAlign val="subscript"/>
        <sz val="11"/>
        <color theme="1"/>
        <rFont val="Palatino Linotype"/>
        <family val="1"/>
      </rPr>
      <t>mr, truncated</t>
    </r>
    <r>
      <rPr>
        <i/>
        <sz val="11"/>
        <color theme="1"/>
        <rFont val="Palatino Linotype"/>
        <family val="1"/>
      </rPr>
      <t>)</t>
    </r>
  </si>
  <si>
    <r>
      <t xml:space="preserve">Duration of Fan-only Mode, if available </t>
    </r>
    <r>
      <rPr>
        <i/>
        <sz val="11"/>
        <color theme="1"/>
        <rFont val="Palatino Linotype"/>
        <family val="1"/>
      </rPr>
      <t>(L</t>
    </r>
    <r>
      <rPr>
        <i/>
        <vertAlign val="subscript"/>
        <sz val="11"/>
        <color theme="1"/>
        <rFont val="Palatino Linotype"/>
        <family val="1"/>
      </rPr>
      <t>Fmr</t>
    </r>
    <r>
      <rPr>
        <i/>
        <sz val="11"/>
        <color theme="1"/>
        <rFont val="Palatino Linotype"/>
        <family val="1"/>
      </rPr>
      <t>)</t>
    </r>
  </si>
  <si>
    <r>
      <t xml:space="preserve">Machine Electrical Energy Consumption </t>
    </r>
    <r>
      <rPr>
        <i/>
        <sz val="11"/>
        <color theme="1"/>
        <rFont val="Palatino Linotype"/>
        <family val="1"/>
      </rPr>
      <t>(M</t>
    </r>
    <r>
      <rPr>
        <i/>
        <vertAlign val="subscript"/>
        <sz val="11"/>
        <color theme="1"/>
        <rFont val="Palatino Linotype"/>
        <family val="1"/>
      </rPr>
      <t>lr</t>
    </r>
    <r>
      <rPr>
        <i/>
        <sz val="11"/>
        <color theme="1"/>
        <rFont val="Palatino Linotype"/>
        <family val="1"/>
      </rPr>
      <t>)</t>
    </r>
  </si>
  <si>
    <r>
      <t xml:space="preserve">Water Consumption </t>
    </r>
    <r>
      <rPr>
        <i/>
        <sz val="11"/>
        <color theme="1"/>
        <rFont val="Palatino Linotype"/>
        <family val="1"/>
      </rPr>
      <t>(V</t>
    </r>
    <r>
      <rPr>
        <i/>
        <vertAlign val="subscript"/>
        <sz val="11"/>
        <color theme="1"/>
        <rFont val="Palatino Linotype"/>
        <family val="1"/>
      </rPr>
      <t>lr</t>
    </r>
    <r>
      <rPr>
        <i/>
        <sz val="11"/>
        <color theme="1"/>
        <rFont val="Palatino Linotype"/>
        <family val="1"/>
      </rPr>
      <t>)</t>
    </r>
  </si>
  <si>
    <r>
      <t xml:space="preserve">Drying Energy Consumption </t>
    </r>
    <r>
      <rPr>
        <i/>
        <sz val="11"/>
        <color theme="1"/>
        <rFont val="Palatino Linotype"/>
        <family val="1"/>
      </rPr>
      <t>(E</t>
    </r>
    <r>
      <rPr>
        <i/>
        <vertAlign val="subscript"/>
        <sz val="11"/>
        <color theme="1"/>
        <rFont val="Palatino Linotype"/>
        <family val="1"/>
      </rPr>
      <t>Dlr</t>
    </r>
    <r>
      <rPr>
        <i/>
        <sz val="11"/>
        <color theme="1"/>
        <rFont val="Palatino Linotype"/>
        <family val="1"/>
      </rPr>
      <t>)</t>
    </r>
  </si>
  <si>
    <r>
      <t xml:space="preserve">Duration of Cycle </t>
    </r>
    <r>
      <rPr>
        <i/>
        <sz val="11"/>
        <color theme="1"/>
        <rFont val="Palatino Linotype"/>
        <family val="1"/>
      </rPr>
      <t>(L</t>
    </r>
    <r>
      <rPr>
        <i/>
        <vertAlign val="subscript"/>
        <sz val="11"/>
        <color theme="1"/>
        <rFont val="Palatino Linotype"/>
        <family val="1"/>
      </rPr>
      <t>lr, non-truncated</t>
    </r>
    <r>
      <rPr>
        <i/>
        <sz val="11"/>
        <color theme="1"/>
        <rFont val="Palatino Linotype"/>
        <family val="1"/>
      </rPr>
      <t>)</t>
    </r>
  </si>
  <si>
    <r>
      <t xml:space="preserve">Duration of Truncated Cycle, if available </t>
    </r>
    <r>
      <rPr>
        <i/>
        <sz val="11"/>
        <color theme="1"/>
        <rFont val="Palatino Linotype"/>
        <family val="1"/>
      </rPr>
      <t>(L</t>
    </r>
    <r>
      <rPr>
        <i/>
        <vertAlign val="subscript"/>
        <sz val="11"/>
        <color theme="1"/>
        <rFont val="Palatino Linotype"/>
        <family val="1"/>
      </rPr>
      <t>lr, truncated</t>
    </r>
    <r>
      <rPr>
        <i/>
        <sz val="11"/>
        <color theme="1"/>
        <rFont val="Palatino Linotype"/>
        <family val="1"/>
      </rPr>
      <t>)</t>
    </r>
  </si>
  <si>
    <r>
      <t xml:space="preserve">Duration of Fan-only Mode, if available </t>
    </r>
    <r>
      <rPr>
        <i/>
        <sz val="11"/>
        <color theme="1"/>
        <rFont val="Palatino Linotype"/>
        <family val="1"/>
      </rPr>
      <t>(L</t>
    </r>
    <r>
      <rPr>
        <i/>
        <vertAlign val="subscript"/>
        <sz val="11"/>
        <color theme="1"/>
        <rFont val="Palatino Linotype"/>
        <family val="1"/>
      </rPr>
      <t>Flr</t>
    </r>
    <r>
      <rPr>
        <i/>
        <sz val="11"/>
        <color theme="1"/>
        <rFont val="Palatino Linotype"/>
        <family val="1"/>
      </rPr>
      <t>)</t>
    </r>
  </si>
  <si>
    <r>
      <t xml:space="preserve">Machine Energy Consumption </t>
    </r>
    <r>
      <rPr>
        <b/>
        <i/>
        <sz val="11"/>
        <color theme="1"/>
        <rFont val="Palatino Linotype"/>
        <family val="1"/>
      </rPr>
      <t>(M)</t>
    </r>
  </si>
  <si>
    <r>
      <t xml:space="preserve"> - for soil-sensing DW M = (M</t>
    </r>
    <r>
      <rPr>
        <i/>
        <vertAlign val="subscript"/>
        <sz val="11"/>
        <color theme="1"/>
        <rFont val="Palatino Linotype"/>
        <family val="1"/>
      </rPr>
      <t>hr</t>
    </r>
    <r>
      <rPr>
        <i/>
        <sz val="11"/>
        <color theme="1"/>
        <rFont val="Palatino Linotype"/>
        <family val="1"/>
      </rPr>
      <t>×F</t>
    </r>
    <r>
      <rPr>
        <i/>
        <vertAlign val="subscript"/>
        <sz val="11"/>
        <color theme="1"/>
        <rFont val="Palatino Linotype"/>
        <family val="1"/>
      </rPr>
      <t>hr</t>
    </r>
    <r>
      <rPr>
        <i/>
        <sz val="11"/>
        <color theme="1"/>
        <rFont val="Palatino Linotype"/>
        <family val="1"/>
      </rPr>
      <t>) + (M</t>
    </r>
    <r>
      <rPr>
        <i/>
        <vertAlign val="subscript"/>
        <sz val="11"/>
        <color theme="1"/>
        <rFont val="Palatino Linotype"/>
        <family val="1"/>
      </rPr>
      <t>mr</t>
    </r>
    <r>
      <rPr>
        <i/>
        <sz val="11"/>
        <color theme="1"/>
        <rFont val="Palatino Linotype"/>
        <family val="1"/>
      </rPr>
      <t>×F</t>
    </r>
    <r>
      <rPr>
        <i/>
        <vertAlign val="subscript"/>
        <sz val="11"/>
        <color theme="1"/>
        <rFont val="Palatino Linotype"/>
        <family val="1"/>
      </rPr>
      <t>mr</t>
    </r>
    <r>
      <rPr>
        <i/>
        <sz val="11"/>
        <color theme="1"/>
        <rFont val="Palatino Linotype"/>
        <family val="1"/>
      </rPr>
      <t>) + (M</t>
    </r>
    <r>
      <rPr>
        <i/>
        <vertAlign val="subscript"/>
        <sz val="11"/>
        <color theme="1"/>
        <rFont val="Palatino Linotype"/>
        <family val="1"/>
      </rPr>
      <t>lr</t>
    </r>
    <r>
      <rPr>
        <i/>
        <sz val="11"/>
        <color theme="1"/>
        <rFont val="Palatino Linotype"/>
        <family val="1"/>
      </rPr>
      <t>×F</t>
    </r>
    <r>
      <rPr>
        <i/>
        <vertAlign val="subscript"/>
        <sz val="11"/>
        <color theme="1"/>
        <rFont val="Palatino Linotype"/>
        <family val="1"/>
      </rPr>
      <t>lr</t>
    </r>
    <r>
      <rPr>
        <i/>
        <sz val="11"/>
        <color theme="1"/>
        <rFont val="Palatino Linotype"/>
        <family val="1"/>
      </rPr>
      <t>)</t>
    </r>
  </si>
  <si>
    <r>
      <t>F</t>
    </r>
    <r>
      <rPr>
        <i/>
        <vertAlign val="subscript"/>
        <sz val="11"/>
        <color theme="1"/>
        <rFont val="Palatino Linotype"/>
        <family val="1"/>
      </rPr>
      <t>hr</t>
    </r>
    <r>
      <rPr>
        <i/>
        <sz val="11"/>
        <color theme="1"/>
        <rFont val="Palatino Linotype"/>
        <family val="1"/>
      </rPr>
      <t xml:space="preserve">= the weighting factor based on consumer use of heavy response </t>
    </r>
  </si>
  <si>
    <r>
      <t>F</t>
    </r>
    <r>
      <rPr>
        <i/>
        <vertAlign val="subscript"/>
        <sz val="11"/>
        <color theme="1"/>
        <rFont val="Palatino Linotype"/>
        <family val="1"/>
      </rPr>
      <t>mr</t>
    </r>
    <r>
      <rPr>
        <i/>
        <sz val="11"/>
        <color theme="1"/>
        <rFont val="Palatino Linotype"/>
        <family val="1"/>
      </rPr>
      <t xml:space="preserve">= the weighting factor based on consumer use of medium response </t>
    </r>
  </si>
  <si>
    <r>
      <t>F</t>
    </r>
    <r>
      <rPr>
        <i/>
        <vertAlign val="subscript"/>
        <sz val="11"/>
        <color theme="1"/>
        <rFont val="Palatino Linotype"/>
        <family val="1"/>
      </rPr>
      <t>lr</t>
    </r>
    <r>
      <rPr>
        <i/>
        <sz val="11"/>
        <color theme="1"/>
        <rFont val="Palatino Linotype"/>
        <family val="1"/>
      </rPr>
      <t xml:space="preserve">= the weighting factor based on consumer use of light response </t>
    </r>
  </si>
  <si>
    <r>
      <t xml:space="preserve">Machine Energy Consumption for Water Softener Regeneration </t>
    </r>
    <r>
      <rPr>
        <b/>
        <i/>
        <sz val="11"/>
        <color theme="1"/>
        <rFont val="Palatino Linotype"/>
        <family val="1"/>
      </rPr>
      <t>(M</t>
    </r>
    <r>
      <rPr>
        <b/>
        <i/>
        <vertAlign val="subscript"/>
        <sz val="11"/>
        <color theme="1"/>
        <rFont val="Palatino Linotype"/>
        <family val="1"/>
      </rPr>
      <t>WS</t>
    </r>
    <r>
      <rPr>
        <b/>
        <i/>
        <sz val="11"/>
        <color theme="1"/>
        <rFont val="Palatino Linotype"/>
        <family val="1"/>
      </rPr>
      <t>)</t>
    </r>
  </si>
  <si>
    <r>
      <t>M</t>
    </r>
    <r>
      <rPr>
        <i/>
        <vertAlign val="subscript"/>
        <sz val="11"/>
        <color theme="1"/>
        <rFont val="Palatino Linotype"/>
        <family val="1"/>
      </rPr>
      <t>WS</t>
    </r>
    <r>
      <rPr>
        <i/>
        <sz val="11"/>
        <color theme="1"/>
        <rFont val="Palatino Linotype"/>
        <family val="1"/>
      </rPr>
      <t>=(M</t>
    </r>
    <r>
      <rPr>
        <i/>
        <vertAlign val="subscript"/>
        <sz val="11"/>
        <color theme="1"/>
        <rFont val="Palatino Linotype"/>
        <family val="1"/>
      </rPr>
      <t>WScycle</t>
    </r>
    <r>
      <rPr>
        <sz val="11"/>
        <color theme="1"/>
        <rFont val="Palatino Linotype"/>
        <family val="1"/>
      </rPr>
      <t>×</t>
    </r>
    <r>
      <rPr>
        <i/>
        <sz val="9.9"/>
        <color theme="1"/>
        <rFont val="Palatino Linotype"/>
        <family val="1"/>
      </rPr>
      <t>N</t>
    </r>
    <r>
      <rPr>
        <i/>
        <vertAlign val="subscript"/>
        <sz val="9.9"/>
        <color theme="1"/>
        <rFont val="Palatino Linotype"/>
        <family val="1"/>
      </rPr>
      <t>WS</t>
    </r>
    <r>
      <rPr>
        <i/>
        <sz val="9.9"/>
        <color theme="1"/>
        <rFont val="Palatino Linotype"/>
        <family val="1"/>
      </rPr>
      <t>)/N</t>
    </r>
  </si>
  <si>
    <r>
      <t xml:space="preserve">Drying Energy Consumption </t>
    </r>
    <r>
      <rPr>
        <b/>
        <i/>
        <sz val="11"/>
        <color theme="1"/>
        <rFont val="Palatino Linotype"/>
        <family val="1"/>
      </rPr>
      <t>(E</t>
    </r>
    <r>
      <rPr>
        <b/>
        <i/>
        <vertAlign val="subscript"/>
        <sz val="11"/>
        <color theme="1"/>
        <rFont val="Palatino Linotype"/>
        <family val="1"/>
      </rPr>
      <t>D</t>
    </r>
    <r>
      <rPr>
        <b/>
        <i/>
        <sz val="11"/>
        <color theme="1"/>
        <rFont val="Palatino Linotype"/>
        <family val="1"/>
      </rPr>
      <t>)</t>
    </r>
  </si>
  <si>
    <r>
      <t xml:space="preserve"> - for soil-sensing dishwashers E</t>
    </r>
    <r>
      <rPr>
        <i/>
        <vertAlign val="subscript"/>
        <sz val="11"/>
        <color theme="1"/>
        <rFont val="Palatino Linotype"/>
        <family val="1"/>
      </rPr>
      <t>D</t>
    </r>
    <r>
      <rPr>
        <i/>
        <sz val="11"/>
        <color theme="1"/>
        <rFont val="Palatino Linotype"/>
        <family val="1"/>
      </rPr>
      <t>= (E</t>
    </r>
    <r>
      <rPr>
        <i/>
        <vertAlign val="subscript"/>
        <sz val="11"/>
        <color theme="1"/>
        <rFont val="Palatino Linotype"/>
        <family val="1"/>
      </rPr>
      <t>Dhr</t>
    </r>
    <r>
      <rPr>
        <i/>
        <sz val="11"/>
        <color theme="1"/>
        <rFont val="Palatino Linotype"/>
        <family val="1"/>
      </rPr>
      <t>+ E</t>
    </r>
    <r>
      <rPr>
        <i/>
        <vertAlign val="subscript"/>
        <sz val="11"/>
        <color theme="1"/>
        <rFont val="Palatino Linotype"/>
        <family val="1"/>
      </rPr>
      <t>Dmr</t>
    </r>
    <r>
      <rPr>
        <i/>
        <sz val="11"/>
        <color theme="1"/>
        <rFont val="Palatino Linotype"/>
        <family val="1"/>
      </rPr>
      <t>+ E</t>
    </r>
    <r>
      <rPr>
        <i/>
        <vertAlign val="subscript"/>
        <sz val="11"/>
        <color theme="1"/>
        <rFont val="Palatino Linotype"/>
        <family val="1"/>
      </rPr>
      <t>Dlr</t>
    </r>
    <r>
      <rPr>
        <i/>
        <sz val="11"/>
        <color theme="1"/>
        <rFont val="Palatino Linotype"/>
        <family val="1"/>
      </rPr>
      <t>)/3</t>
    </r>
  </si>
  <si>
    <r>
      <t xml:space="preserve">Fan-only Mode Energy Consumption </t>
    </r>
    <r>
      <rPr>
        <b/>
        <i/>
        <sz val="11"/>
        <color theme="1"/>
        <rFont val="Palatino Linotype"/>
        <family val="1"/>
      </rPr>
      <t>(E</t>
    </r>
    <r>
      <rPr>
        <b/>
        <i/>
        <vertAlign val="subscript"/>
        <sz val="11"/>
        <color theme="1"/>
        <rFont val="Palatino Linotype"/>
        <family val="1"/>
      </rPr>
      <t>F</t>
    </r>
    <r>
      <rPr>
        <b/>
        <i/>
        <sz val="11"/>
        <color theme="1"/>
        <rFont val="Palatino Linotype"/>
        <family val="1"/>
      </rPr>
      <t>)</t>
    </r>
  </si>
  <si>
    <r>
      <t xml:space="preserve"> - for soil-sensing dishwashers E</t>
    </r>
    <r>
      <rPr>
        <i/>
        <vertAlign val="subscript"/>
        <sz val="11"/>
        <color theme="1"/>
        <rFont val="Palatino Linotype"/>
        <family val="1"/>
      </rPr>
      <t>F</t>
    </r>
    <r>
      <rPr>
        <i/>
        <sz val="11"/>
        <color theme="1"/>
        <rFont val="Palatino Linotype"/>
        <family val="1"/>
      </rPr>
      <t>= (E</t>
    </r>
    <r>
      <rPr>
        <i/>
        <vertAlign val="subscript"/>
        <sz val="11"/>
        <color theme="1"/>
        <rFont val="Palatino Linotype"/>
        <family val="1"/>
      </rPr>
      <t>Fhr</t>
    </r>
    <r>
      <rPr>
        <i/>
        <sz val="11"/>
        <color theme="1"/>
        <rFont val="Palatino Linotype"/>
        <family val="1"/>
      </rPr>
      <t>+ E</t>
    </r>
    <r>
      <rPr>
        <i/>
        <vertAlign val="subscript"/>
        <sz val="11"/>
        <color theme="1"/>
        <rFont val="Palatino Linotype"/>
        <family val="1"/>
      </rPr>
      <t>Fmr</t>
    </r>
    <r>
      <rPr>
        <i/>
        <sz val="11"/>
        <color theme="1"/>
        <rFont val="Palatino Linotype"/>
        <family val="1"/>
      </rPr>
      <t>+ E</t>
    </r>
    <r>
      <rPr>
        <i/>
        <vertAlign val="subscript"/>
        <sz val="11"/>
        <color theme="1"/>
        <rFont val="Palatino Linotype"/>
        <family val="1"/>
      </rPr>
      <t>Flr</t>
    </r>
    <r>
      <rPr>
        <i/>
        <sz val="11"/>
        <color theme="1"/>
        <rFont val="Palatino Linotype"/>
        <family val="1"/>
      </rPr>
      <t>)/3</t>
    </r>
  </si>
  <si>
    <r>
      <t xml:space="preserve">Water Consumption </t>
    </r>
    <r>
      <rPr>
        <b/>
        <i/>
        <sz val="11"/>
        <color theme="1"/>
        <rFont val="Palatino Linotype"/>
        <family val="1"/>
      </rPr>
      <t>(V)</t>
    </r>
  </si>
  <si>
    <r>
      <t xml:space="preserve"> - for soil-sensing DW V = (V</t>
    </r>
    <r>
      <rPr>
        <i/>
        <vertAlign val="subscript"/>
        <sz val="11"/>
        <color theme="1"/>
        <rFont val="Palatino Linotype"/>
        <family val="1"/>
      </rPr>
      <t>hr</t>
    </r>
    <r>
      <rPr>
        <i/>
        <sz val="11"/>
        <color theme="1"/>
        <rFont val="Palatino Linotype"/>
        <family val="1"/>
      </rPr>
      <t>×F</t>
    </r>
    <r>
      <rPr>
        <i/>
        <vertAlign val="subscript"/>
        <sz val="11"/>
        <color theme="1"/>
        <rFont val="Palatino Linotype"/>
        <family val="1"/>
      </rPr>
      <t>hr</t>
    </r>
    <r>
      <rPr>
        <i/>
        <sz val="11"/>
        <color theme="1"/>
        <rFont val="Palatino Linotype"/>
        <family val="1"/>
      </rPr>
      <t>) + (V</t>
    </r>
    <r>
      <rPr>
        <i/>
        <vertAlign val="subscript"/>
        <sz val="11"/>
        <color theme="1"/>
        <rFont val="Palatino Linotype"/>
        <family val="1"/>
      </rPr>
      <t>mr</t>
    </r>
    <r>
      <rPr>
        <i/>
        <sz val="11"/>
        <color theme="1"/>
        <rFont val="Palatino Linotype"/>
        <family val="1"/>
      </rPr>
      <t>×F</t>
    </r>
    <r>
      <rPr>
        <i/>
        <vertAlign val="subscript"/>
        <sz val="11"/>
        <color theme="1"/>
        <rFont val="Palatino Linotype"/>
        <family val="1"/>
      </rPr>
      <t>mr</t>
    </r>
    <r>
      <rPr>
        <i/>
        <sz val="11"/>
        <color theme="1"/>
        <rFont val="Palatino Linotype"/>
        <family val="1"/>
      </rPr>
      <t>) + (V</t>
    </r>
    <r>
      <rPr>
        <i/>
        <vertAlign val="subscript"/>
        <sz val="11"/>
        <color theme="1"/>
        <rFont val="Palatino Linotype"/>
        <family val="1"/>
      </rPr>
      <t>lr</t>
    </r>
    <r>
      <rPr>
        <i/>
        <sz val="11"/>
        <color theme="1"/>
        <rFont val="Palatino Linotype"/>
        <family val="1"/>
      </rPr>
      <t>×F</t>
    </r>
    <r>
      <rPr>
        <i/>
        <vertAlign val="subscript"/>
        <sz val="11"/>
        <color theme="1"/>
        <rFont val="Palatino Linotype"/>
        <family val="1"/>
      </rPr>
      <t>lr</t>
    </r>
    <r>
      <rPr>
        <i/>
        <sz val="11"/>
        <color theme="1"/>
        <rFont val="Palatino Linotype"/>
        <family val="1"/>
      </rPr>
      <t>)</t>
    </r>
  </si>
  <si>
    <r>
      <t xml:space="preserve">Water Consumption for Water Softener Regeneration </t>
    </r>
    <r>
      <rPr>
        <b/>
        <i/>
        <sz val="11"/>
        <color theme="1"/>
        <rFont val="Palatino Linotype"/>
        <family val="1"/>
      </rPr>
      <t>(V</t>
    </r>
    <r>
      <rPr>
        <b/>
        <i/>
        <vertAlign val="subscript"/>
        <sz val="11"/>
        <color theme="1"/>
        <rFont val="Palatino Linotype"/>
        <family val="1"/>
      </rPr>
      <t>WS</t>
    </r>
    <r>
      <rPr>
        <b/>
        <i/>
        <sz val="11"/>
        <color theme="1"/>
        <rFont val="Palatino Linotype"/>
        <family val="1"/>
      </rPr>
      <t>)</t>
    </r>
  </si>
  <si>
    <r>
      <t>V</t>
    </r>
    <r>
      <rPr>
        <i/>
        <vertAlign val="subscript"/>
        <sz val="11"/>
        <color theme="1"/>
        <rFont val="Palatino Linotype"/>
        <family val="1"/>
      </rPr>
      <t>WS</t>
    </r>
    <r>
      <rPr>
        <i/>
        <sz val="11"/>
        <color theme="1"/>
        <rFont val="Palatino Linotype"/>
        <family val="1"/>
      </rPr>
      <t>=(V</t>
    </r>
    <r>
      <rPr>
        <i/>
        <vertAlign val="subscript"/>
        <sz val="11"/>
        <color theme="1"/>
        <rFont val="Palatino Linotype"/>
        <family val="1"/>
      </rPr>
      <t>WScycle</t>
    </r>
    <r>
      <rPr>
        <i/>
        <sz val="11"/>
        <color theme="1"/>
        <rFont val="Palatino Linotype"/>
        <family val="1"/>
      </rPr>
      <t>×N</t>
    </r>
    <r>
      <rPr>
        <i/>
        <vertAlign val="subscript"/>
        <sz val="11"/>
        <color theme="1"/>
        <rFont val="Palatino Linotype"/>
        <family val="1"/>
      </rPr>
      <t>WS</t>
    </r>
    <r>
      <rPr>
        <i/>
        <sz val="11"/>
        <color theme="1"/>
        <rFont val="Palatino Linotype"/>
        <family val="1"/>
      </rPr>
      <t>)/N</t>
    </r>
  </si>
  <si>
    <r>
      <t xml:space="preserve">Water Energy Consumption (for DW with electrically heated water) </t>
    </r>
    <r>
      <rPr>
        <b/>
        <i/>
        <sz val="11"/>
        <color theme="1"/>
        <rFont val="Palatino Linotype"/>
        <family val="1"/>
      </rPr>
      <t>(W)</t>
    </r>
  </si>
  <si>
    <t xml:space="preserve"> - for dishwashers that operate with a nominal 140°F inlet water temperature W = VxTxK, where T= 90°F</t>
  </si>
  <si>
    <t xml:space="preserve"> - for dishwashers that operate with a nominal 120°F inlet water temperature W = VxTxK, where T= 70°F</t>
  </si>
  <si>
    <r>
      <t xml:space="preserve">Water Energy Consumption (for DW with gas- or oil-heated water) </t>
    </r>
    <r>
      <rPr>
        <b/>
        <i/>
        <sz val="11"/>
        <color theme="1"/>
        <rFont val="Palatino Linotype"/>
        <family val="1"/>
      </rPr>
      <t>(W</t>
    </r>
    <r>
      <rPr>
        <b/>
        <i/>
        <vertAlign val="subscript"/>
        <sz val="11"/>
        <color theme="1"/>
        <rFont val="Palatino Linotype"/>
        <family val="1"/>
      </rPr>
      <t>g</t>
    </r>
    <r>
      <rPr>
        <b/>
        <i/>
        <sz val="11"/>
        <color theme="1"/>
        <rFont val="Palatino Linotype"/>
        <family val="1"/>
      </rPr>
      <t>)</t>
    </r>
  </si>
  <si>
    <r>
      <t xml:space="preserve"> - for dishwashers that operate with a nominal 140°F inlet water temperature W</t>
    </r>
    <r>
      <rPr>
        <i/>
        <vertAlign val="subscript"/>
        <sz val="11"/>
        <color theme="1"/>
        <rFont val="Palatino Linotype"/>
        <family val="1"/>
      </rPr>
      <t xml:space="preserve">g </t>
    </r>
    <r>
      <rPr>
        <i/>
        <sz val="11"/>
        <color theme="1"/>
        <rFont val="Palatino Linotype"/>
        <family val="1"/>
      </rPr>
      <t>= VxTxC/e, where T= 90°F</t>
    </r>
  </si>
  <si>
    <r>
      <t xml:space="preserve"> - for dishwashers that operate with a nominal 120°F inlet water temperature W</t>
    </r>
    <r>
      <rPr>
        <i/>
        <vertAlign val="subscript"/>
        <sz val="11"/>
        <color theme="1"/>
        <rFont val="Palatino Linotype"/>
        <family val="1"/>
      </rPr>
      <t>g</t>
    </r>
    <r>
      <rPr>
        <i/>
        <sz val="11"/>
        <color theme="1"/>
        <rFont val="Palatino Linotype"/>
        <family val="1"/>
      </rPr>
      <t xml:space="preserve"> = VxTxC/e, where T= 70°F</t>
    </r>
  </si>
  <si>
    <r>
      <t xml:space="preserve">Water Softener Regeneration Water Energy Consumption 
(for DW with electrically heated water) </t>
    </r>
    <r>
      <rPr>
        <b/>
        <i/>
        <sz val="11"/>
        <color theme="1"/>
        <rFont val="Palatino Linotype"/>
        <family val="1"/>
      </rPr>
      <t>(W</t>
    </r>
    <r>
      <rPr>
        <b/>
        <i/>
        <vertAlign val="subscript"/>
        <sz val="11"/>
        <color theme="1"/>
        <rFont val="Palatino Linotype"/>
        <family val="1"/>
      </rPr>
      <t>WS</t>
    </r>
    <r>
      <rPr>
        <b/>
        <i/>
        <sz val="11"/>
        <color theme="1"/>
        <rFont val="Palatino Linotype"/>
        <family val="1"/>
      </rPr>
      <t>)</t>
    </r>
  </si>
  <si>
    <r>
      <t xml:space="preserve"> - for dishwashers that operate with a nominal 140°F inlet water temperature W</t>
    </r>
    <r>
      <rPr>
        <i/>
        <vertAlign val="subscript"/>
        <sz val="11"/>
        <color theme="1"/>
        <rFont val="Palatino Linotype"/>
        <family val="1"/>
      </rPr>
      <t>WS</t>
    </r>
    <r>
      <rPr>
        <i/>
        <sz val="11"/>
        <color theme="1"/>
        <rFont val="Palatino Linotype"/>
        <family val="1"/>
      </rPr>
      <t xml:space="preserve"> = V</t>
    </r>
    <r>
      <rPr>
        <i/>
        <vertAlign val="subscript"/>
        <sz val="11"/>
        <color theme="1"/>
        <rFont val="Palatino Linotype"/>
        <family val="1"/>
      </rPr>
      <t>WS</t>
    </r>
    <r>
      <rPr>
        <i/>
        <sz val="11"/>
        <color theme="1"/>
        <rFont val="Palatino Linotype"/>
        <family val="1"/>
      </rPr>
      <t>xTxK, where T= 90°F</t>
    </r>
  </si>
  <si>
    <r>
      <t xml:space="preserve"> - for dishwashers that operate with a nominal 120°F inlet water temperature W</t>
    </r>
    <r>
      <rPr>
        <i/>
        <vertAlign val="subscript"/>
        <sz val="11"/>
        <color theme="1"/>
        <rFont val="Palatino Linotype"/>
        <family val="1"/>
      </rPr>
      <t>WS</t>
    </r>
    <r>
      <rPr>
        <i/>
        <sz val="11"/>
        <color theme="1"/>
        <rFont val="Palatino Linotype"/>
        <family val="1"/>
      </rPr>
      <t xml:space="preserve"> = V</t>
    </r>
    <r>
      <rPr>
        <i/>
        <vertAlign val="subscript"/>
        <sz val="11"/>
        <color theme="1"/>
        <rFont val="Palatino Linotype"/>
        <family val="1"/>
      </rPr>
      <t>WS</t>
    </r>
    <r>
      <rPr>
        <i/>
        <sz val="11"/>
        <color theme="1"/>
        <rFont val="Palatino Linotype"/>
        <family val="1"/>
      </rPr>
      <t>xTxK, where T= 70°F</t>
    </r>
  </si>
  <si>
    <r>
      <t xml:space="preserve">Water Softener Regeneration Water Energy Consumption 
(for DW with gas- or oil-heated water) </t>
    </r>
    <r>
      <rPr>
        <b/>
        <i/>
        <sz val="11"/>
        <color theme="1"/>
        <rFont val="Palatino Linotype"/>
        <family val="1"/>
      </rPr>
      <t>(W</t>
    </r>
    <r>
      <rPr>
        <b/>
        <i/>
        <vertAlign val="subscript"/>
        <sz val="11"/>
        <color theme="1"/>
        <rFont val="Palatino Linotype"/>
        <family val="1"/>
      </rPr>
      <t>WSg</t>
    </r>
    <r>
      <rPr>
        <b/>
        <i/>
        <sz val="11"/>
        <color theme="1"/>
        <rFont val="Palatino Linotype"/>
        <family val="1"/>
      </rPr>
      <t>)</t>
    </r>
  </si>
  <si>
    <r>
      <t xml:space="preserve"> - for dishwashers that operate with a nominal 140°F inlet water temperature W</t>
    </r>
    <r>
      <rPr>
        <i/>
        <vertAlign val="subscript"/>
        <sz val="11"/>
        <color theme="1"/>
        <rFont val="Palatino Linotype"/>
        <family val="1"/>
      </rPr>
      <t xml:space="preserve">WSg </t>
    </r>
    <r>
      <rPr>
        <i/>
        <sz val="11"/>
        <color theme="1"/>
        <rFont val="Palatino Linotype"/>
        <family val="1"/>
      </rPr>
      <t>= V</t>
    </r>
    <r>
      <rPr>
        <i/>
        <vertAlign val="subscript"/>
        <sz val="11"/>
        <color theme="1"/>
        <rFont val="Palatino Linotype"/>
        <family val="1"/>
      </rPr>
      <t>WS</t>
    </r>
    <r>
      <rPr>
        <i/>
        <sz val="11"/>
        <color theme="1"/>
        <rFont val="Palatino Linotype"/>
        <family val="1"/>
      </rPr>
      <t>xTxC/e, where T= 90°F</t>
    </r>
  </si>
  <si>
    <r>
      <t xml:space="preserve"> - for dishwashers that operate with a nominal 120°F inlet water temperature W</t>
    </r>
    <r>
      <rPr>
        <i/>
        <vertAlign val="subscript"/>
        <sz val="11"/>
        <color theme="1"/>
        <rFont val="Palatino Linotype"/>
        <family val="1"/>
      </rPr>
      <t>WSg</t>
    </r>
    <r>
      <rPr>
        <i/>
        <sz val="11"/>
        <color theme="1"/>
        <rFont val="Palatino Linotype"/>
        <family val="1"/>
      </rPr>
      <t xml:space="preserve"> = V</t>
    </r>
    <r>
      <rPr>
        <i/>
        <vertAlign val="subscript"/>
        <sz val="11"/>
        <color theme="1"/>
        <rFont val="Palatino Linotype"/>
        <family val="1"/>
      </rPr>
      <t>WS</t>
    </r>
    <r>
      <rPr>
        <i/>
        <sz val="11"/>
        <color theme="1"/>
        <rFont val="Palatino Linotype"/>
        <family val="1"/>
      </rPr>
      <t>xTxC/e, where T= 70°F</t>
    </r>
  </si>
  <si>
    <r>
      <t xml:space="preserve">Average Cycle Duration </t>
    </r>
    <r>
      <rPr>
        <b/>
        <i/>
        <sz val="11"/>
        <color theme="1"/>
        <rFont val="Palatino Linotype"/>
        <family val="1"/>
      </rPr>
      <t>(L)</t>
    </r>
  </si>
  <si>
    <r>
      <t xml:space="preserve"> - for non-soil-sensing dishwashers with a truncated normal cycle, L = (L</t>
    </r>
    <r>
      <rPr>
        <i/>
        <vertAlign val="subscript"/>
        <sz val="11"/>
        <color theme="1"/>
        <rFont val="Palatino Linotype"/>
        <family val="1"/>
      </rPr>
      <t>truncated</t>
    </r>
    <r>
      <rPr>
        <i/>
        <sz val="11"/>
        <color theme="1"/>
        <rFont val="Palatino Linotype"/>
        <family val="1"/>
      </rPr>
      <t xml:space="preserve"> + L</t>
    </r>
    <r>
      <rPr>
        <i/>
        <vertAlign val="subscript"/>
        <sz val="11"/>
        <color theme="1"/>
        <rFont val="Palatino Linotype"/>
        <family val="1"/>
      </rPr>
      <t>non-truncated</t>
    </r>
    <r>
      <rPr>
        <i/>
        <sz val="11"/>
        <color theme="1"/>
        <rFont val="Palatino Linotype"/>
        <family val="1"/>
      </rPr>
      <t>)/2</t>
    </r>
  </si>
  <si>
    <r>
      <t>L = (L</t>
    </r>
    <r>
      <rPr>
        <i/>
        <vertAlign val="subscript"/>
        <sz val="11"/>
        <color theme="1"/>
        <rFont val="Palatino Linotype"/>
        <family val="1"/>
      </rPr>
      <t xml:space="preserve">hr, truncated </t>
    </r>
    <r>
      <rPr>
        <i/>
        <sz val="11"/>
        <color theme="1"/>
        <rFont val="Palatino Linotype"/>
        <family val="1"/>
      </rPr>
      <t>+ L</t>
    </r>
    <r>
      <rPr>
        <i/>
        <vertAlign val="subscript"/>
        <sz val="11"/>
        <color theme="1"/>
        <rFont val="Palatino Linotype"/>
        <family val="1"/>
      </rPr>
      <t xml:space="preserve">hr, non-truncated </t>
    </r>
    <r>
      <rPr>
        <i/>
        <sz val="11"/>
        <color theme="1"/>
        <rFont val="Palatino Linotype"/>
        <family val="1"/>
      </rPr>
      <t>+ L</t>
    </r>
    <r>
      <rPr>
        <i/>
        <vertAlign val="subscript"/>
        <sz val="11"/>
        <color theme="1"/>
        <rFont val="Palatino Linotype"/>
        <family val="1"/>
      </rPr>
      <t xml:space="preserve">mr, truncated </t>
    </r>
    <r>
      <rPr>
        <i/>
        <sz val="11"/>
        <color theme="1"/>
        <rFont val="Palatino Linotype"/>
        <family val="1"/>
      </rPr>
      <t>+ L</t>
    </r>
    <r>
      <rPr>
        <i/>
        <vertAlign val="subscript"/>
        <sz val="11"/>
        <color theme="1"/>
        <rFont val="Palatino Linotype"/>
        <family val="1"/>
      </rPr>
      <t xml:space="preserve">mr, non-truncated </t>
    </r>
    <r>
      <rPr>
        <i/>
        <sz val="11"/>
        <color theme="1"/>
        <rFont val="Palatino Linotype"/>
        <family val="1"/>
      </rPr>
      <t>+ L</t>
    </r>
    <r>
      <rPr>
        <i/>
        <vertAlign val="subscript"/>
        <sz val="11"/>
        <color theme="1"/>
        <rFont val="Palatino Linotype"/>
        <family val="1"/>
      </rPr>
      <t xml:space="preserve">lr, truncated </t>
    </r>
    <r>
      <rPr>
        <i/>
        <sz val="11"/>
        <color theme="1"/>
        <rFont val="Palatino Linotype"/>
        <family val="1"/>
      </rPr>
      <t>+ L</t>
    </r>
    <r>
      <rPr>
        <i/>
        <vertAlign val="subscript"/>
        <sz val="11"/>
        <color theme="1"/>
        <rFont val="Palatino Linotype"/>
        <family val="1"/>
      </rPr>
      <t>lr, non-truncated</t>
    </r>
    <r>
      <rPr>
        <i/>
        <sz val="11"/>
        <color theme="1"/>
        <rFont val="Palatino Linotype"/>
        <family val="1"/>
      </rPr>
      <t>)/6</t>
    </r>
  </si>
  <si>
    <r>
      <t xml:space="preserve"> - for non-soil-sensing dishwashers without a truncated normal cycle, L = L</t>
    </r>
    <r>
      <rPr>
        <i/>
        <vertAlign val="subscript"/>
        <sz val="11"/>
        <color theme="1"/>
        <rFont val="Palatino Linotype"/>
        <family val="1"/>
      </rPr>
      <t>non-truncated</t>
    </r>
  </si>
  <si>
    <r>
      <t>L = (L</t>
    </r>
    <r>
      <rPr>
        <i/>
        <vertAlign val="subscript"/>
        <sz val="11"/>
        <color theme="1"/>
        <rFont val="Palatino Linotype"/>
        <family val="1"/>
      </rPr>
      <t xml:space="preserve">hr, non-truncated </t>
    </r>
    <r>
      <rPr>
        <i/>
        <sz val="11"/>
        <color theme="1"/>
        <rFont val="Palatino Linotype"/>
        <family val="1"/>
      </rPr>
      <t>+ L</t>
    </r>
    <r>
      <rPr>
        <i/>
        <vertAlign val="subscript"/>
        <sz val="11"/>
        <color theme="1"/>
        <rFont val="Palatino Linotype"/>
        <family val="1"/>
      </rPr>
      <t>mr, non-truncated</t>
    </r>
    <r>
      <rPr>
        <i/>
        <sz val="11"/>
        <color theme="1"/>
        <rFont val="Palatino Linotype"/>
        <family val="1"/>
      </rPr>
      <t xml:space="preserve"> + L</t>
    </r>
    <r>
      <rPr>
        <i/>
        <vertAlign val="subscript"/>
        <sz val="11"/>
        <color theme="1"/>
        <rFont val="Palatino Linotype"/>
        <family val="1"/>
      </rPr>
      <t>lr, non-truncated</t>
    </r>
    <r>
      <rPr>
        <i/>
        <sz val="11"/>
        <color theme="1"/>
        <rFont val="Palatino Linotype"/>
        <family val="1"/>
      </rPr>
      <t>)/3</t>
    </r>
  </si>
  <si>
    <r>
      <t xml:space="preserve">Annual Combined Low-power Mode Hours </t>
    </r>
    <r>
      <rPr>
        <b/>
        <i/>
        <sz val="11"/>
        <color theme="1"/>
        <rFont val="Palatino Linotype"/>
        <family val="1"/>
      </rPr>
      <t>(S</t>
    </r>
    <r>
      <rPr>
        <b/>
        <i/>
        <vertAlign val="subscript"/>
        <sz val="11"/>
        <color theme="1"/>
        <rFont val="Palatino Linotype"/>
        <family val="1"/>
      </rPr>
      <t>LP</t>
    </r>
    <r>
      <rPr>
        <b/>
        <i/>
        <sz val="11"/>
        <color theme="1"/>
        <rFont val="Palatino Linotype"/>
        <family val="1"/>
      </rPr>
      <t>)</t>
    </r>
  </si>
  <si>
    <r>
      <t>S</t>
    </r>
    <r>
      <rPr>
        <i/>
        <vertAlign val="subscript"/>
        <sz val="11"/>
        <color theme="1"/>
        <rFont val="Palatino Linotype"/>
        <family val="1"/>
      </rPr>
      <t>LP</t>
    </r>
    <r>
      <rPr>
        <i/>
        <sz val="11"/>
        <color theme="1"/>
        <rFont val="Palatino Linotype"/>
        <family val="1"/>
      </rPr>
      <t xml:space="preserve"> = [H-(N×(L+L</t>
    </r>
    <r>
      <rPr>
        <i/>
        <vertAlign val="subscript"/>
        <sz val="11"/>
        <color theme="1"/>
        <rFont val="Palatino Linotype"/>
        <family val="1"/>
      </rPr>
      <t>F</t>
    </r>
    <r>
      <rPr>
        <i/>
        <sz val="11"/>
        <color theme="1"/>
        <rFont val="Palatino Linotype"/>
        <family val="1"/>
      </rPr>
      <t>))]</t>
    </r>
  </si>
  <si>
    <r>
      <t>- for all other dishwashers, S</t>
    </r>
    <r>
      <rPr>
        <i/>
        <vertAlign val="subscript"/>
        <sz val="11"/>
        <color theme="1"/>
        <rFont val="Palatino Linotype"/>
        <family val="1"/>
      </rPr>
      <t>LP</t>
    </r>
    <r>
      <rPr>
        <i/>
        <sz val="11"/>
        <color theme="1"/>
        <rFont val="Palatino Linotype"/>
        <family val="1"/>
      </rPr>
      <t xml:space="preserve"> = 8,465 hours</t>
    </r>
  </si>
  <si>
    <r>
      <t xml:space="preserve">Annual Combined Low-power Mode Energy Consumption </t>
    </r>
    <r>
      <rPr>
        <b/>
        <i/>
        <sz val="11"/>
        <color theme="1"/>
        <rFont val="Palatino Linotype"/>
        <family val="1"/>
      </rPr>
      <t>(E</t>
    </r>
    <r>
      <rPr>
        <b/>
        <i/>
        <vertAlign val="subscript"/>
        <sz val="11"/>
        <color theme="1"/>
        <rFont val="Palatino Linotype"/>
        <family val="1"/>
      </rPr>
      <t>TLP</t>
    </r>
    <r>
      <rPr>
        <b/>
        <i/>
        <sz val="11"/>
        <color theme="1"/>
        <rFont val="Palatino Linotype"/>
        <family val="1"/>
      </rPr>
      <t>)</t>
    </r>
  </si>
  <si>
    <r>
      <t>E</t>
    </r>
    <r>
      <rPr>
        <i/>
        <vertAlign val="subscript"/>
        <sz val="11"/>
        <color theme="1"/>
        <rFont val="Palatino Linotype"/>
        <family val="1"/>
      </rPr>
      <t>TLP</t>
    </r>
    <r>
      <rPr>
        <i/>
        <sz val="11"/>
        <color theme="1"/>
        <rFont val="Palatino Linotype"/>
        <family val="1"/>
      </rPr>
      <t xml:space="preserve"> = [(P</t>
    </r>
    <r>
      <rPr>
        <i/>
        <vertAlign val="subscript"/>
        <sz val="11"/>
        <color theme="1"/>
        <rFont val="Palatino Linotype"/>
        <family val="1"/>
      </rPr>
      <t>IA</t>
    </r>
    <r>
      <rPr>
        <sz val="11"/>
        <color theme="1"/>
        <rFont val="Palatino Linotype"/>
        <family val="1"/>
      </rPr>
      <t>×</t>
    </r>
    <r>
      <rPr>
        <i/>
        <sz val="9.9"/>
        <color theme="1"/>
        <rFont val="Palatino Linotype"/>
        <family val="1"/>
      </rPr>
      <t>S</t>
    </r>
    <r>
      <rPr>
        <i/>
        <vertAlign val="subscript"/>
        <sz val="9.9"/>
        <color theme="1"/>
        <rFont val="Palatino Linotype"/>
        <family val="1"/>
      </rPr>
      <t>IA</t>
    </r>
    <r>
      <rPr>
        <i/>
        <sz val="9.9"/>
        <color theme="1"/>
        <rFont val="Palatino Linotype"/>
        <family val="1"/>
      </rPr>
      <t>)+(P</t>
    </r>
    <r>
      <rPr>
        <i/>
        <vertAlign val="subscript"/>
        <sz val="9.9"/>
        <color theme="1"/>
        <rFont val="Palatino Linotype"/>
        <family val="1"/>
      </rPr>
      <t>OM</t>
    </r>
    <r>
      <rPr>
        <i/>
        <sz val="9.9"/>
        <color theme="1"/>
        <rFont val="Palatino Linotype"/>
        <family val="1"/>
      </rPr>
      <t>×S</t>
    </r>
    <r>
      <rPr>
        <i/>
        <vertAlign val="subscript"/>
        <sz val="9.9"/>
        <color theme="1"/>
        <rFont val="Palatino Linotype"/>
        <family val="1"/>
      </rPr>
      <t>OM</t>
    </r>
    <r>
      <rPr>
        <i/>
        <sz val="9.9"/>
        <color theme="1"/>
        <rFont val="Palatino Linotype"/>
        <family val="1"/>
      </rPr>
      <t>)]×K</t>
    </r>
  </si>
  <si>
    <r>
      <t>S</t>
    </r>
    <r>
      <rPr>
        <i/>
        <vertAlign val="subscript"/>
        <sz val="11"/>
        <color theme="1"/>
        <rFont val="Palatino Linotype"/>
        <family val="1"/>
      </rPr>
      <t>IA</t>
    </r>
    <r>
      <rPr>
        <i/>
        <sz val="11"/>
        <color theme="1"/>
        <rFont val="Palatino Linotype"/>
        <family val="1"/>
      </rPr>
      <t xml:space="preserve"> = annual hours in inactive mode</t>
    </r>
  </si>
  <si>
    <r>
      <t>S</t>
    </r>
    <r>
      <rPr>
        <i/>
        <vertAlign val="subscript"/>
        <sz val="11"/>
        <color theme="1"/>
        <rFont val="Palatino Linotype"/>
        <family val="1"/>
      </rPr>
      <t>OM</t>
    </r>
    <r>
      <rPr>
        <i/>
        <sz val="11"/>
        <color theme="1"/>
        <rFont val="Palatino Linotype"/>
        <family val="1"/>
      </rPr>
      <t xml:space="preserve"> = annual hours in off mode</t>
    </r>
  </si>
  <si>
    <r>
      <t>S</t>
    </r>
    <r>
      <rPr>
        <vertAlign val="subscript"/>
        <sz val="11"/>
        <color theme="1"/>
        <rFont val="Palatino Linotype"/>
        <family val="1"/>
      </rPr>
      <t>IA</t>
    </r>
  </si>
  <si>
    <r>
      <t>S</t>
    </r>
    <r>
      <rPr>
        <vertAlign val="subscript"/>
        <sz val="11"/>
        <color theme="1"/>
        <rFont val="Palatino Linotype"/>
        <family val="1"/>
      </rPr>
      <t>OM</t>
    </r>
  </si>
  <si>
    <r>
      <t xml:space="preserve">Estimated Annual Energy Use </t>
    </r>
    <r>
      <rPr>
        <b/>
        <i/>
        <sz val="11"/>
        <color theme="1"/>
        <rFont val="Palatino Linotype"/>
        <family val="1"/>
      </rPr>
      <t>(EAEU)</t>
    </r>
  </si>
  <si>
    <r>
      <t xml:space="preserve"> - for dishwashers having a truncated normal cycle EAEU = (M+M</t>
    </r>
    <r>
      <rPr>
        <i/>
        <vertAlign val="subscript"/>
        <sz val="11"/>
        <color theme="1"/>
        <rFont val="Palatino Linotype"/>
        <family val="1"/>
      </rPr>
      <t>WS</t>
    </r>
    <r>
      <rPr>
        <i/>
        <sz val="11"/>
        <color theme="1"/>
        <rFont val="Palatino Linotype"/>
        <family val="1"/>
      </rPr>
      <t>+E</t>
    </r>
    <r>
      <rPr>
        <i/>
        <vertAlign val="subscript"/>
        <sz val="11"/>
        <color theme="1"/>
        <rFont val="Palatino Linotype"/>
        <family val="1"/>
      </rPr>
      <t>F</t>
    </r>
    <r>
      <rPr>
        <i/>
        <sz val="11"/>
        <color theme="1"/>
        <rFont val="Palatino Linotype"/>
        <family val="1"/>
      </rPr>
      <t>−(E</t>
    </r>
    <r>
      <rPr>
        <i/>
        <vertAlign val="subscript"/>
        <sz val="11"/>
        <color theme="1"/>
        <rFont val="Palatino Linotype"/>
        <family val="1"/>
      </rPr>
      <t>D</t>
    </r>
    <r>
      <rPr>
        <i/>
        <sz val="11"/>
        <color theme="1"/>
        <rFont val="Palatino Linotype"/>
        <family val="1"/>
      </rPr>
      <t>/2)+W+W</t>
    </r>
    <r>
      <rPr>
        <i/>
        <vertAlign val="subscript"/>
        <sz val="11"/>
        <color theme="1"/>
        <rFont val="Palatino Linotype"/>
        <family val="1"/>
      </rPr>
      <t>S</t>
    </r>
    <r>
      <rPr>
        <i/>
        <sz val="11"/>
        <color theme="1"/>
        <rFont val="Palatino Linotype"/>
        <family val="1"/>
      </rPr>
      <t>)×N+(E</t>
    </r>
    <r>
      <rPr>
        <i/>
        <vertAlign val="subscript"/>
        <sz val="11"/>
        <color theme="1"/>
        <rFont val="Palatino Linotype"/>
        <family val="1"/>
      </rPr>
      <t>TLP</t>
    </r>
    <r>
      <rPr>
        <i/>
        <sz val="11"/>
        <color theme="1"/>
        <rFont val="Palatino Linotype"/>
        <family val="1"/>
      </rPr>
      <t>)</t>
    </r>
  </si>
  <si>
    <r>
      <t xml:space="preserve"> - for dishwashers not having a truncated normal cycle EAEU = (M+M</t>
    </r>
    <r>
      <rPr>
        <i/>
        <vertAlign val="subscript"/>
        <sz val="11"/>
        <color theme="1"/>
        <rFont val="Palatino Linotype"/>
        <family val="1"/>
      </rPr>
      <t>WS</t>
    </r>
    <r>
      <rPr>
        <i/>
        <sz val="11"/>
        <color theme="1"/>
        <rFont val="Palatino Linotype"/>
        <family val="1"/>
      </rPr>
      <t>+E</t>
    </r>
    <r>
      <rPr>
        <i/>
        <vertAlign val="subscript"/>
        <sz val="11"/>
        <color theme="1"/>
        <rFont val="Palatino Linotype"/>
        <family val="1"/>
      </rPr>
      <t>F</t>
    </r>
    <r>
      <rPr>
        <i/>
        <sz val="11"/>
        <color theme="1"/>
        <rFont val="Palatino Linotype"/>
        <family val="1"/>
      </rPr>
      <t>+W+W</t>
    </r>
    <r>
      <rPr>
        <i/>
        <vertAlign val="subscript"/>
        <sz val="11"/>
        <color theme="1"/>
        <rFont val="Palatino Linotype"/>
        <family val="1"/>
      </rPr>
      <t>S</t>
    </r>
    <r>
      <rPr>
        <i/>
        <sz val="11"/>
        <color theme="1"/>
        <rFont val="Palatino Linotype"/>
        <family val="1"/>
      </rPr>
      <t>)×N+E</t>
    </r>
    <r>
      <rPr>
        <i/>
        <vertAlign val="subscript"/>
        <sz val="11"/>
        <color theme="1"/>
        <rFont val="Palatino Linotype"/>
        <family val="1"/>
      </rPr>
      <t>TLP</t>
    </r>
  </si>
  <si>
    <r>
      <t xml:space="preserve">Pre-wash fill volume* </t>
    </r>
    <r>
      <rPr>
        <i/>
        <sz val="11"/>
        <color theme="1"/>
        <rFont val="Palatino Linotype"/>
        <family val="1"/>
      </rPr>
      <t>(V</t>
    </r>
    <r>
      <rPr>
        <i/>
        <vertAlign val="subscript"/>
        <sz val="11"/>
        <color theme="1"/>
        <rFont val="Palatino Linotype"/>
        <family val="1"/>
      </rPr>
      <t>pw</t>
    </r>
    <r>
      <rPr>
        <i/>
        <sz val="11"/>
        <color theme="1"/>
        <rFont val="Palatino Linotype"/>
        <family val="1"/>
      </rPr>
      <t>)</t>
    </r>
  </si>
  <si>
    <r>
      <t xml:space="preserve">Main wash fill volume </t>
    </r>
    <r>
      <rPr>
        <i/>
        <sz val="11"/>
        <color theme="1"/>
        <rFont val="Palatino Linotype"/>
        <family val="1"/>
      </rPr>
      <t>(V</t>
    </r>
    <r>
      <rPr>
        <i/>
        <vertAlign val="subscript"/>
        <sz val="11"/>
        <color theme="1"/>
        <rFont val="Palatino Linotype"/>
        <family val="1"/>
      </rPr>
      <t>mw</t>
    </r>
    <r>
      <rPr>
        <i/>
        <sz val="11"/>
        <color theme="1"/>
        <rFont val="Palatino Linotype"/>
        <family val="1"/>
      </rPr>
      <t>)</t>
    </r>
  </si>
  <si>
    <t>Tabs</t>
  </si>
  <si>
    <t>Tabs with input cells</t>
  </si>
  <si>
    <t>Cells</t>
  </si>
  <si>
    <t>Auto-populated cell</t>
  </si>
  <si>
    <t>Provided data</t>
  </si>
  <si>
    <t>Step 7</t>
  </si>
  <si>
    <r>
      <t xml:space="preserve">Amount of pre-wash detergent used </t>
    </r>
    <r>
      <rPr>
        <i/>
        <sz val="11"/>
        <color theme="1"/>
        <rFont val="Palatino Linotype"/>
        <family val="1"/>
      </rPr>
      <t>(D</t>
    </r>
    <r>
      <rPr>
        <i/>
        <vertAlign val="subscript"/>
        <sz val="11"/>
        <color theme="1"/>
        <rFont val="Palatino Linotype"/>
        <family val="1"/>
      </rPr>
      <t>pw</t>
    </r>
    <r>
      <rPr>
        <i/>
        <sz val="11"/>
        <color theme="1"/>
        <rFont val="Palatino Linotype"/>
        <family val="1"/>
      </rPr>
      <t>)</t>
    </r>
    <r>
      <rPr>
        <sz val="11"/>
        <color theme="1"/>
        <rFont val="Palatino Linotype"/>
        <family val="1"/>
      </rPr>
      <t xml:space="preserve"> (g)*</t>
    </r>
  </si>
  <si>
    <r>
      <t xml:space="preserve">Amount of main wash detergent used </t>
    </r>
    <r>
      <rPr>
        <i/>
        <sz val="11"/>
        <color theme="1"/>
        <rFont val="Palatino Linotype"/>
        <family val="1"/>
      </rPr>
      <t>(D</t>
    </r>
    <r>
      <rPr>
        <i/>
        <vertAlign val="subscript"/>
        <sz val="11"/>
        <color theme="1"/>
        <rFont val="Palatino Linotype"/>
        <family val="1"/>
      </rPr>
      <t>mw</t>
    </r>
    <r>
      <rPr>
        <i/>
        <sz val="11"/>
        <color theme="1"/>
        <rFont val="Palatino Linotype"/>
        <family val="1"/>
      </rPr>
      <t>)</t>
    </r>
    <r>
      <rPr>
        <sz val="11"/>
        <color theme="1"/>
        <rFont val="Palatino Linotype"/>
        <family val="1"/>
      </rPr>
      <t xml:space="preserve"> (g)</t>
    </r>
  </si>
  <si>
    <t>v2.0</t>
  </si>
  <si>
    <t>v3.0</t>
  </si>
  <si>
    <t>10 CFR 430 Subpart B Appendix C1:  Uniform Test Method for Measuring the Energy Consumption of Dishwashers</t>
  </si>
  <si>
    <t>v3.1</t>
  </si>
  <si>
    <t>v3.2</t>
  </si>
  <si>
    <t>v3.3</t>
  </si>
  <si>
    <t>v3.4</t>
  </si>
  <si>
    <t>Test Start Date:</t>
  </si>
  <si>
    <r>
      <t xml:space="preserve">Representative Number of Annual Regeneration Cycles* </t>
    </r>
    <r>
      <rPr>
        <i/>
        <sz val="11"/>
        <color theme="1"/>
        <rFont val="Palatino Linotype"/>
        <family val="1"/>
      </rPr>
      <t>(N</t>
    </r>
    <r>
      <rPr>
        <i/>
        <vertAlign val="subscript"/>
        <sz val="11"/>
        <color theme="1"/>
        <rFont val="Palatino Linotype"/>
        <family val="1"/>
      </rPr>
      <t>WS</t>
    </r>
    <r>
      <rPr>
        <i/>
        <sz val="11"/>
        <color theme="1"/>
        <rFont val="Palatino Linotype"/>
        <family val="1"/>
      </rPr>
      <t>)</t>
    </r>
  </si>
  <si>
    <r>
      <t>L</t>
    </r>
    <r>
      <rPr>
        <vertAlign val="subscript"/>
        <sz val="11"/>
        <color theme="1"/>
        <rFont val="Palatino Linotype"/>
        <family val="1"/>
      </rPr>
      <t>F</t>
    </r>
    <r>
      <rPr>
        <sz val="11"/>
        <color theme="1"/>
        <rFont val="Palatino Linotype"/>
        <family val="1"/>
      </rPr>
      <t>= the duration of the fan-only mode for the normal cycle for non-soil-sensing dishwashers; the average duration of the fan-only mode for sensor light response, sensor medium response, and sensor heavy response for soil-sensing dishwashers</t>
    </r>
  </si>
  <si>
    <t>Water Pressure
Heavy Load
Graph, if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</si>
</sst>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36">
    <font>
      <sz val="11"/>
      <color theme="1"/>
      <name val="Calibri"/>
      <family val="2"/>
      <scheme val="minor"/>
    </font>
    <font>
      <sz val="11"/>
      <color theme="1"/>
      <name val="Calibri"/>
      <family val="2"/>
      <scheme val="minor"/>
    </font>
    <font>
      <sz val="11"/>
      <color theme="0"/>
      <name val="Calibri"/>
      <family val="2"/>
      <scheme val="minor"/>
    </font>
    <font>
      <sz val="11"/>
      <color theme="1"/>
      <name val="Palatino Linotype"/>
      <family val="2"/>
    </font>
    <font>
      <b/>
      <sz val="11"/>
      <name val="Palatino Linotype"/>
      <family val="2"/>
    </font>
    <font>
      <sz val="11"/>
      <color theme="1"/>
      <name val="Palatino Linotype"/>
      <family val="1"/>
    </font>
    <font>
      <sz val="11"/>
      <color rgb="FF000000"/>
      <name val="Palatino Linotype"/>
      <family val="1"/>
    </font>
    <font>
      <b/>
      <sz val="11"/>
      <color theme="1"/>
      <name val="Palatino Linotype"/>
      <family val="1"/>
    </font>
    <font>
      <sz val="11"/>
      <color theme="0"/>
      <name val="Palatino Linotype"/>
      <family val="1"/>
    </font>
    <font>
      <sz val="11"/>
      <name val="Palatino Linotype"/>
      <family val="2"/>
    </font>
    <font>
      <i/>
      <sz val="11"/>
      <color theme="6" tint="-0.499984740745262"/>
      <name val="Palatino Linotype"/>
      <family val="2"/>
    </font>
    <font>
      <sz val="11"/>
      <color rgb="FF3F3F76"/>
      <name val="Palatino Linotype"/>
      <family val="2"/>
    </font>
    <font>
      <b/>
      <sz val="11"/>
      <color theme="9" tint="-0.499984740745262"/>
      <name val="Palatino Linotype"/>
      <family val="2"/>
    </font>
    <font>
      <sz val="11"/>
      <color rgb="FFFF0000"/>
      <name val="Palatino Linotype"/>
      <family val="1"/>
    </font>
    <font>
      <sz val="11"/>
      <name val="Palatino Linotype"/>
      <family val="1"/>
    </font>
    <font>
      <u/>
      <sz val="11"/>
      <color theme="10"/>
      <name val="Palatino Linotype"/>
      <family val="2"/>
    </font>
    <font>
      <i/>
      <sz val="11"/>
      <color rgb="FF7F7F7F"/>
      <name val="Palatino Linotype"/>
      <family val="2"/>
    </font>
    <font>
      <b/>
      <sz val="10"/>
      <color theme="1"/>
      <name val="Palatino Linotype"/>
      <family val="1"/>
    </font>
    <font>
      <b/>
      <sz val="14"/>
      <name val="Palatino Linotype"/>
      <family val="1"/>
    </font>
    <font>
      <b/>
      <sz val="11"/>
      <name val="Palatino Linotype"/>
      <family val="1"/>
    </font>
    <font>
      <b/>
      <sz val="14"/>
      <color theme="1"/>
      <name val="Palatino Linotype"/>
      <family val="1"/>
    </font>
    <font>
      <b/>
      <sz val="12"/>
      <name val="Palatino Linotype"/>
      <family val="1"/>
    </font>
    <font>
      <u/>
      <sz val="11"/>
      <color theme="10"/>
      <name val="Palatino Linotype"/>
      <family val="1"/>
    </font>
    <font>
      <sz val="11"/>
      <color theme="0"/>
      <name val="Palatino Linotype"/>
      <family val="2"/>
    </font>
    <font>
      <i/>
      <sz val="11"/>
      <color theme="1"/>
      <name val="Palatino Linotype"/>
      <family val="1"/>
    </font>
    <font>
      <sz val="11"/>
      <color rgb="FF000000"/>
      <name val="Palatino Linotype"/>
      <family val="2"/>
    </font>
    <font>
      <vertAlign val="superscript"/>
      <sz val="11"/>
      <color theme="1"/>
      <name val="Palatino Linotype"/>
      <family val="1"/>
    </font>
    <font>
      <vertAlign val="subscript"/>
      <sz val="11"/>
      <color theme="1"/>
      <name val="Palatino Linotype"/>
      <family val="1"/>
    </font>
    <font>
      <i/>
      <vertAlign val="subscript"/>
      <sz val="11"/>
      <color theme="1"/>
      <name val="Palatino Linotype"/>
      <family val="1"/>
    </font>
    <font>
      <b/>
      <i/>
      <sz val="11"/>
      <color theme="1"/>
      <name val="Palatino Linotype"/>
      <family val="1"/>
    </font>
    <font>
      <b/>
      <i/>
      <vertAlign val="subscript"/>
      <sz val="11"/>
      <color theme="1"/>
      <name val="Palatino Linotype"/>
      <family val="1"/>
    </font>
    <font>
      <i/>
      <sz val="9.9"/>
      <color theme="1"/>
      <name val="Palatino Linotype"/>
      <family val="1"/>
    </font>
    <font>
      <i/>
      <vertAlign val="subscript"/>
      <sz val="9.9"/>
      <color theme="1"/>
      <name val="Palatino Linotype"/>
      <family val="1"/>
    </font>
    <font>
      <sz val="10"/>
      <color theme="1"/>
      <name val="Palatino Linotype"/>
      <family val="1"/>
    </font>
    <font>
      <b/>
      <sz val="11"/>
      <color theme="0"/>
      <name val="Palatino Linotype"/>
      <family val="1"/>
    </font>
    <font>
      <i/>
      <sz val="11"/>
      <color rgb="FFFF0000"/>
      <name val="Palatino Linotype"/>
      <family val="1"/>
    </font>
  </fonts>
  <fills count="2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39997558519241921"/>
        <bgColor indexed="65"/>
      </patternFill>
    </fill>
    <fill>
      <patternFill patternType="solid">
        <fgColor theme="0" tint="-0.249977111117893"/>
        <bgColor indexed="64"/>
      </patternFill>
    </fill>
    <fill>
      <patternFill patternType="solid">
        <fgColor theme="0" tint="-0.24994659260841701"/>
        <bgColor indexed="64"/>
      </patternFill>
    </fill>
    <fill>
      <patternFill patternType="solid">
        <fgColor theme="3" tint="-0.249977111117893"/>
        <bgColor indexed="64"/>
      </patternFill>
    </fill>
    <fill>
      <patternFill patternType="solid">
        <fgColor theme="0" tint="-0.14996795556505021"/>
        <bgColor indexed="64"/>
      </patternFill>
    </fill>
    <fill>
      <patternFill patternType="solid">
        <fgColor theme="6" tint="0.59996337778862885"/>
        <bgColor indexed="64"/>
      </patternFill>
    </fill>
    <fill>
      <patternFill patternType="solid">
        <fgColor theme="4" tint="0.59996337778862885"/>
        <bgColor indexed="64"/>
      </patternFill>
    </fill>
    <fill>
      <patternFill patternType="solid">
        <fgColor theme="9" tint="0.79998168889431442"/>
        <bgColor auto="1"/>
      </patternFill>
    </fill>
    <fill>
      <patternFill patternType="solid">
        <fgColor rgb="FFFFFF00"/>
        <bgColor indexed="64"/>
      </patternFill>
    </fill>
    <fill>
      <patternFill patternType="solid">
        <fgColor rgb="FF0066CC"/>
        <bgColor indexed="64"/>
      </patternFill>
    </fill>
    <fill>
      <patternFill patternType="solid">
        <fgColor rgb="FF99CCFF"/>
        <bgColor indexed="64"/>
      </patternFill>
    </fill>
    <fill>
      <patternFill patternType="solid">
        <fgColor rgb="FF800000"/>
        <bgColor indexed="64"/>
      </patternFill>
    </fill>
    <fill>
      <patternFill patternType="lightUp">
        <fgColor auto="1"/>
        <bgColor rgb="FFD8D8D8"/>
      </patternFill>
    </fill>
    <fill>
      <patternFill patternType="solid">
        <fgColor rgb="FFCCFFCC"/>
        <bgColor indexed="64"/>
      </patternFill>
    </fill>
    <fill>
      <patternFill patternType="solid">
        <fgColor rgb="FFFFFFCC"/>
        <bgColor indexed="64"/>
      </patternFill>
    </fill>
  </fills>
  <borders count="1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auto="1"/>
      </top>
      <bottom/>
      <diagonal/>
    </border>
    <border>
      <left style="medium">
        <color indexed="64"/>
      </left>
      <right style="thin">
        <color theme="0" tint="-0.249977111117893"/>
      </right>
      <top/>
      <bottom style="thin">
        <color theme="0" tint="-0.249977111117893"/>
      </bottom>
      <diagonal/>
    </border>
    <border>
      <left style="thin">
        <color theme="0" tint="-0.249977111117893"/>
      </left>
      <right style="medium">
        <color indexed="64"/>
      </right>
      <top/>
      <bottom style="thin">
        <color theme="0" tint="-0.249977111117893"/>
      </bottom>
      <diagonal/>
    </border>
    <border>
      <left style="medium">
        <color indexed="64"/>
      </left>
      <right style="thin">
        <color theme="0" tint="-0.249977111117893"/>
      </right>
      <top style="thin">
        <color theme="0" tint="-0.249977111117893"/>
      </top>
      <bottom style="thin">
        <color theme="0" tint="-0.249977111117893"/>
      </bottom>
      <diagonal/>
    </border>
    <border>
      <left style="thin">
        <color theme="0" tint="-0.249977111117893"/>
      </left>
      <right style="medium">
        <color indexed="64"/>
      </right>
      <top style="thin">
        <color theme="0" tint="-0.249977111117893"/>
      </top>
      <bottom style="thin">
        <color theme="0" tint="-0.249977111117893"/>
      </bottom>
      <diagonal/>
    </border>
    <border>
      <left style="medium">
        <color indexed="64"/>
      </left>
      <right style="thin">
        <color theme="0" tint="-0.249977111117893"/>
      </right>
      <top style="thin">
        <color theme="0" tint="-0.249977111117893"/>
      </top>
      <bottom style="medium">
        <color indexed="64"/>
      </bottom>
      <diagonal/>
    </border>
    <border>
      <left style="thin">
        <color theme="0" tint="-0.249977111117893"/>
      </left>
      <right style="medium">
        <color indexed="64"/>
      </right>
      <top style="thin">
        <color theme="0" tint="-0.249977111117893"/>
      </top>
      <bottom style="medium">
        <color indexed="64"/>
      </bottom>
      <diagonal/>
    </border>
    <border>
      <left style="medium">
        <color indexed="64"/>
      </left>
      <right style="thin">
        <color indexed="64"/>
      </right>
      <top style="thin">
        <color theme="0" tint="-0.249977111117893"/>
      </top>
      <bottom style="thin">
        <color theme="0" tint="-0.249977111117893"/>
      </bottom>
      <diagonal/>
    </border>
    <border>
      <left style="thin">
        <color indexed="64"/>
      </left>
      <right style="medium">
        <color indexed="64"/>
      </right>
      <top style="thin">
        <color theme="0" tint="-0.249977111117893"/>
      </top>
      <bottom style="thin">
        <color theme="0" tint="-0.249977111117893"/>
      </bottom>
      <diagonal/>
    </border>
    <border>
      <left style="medium">
        <color indexed="64"/>
      </left>
      <right style="thin">
        <color indexed="64"/>
      </right>
      <top style="thin">
        <color theme="0" tint="-0.249977111117893"/>
      </top>
      <bottom style="medium">
        <color indexed="64"/>
      </bottom>
      <diagonal/>
    </border>
    <border>
      <left style="thin">
        <color indexed="64"/>
      </left>
      <right style="medium">
        <color indexed="64"/>
      </right>
      <top style="thin">
        <color theme="0" tint="-0.249977111117893"/>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medium">
        <color indexed="64"/>
      </right>
      <top/>
      <bottom/>
      <diagonal/>
    </border>
    <border>
      <left style="medium">
        <color indexed="64"/>
      </left>
      <right/>
      <top style="thin">
        <color theme="0" tint="-0.14996795556505021"/>
      </top>
      <bottom style="thin">
        <color theme="0" tint="-0.14996795556505021"/>
      </bottom>
      <diagonal/>
    </border>
    <border>
      <left style="medium">
        <color indexed="64"/>
      </left>
      <right/>
      <top style="thin">
        <color theme="0" tint="-0.14996795556505021"/>
      </top>
      <bottom style="medium">
        <color indexed="64"/>
      </bottom>
      <diagonal/>
    </border>
    <border>
      <left style="medium">
        <color indexed="64"/>
      </left>
      <right style="thin">
        <color indexed="64"/>
      </right>
      <top style="medium">
        <color indexed="64"/>
      </top>
      <bottom style="thin">
        <color theme="0" tint="-0.249977111117893"/>
      </bottom>
      <diagonal/>
    </border>
    <border>
      <left style="thin">
        <color indexed="64"/>
      </left>
      <right style="medium">
        <color indexed="64"/>
      </right>
      <top style="medium">
        <color indexed="64"/>
      </top>
      <bottom style="thin">
        <color theme="0" tint="-0.249977111117893"/>
      </bottom>
      <diagonal/>
    </border>
    <border>
      <left style="medium">
        <color indexed="64"/>
      </left>
      <right/>
      <top/>
      <bottom style="thin">
        <color theme="0" tint="-0.249977111117893"/>
      </bottom>
      <diagonal/>
    </border>
    <border>
      <left style="medium">
        <color indexed="64"/>
      </left>
      <right/>
      <top style="thin">
        <color theme="0" tint="-0.249977111117893"/>
      </top>
      <bottom style="medium">
        <color indexed="64"/>
      </bottom>
      <diagonal/>
    </border>
    <border>
      <left style="medium">
        <color indexed="64"/>
      </left>
      <right/>
      <top style="thin">
        <color theme="0" tint="-0.249977111117893"/>
      </top>
      <bottom style="thin">
        <color theme="0" tint="-0.249977111117893"/>
      </bottom>
      <diagonal/>
    </border>
    <border>
      <left/>
      <right style="medium">
        <color indexed="64"/>
      </right>
      <top/>
      <bottom style="thin">
        <color theme="0" tint="-0.249977111117893"/>
      </bottom>
      <diagonal/>
    </border>
    <border>
      <left/>
      <right style="medium">
        <color indexed="64"/>
      </right>
      <top style="thin">
        <color theme="0" tint="-0.249977111117893"/>
      </top>
      <bottom style="thin">
        <color theme="0" tint="-0.249977111117893"/>
      </bottom>
      <diagonal/>
    </border>
    <border>
      <left/>
      <right style="medium">
        <color indexed="64"/>
      </right>
      <top style="thin">
        <color theme="0" tint="-0.249977111117893"/>
      </top>
      <bottom style="medium">
        <color indexed="64"/>
      </bottom>
      <diagonal/>
    </border>
    <border>
      <left style="medium">
        <color indexed="64"/>
      </left>
      <right/>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medium">
        <color indexed="64"/>
      </bottom>
      <diagonal/>
    </border>
    <border>
      <left style="thin">
        <color indexed="64"/>
      </left>
      <right/>
      <top style="thin">
        <color theme="0" tint="-0.249977111117893"/>
      </top>
      <bottom style="thin">
        <color theme="0" tint="-0.249977111117893"/>
      </bottom>
      <diagonal/>
    </border>
    <border>
      <left style="thin">
        <color indexed="64"/>
      </left>
      <right/>
      <top style="thin">
        <color theme="0" tint="-0.249977111117893"/>
      </top>
      <bottom style="thin">
        <color indexed="64"/>
      </bottom>
      <diagonal/>
    </border>
    <border>
      <left/>
      <right style="thin">
        <color indexed="64"/>
      </right>
      <top style="thin">
        <color theme="0" tint="-0.249977111117893"/>
      </top>
      <bottom style="thin">
        <color theme="0" tint="-0.249977111117893"/>
      </bottom>
      <diagonal/>
    </border>
    <border>
      <left/>
      <right style="thin">
        <color indexed="64"/>
      </right>
      <top style="thin">
        <color theme="0" tint="-0.249977111117893"/>
      </top>
      <bottom style="thin">
        <color indexed="64"/>
      </bottom>
      <diagonal/>
    </border>
    <border>
      <left style="medium">
        <color indexed="64"/>
      </left>
      <right style="thin">
        <color rgb="FF000000"/>
      </right>
      <top/>
      <bottom/>
      <diagonal/>
    </border>
    <border>
      <left style="thin">
        <color rgb="FF000000"/>
      </left>
      <right style="medium">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theme="0" tint="-0.249977111117893"/>
      </bottom>
      <diagonal/>
    </border>
    <border>
      <left style="medium">
        <color indexed="64"/>
      </left>
      <right/>
      <top style="thin">
        <color indexed="64"/>
      </top>
      <bottom style="thin">
        <color theme="0" tint="-0.249977111117893"/>
      </bottom>
      <diagonal/>
    </border>
    <border>
      <left style="thin">
        <color theme="0" tint="-0.249977111117893"/>
      </left>
      <right/>
      <top style="medium">
        <color indexed="64"/>
      </top>
      <bottom/>
      <diagonal/>
    </border>
    <border>
      <left style="thin">
        <color theme="0" tint="-0.249977111117893"/>
      </left>
      <right/>
      <top/>
      <bottom/>
      <diagonal/>
    </border>
    <border>
      <left style="medium">
        <color indexed="64"/>
      </left>
      <right style="thin">
        <color theme="0" tint="-0.249977111117893"/>
      </right>
      <top style="medium">
        <color indexed="64"/>
      </top>
      <bottom style="thin">
        <color theme="0" tint="-0.249977111117893"/>
      </bottom>
      <diagonal/>
    </border>
    <border>
      <left style="thin">
        <color theme="0" tint="-0.249977111117893"/>
      </left>
      <right/>
      <top/>
      <bottom style="medium">
        <color indexed="64"/>
      </bottom>
      <diagonal/>
    </border>
    <border>
      <left/>
      <right style="medium">
        <color indexed="64"/>
      </right>
      <top style="thin">
        <color indexed="64"/>
      </top>
      <bottom style="thin">
        <color indexed="64"/>
      </bottom>
      <diagonal/>
    </border>
    <border>
      <left style="thin">
        <color theme="0" tint="-0.249977111117893"/>
      </left>
      <right/>
      <top style="medium">
        <color indexed="64"/>
      </top>
      <bottom style="thin">
        <color theme="0" tint="-0.249977111117893"/>
      </bottom>
      <diagonal/>
    </border>
    <border>
      <left/>
      <right/>
      <top style="medium">
        <color indexed="64"/>
      </top>
      <bottom style="thin">
        <color theme="0" tint="-0.249977111117893"/>
      </bottom>
      <diagonal/>
    </border>
    <border>
      <left/>
      <right style="medium">
        <color indexed="64"/>
      </right>
      <top style="medium">
        <color indexed="64"/>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medium">
        <color indexed="64"/>
      </left>
      <right/>
      <top style="medium">
        <color indexed="64"/>
      </top>
      <bottom style="thin">
        <color theme="0" tint="-0.249977111117893"/>
      </bottom>
      <diagonal/>
    </border>
    <border>
      <left/>
      <right/>
      <top style="thin">
        <color indexed="64"/>
      </top>
      <bottom style="thin">
        <color indexed="64"/>
      </bottom>
      <diagonal/>
    </border>
    <border>
      <left style="thin">
        <color auto="1"/>
      </left>
      <right style="medium">
        <color indexed="64"/>
      </right>
      <top/>
      <bottom style="medium">
        <color indexed="64"/>
      </bottom>
      <diagonal/>
    </border>
    <border>
      <left style="medium">
        <color indexed="64"/>
      </left>
      <right/>
      <top/>
      <bottom style="thin">
        <color theme="0" tint="-0.14996795556505021"/>
      </bottom>
      <diagonal/>
    </border>
    <border>
      <left style="thin">
        <color indexed="64"/>
      </left>
      <right style="medium">
        <color indexed="64"/>
      </right>
      <top/>
      <bottom style="thin">
        <color theme="0" tint="-0.249977111117893"/>
      </bottom>
      <diagonal/>
    </border>
    <border>
      <left style="thin">
        <color auto="1"/>
      </left>
      <right style="medium">
        <color indexed="64"/>
      </right>
      <top style="medium">
        <color indexed="64"/>
      </top>
      <bottom/>
      <diagonal/>
    </border>
    <border>
      <left style="thin">
        <color indexed="64"/>
      </left>
      <right/>
      <top style="thin">
        <color theme="0" tint="-0.249977111117893"/>
      </top>
      <bottom/>
      <diagonal/>
    </border>
    <border>
      <left style="thin">
        <color indexed="64"/>
      </left>
      <right/>
      <top style="thin">
        <color indexed="64"/>
      </top>
      <bottom style="thin">
        <color theme="0" tint="-0.249977111117893"/>
      </bottom>
      <diagonal/>
    </border>
    <border>
      <left style="thin">
        <color indexed="64"/>
      </left>
      <right/>
      <top/>
      <bottom style="thin">
        <color theme="0" tint="-0.249977111117893"/>
      </bottom>
      <diagonal/>
    </border>
    <border>
      <left/>
      <right/>
      <top/>
      <bottom style="thin">
        <color theme="0" tint="-0.249977111117893"/>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theme="0" tint="-0.24994659260841701"/>
      </bottom>
      <diagonal/>
    </border>
    <border>
      <left style="thin">
        <color theme="0" tint="-0.24994659260841701"/>
      </left>
      <right style="medium">
        <color indexed="64"/>
      </right>
      <top/>
      <bottom style="thin">
        <color theme="0" tint="-0.24994659260841701"/>
      </bottom>
      <diagonal/>
    </border>
    <border>
      <left style="medium">
        <color indexed="64"/>
      </left>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indexed="64"/>
      </left>
      <right/>
      <top style="thin">
        <color theme="0" tint="-0.24994659260841701"/>
      </top>
      <bottom/>
      <diagonal/>
    </border>
    <border>
      <left style="thin">
        <color theme="0" tint="-0.24994659260841701"/>
      </left>
      <right style="medium">
        <color indexed="64"/>
      </right>
      <top style="thin">
        <color theme="0" tint="-0.24994659260841701"/>
      </top>
      <bottom/>
      <diagonal/>
    </border>
    <border>
      <left style="medium">
        <color indexed="64"/>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thin">
        <color theme="0" tint="-0.249977111117893"/>
      </left>
      <right/>
      <top style="thin">
        <color theme="0" tint="-0.249977111117893"/>
      </top>
      <bottom style="medium">
        <color indexed="64"/>
      </bottom>
      <diagonal/>
    </border>
    <border>
      <left/>
      <right/>
      <top style="thin">
        <color theme="0" tint="-0.249977111117893"/>
      </top>
      <bottom style="medium">
        <color indexed="64"/>
      </bottom>
      <diagonal/>
    </border>
    <border>
      <left style="thin">
        <color theme="0" tint="-0.249977111117893"/>
      </left>
      <right style="medium">
        <color indexed="64"/>
      </right>
      <top style="thin">
        <color theme="0" tint="-0.249977111117893"/>
      </top>
      <bottom/>
      <diagonal/>
    </border>
    <border>
      <left style="medium">
        <color indexed="64"/>
      </left>
      <right style="medium">
        <color indexed="64"/>
      </right>
      <top style="thin">
        <color indexed="64"/>
      </top>
      <bottom style="thin">
        <color indexed="64"/>
      </bottom>
      <diagonal/>
    </border>
    <border>
      <left/>
      <right style="medium">
        <color indexed="64"/>
      </right>
      <top/>
      <bottom style="thin">
        <color auto="1"/>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theme="0" tint="-0.249977111117893"/>
      </left>
      <right/>
      <top/>
      <bottom style="thin">
        <color theme="0" tint="-0.249977111117893"/>
      </bottom>
      <diagonal/>
    </border>
    <border>
      <left style="medium">
        <color indexed="64"/>
      </left>
      <right style="thin">
        <color theme="0" tint="-0.249977111117893"/>
      </right>
      <top style="thin">
        <color theme="0" tint="-0.249977111117893"/>
      </top>
      <bottom/>
      <diagonal/>
    </border>
    <border>
      <left style="medium">
        <color indexed="64"/>
      </left>
      <right/>
      <top style="thin">
        <color theme="0" tint="-0.249977111117893"/>
      </top>
      <bottom/>
      <diagonal/>
    </border>
  </borders>
  <cellStyleXfs count="20">
    <xf numFmtId="0" fontId="0" fillId="0" borderId="0"/>
    <xf numFmtId="0" fontId="1" fillId="4" borderId="0" applyNumberFormat="0" applyBorder="0" applyAlignment="0" applyProtection="0"/>
    <xf numFmtId="0" fontId="1" fillId="5" borderId="0" applyNumberFormat="0" applyBorder="0" applyAlignment="0" applyProtection="0"/>
    <xf numFmtId="0" fontId="2" fillId="6" borderId="0" applyNumberFormat="0" applyBorder="0" applyAlignment="0" applyProtection="0"/>
    <xf numFmtId="0" fontId="3" fillId="0" borderId="0"/>
    <xf numFmtId="0" fontId="4" fillId="8" borderId="0" applyNumberFormat="0" applyBorder="0" applyProtection="0">
      <alignment horizontal="left" vertical="center"/>
    </xf>
    <xf numFmtId="0" fontId="8" fillId="9" borderId="1">
      <alignment horizontal="center" vertical="center"/>
    </xf>
    <xf numFmtId="0" fontId="9" fillId="10" borderId="1" applyNumberFormat="0" applyAlignment="0" applyProtection="0"/>
    <xf numFmtId="0" fontId="5" fillId="0" borderId="1">
      <alignment horizontal="center"/>
    </xf>
    <xf numFmtId="0" fontId="10" fillId="11" borderId="0" applyNumberFormat="0" applyAlignment="0" applyProtection="0"/>
    <xf numFmtId="0" fontId="5" fillId="0" borderId="1">
      <alignment horizontal="center" vertical="center"/>
    </xf>
    <xf numFmtId="0" fontId="11" fillId="12" borderId="1" applyNumberFormat="0" applyProtection="0">
      <alignment horizontal="center" vertical="center"/>
    </xf>
    <xf numFmtId="0" fontId="12" fillId="13" borderId="1" applyNumberFormat="0" applyProtection="0">
      <alignment horizontal="center" vertical="center"/>
    </xf>
    <xf numFmtId="0" fontId="13" fillId="14" borderId="0"/>
    <xf numFmtId="0" fontId="7" fillId="0" borderId="0"/>
    <xf numFmtId="0" fontId="7" fillId="0" borderId="27">
      <alignment horizontal="center" vertical="center" wrapText="1"/>
    </xf>
    <xf numFmtId="0" fontId="9" fillId="12" borderId="1" applyNumberFormat="0" applyProtection="0">
      <alignment horizontal="center" vertical="center"/>
    </xf>
    <xf numFmtId="0" fontId="15" fillId="0" borderId="0" applyNumberFormat="0" applyFill="0" applyBorder="0" applyAlignment="0" applyProtection="0">
      <alignment vertical="top"/>
      <protection locked="0"/>
    </xf>
    <xf numFmtId="0" fontId="16" fillId="0" borderId="0" applyNumberFormat="0" applyFill="0" applyBorder="0" applyAlignment="0" applyProtection="0"/>
    <xf numFmtId="0" fontId="3" fillId="0" borderId="0"/>
  </cellStyleXfs>
  <cellXfs count="578">
    <xf numFmtId="0" fontId="0" fillId="0" borderId="0" xfId="0"/>
    <xf numFmtId="14" fontId="3" fillId="0" borderId="0" xfId="4" applyNumberFormat="1"/>
    <xf numFmtId="0" fontId="3" fillId="0" borderId="0" xfId="4"/>
    <xf numFmtId="0" fontId="5" fillId="0" borderId="0" xfId="4" applyFont="1"/>
    <xf numFmtId="0" fontId="5" fillId="0" borderId="0" xfId="4" applyFont="1" applyAlignment="1">
      <alignment horizontal="center"/>
    </xf>
    <xf numFmtId="0" fontId="3" fillId="0" borderId="0" xfId="4" applyNumberFormat="1"/>
    <xf numFmtId="0" fontId="3" fillId="0" borderId="0" xfId="4" applyBorder="1"/>
    <xf numFmtId="0" fontId="4" fillId="8" borderId="2" xfId="5" applyBorder="1">
      <alignment horizontal="left" vertical="center"/>
    </xf>
    <xf numFmtId="0" fontId="4" fillId="8" borderId="4" xfId="5" applyBorder="1">
      <alignment horizontal="left" vertical="center"/>
    </xf>
    <xf numFmtId="0" fontId="5" fillId="0" borderId="0" xfId="4" applyFont="1" applyAlignment="1">
      <alignment horizontal="left"/>
    </xf>
    <xf numFmtId="0" fontId="5" fillId="3" borderId="30" xfId="0" applyFont="1" applyFill="1" applyBorder="1"/>
    <xf numFmtId="0" fontId="5" fillId="3" borderId="31" xfId="0" applyFont="1" applyFill="1" applyBorder="1" applyAlignment="1">
      <alignment horizontal="left" wrapText="1"/>
    </xf>
    <xf numFmtId="0" fontId="5" fillId="3" borderId="40" xfId="0" applyFont="1" applyFill="1" applyBorder="1" applyAlignment="1">
      <alignment horizontal="left" wrapText="1"/>
    </xf>
    <xf numFmtId="0" fontId="5" fillId="3" borderId="35" xfId="0" applyFont="1" applyFill="1" applyBorder="1"/>
    <xf numFmtId="0" fontId="5" fillId="3" borderId="33" xfId="0" applyFont="1" applyFill="1" applyBorder="1"/>
    <xf numFmtId="0" fontId="5" fillId="3" borderId="38" xfId="0" applyFont="1" applyFill="1" applyBorder="1"/>
    <xf numFmtId="0" fontId="5" fillId="3" borderId="34" xfId="0" applyFont="1" applyFill="1" applyBorder="1"/>
    <xf numFmtId="0" fontId="3" fillId="0" borderId="0" xfId="4" applyProtection="1"/>
    <xf numFmtId="0" fontId="15" fillId="0" borderId="0" xfId="17" applyAlignment="1" applyProtection="1">
      <protection locked="0"/>
    </xf>
    <xf numFmtId="0" fontId="5" fillId="14" borderId="0" xfId="4" applyFont="1" applyFill="1"/>
    <xf numFmtId="0" fontId="3" fillId="14" borderId="0" xfId="4" applyFill="1"/>
    <xf numFmtId="0" fontId="5" fillId="0" borderId="42" xfId="0" applyFont="1" applyBorder="1"/>
    <xf numFmtId="0" fontId="5" fillId="0" borderId="44" xfId="0" applyFont="1" applyBorder="1"/>
    <xf numFmtId="0" fontId="5" fillId="0" borderId="46" xfId="0" applyFont="1" applyBorder="1"/>
    <xf numFmtId="0" fontId="5" fillId="0" borderId="59" xfId="0" applyFont="1" applyBorder="1"/>
    <xf numFmtId="0" fontId="14" fillId="0" borderId="59" xfId="0" applyFont="1" applyFill="1" applyBorder="1"/>
    <xf numFmtId="0" fontId="14" fillId="0" borderId="61" xfId="0" applyFont="1" applyFill="1" applyBorder="1"/>
    <xf numFmtId="0" fontId="14" fillId="0" borderId="61" xfId="0" applyFont="1" applyBorder="1" applyAlignment="1">
      <alignment vertical="center"/>
    </xf>
    <xf numFmtId="0" fontId="14" fillId="0" borderId="60" xfId="0" applyFont="1" applyBorder="1" applyAlignment="1">
      <alignment vertical="center"/>
    </xf>
    <xf numFmtId="0" fontId="14" fillId="0" borderId="60" xfId="0" applyFont="1" applyFill="1" applyBorder="1"/>
    <xf numFmtId="0" fontId="5" fillId="0" borderId="59" xfId="0" applyFont="1" applyBorder="1" applyAlignment="1">
      <alignment vertical="center"/>
    </xf>
    <xf numFmtId="0" fontId="5" fillId="0" borderId="61" xfId="0" applyFont="1" applyFill="1" applyBorder="1" applyAlignment="1">
      <alignment vertical="center"/>
    </xf>
    <xf numFmtId="0" fontId="5" fillId="0" borderId="61" xfId="0" applyFont="1" applyBorder="1" applyAlignment="1">
      <alignment vertical="center"/>
    </xf>
    <xf numFmtId="0" fontId="5" fillId="0" borderId="62" xfId="0" applyFont="1" applyBorder="1"/>
    <xf numFmtId="0" fontId="5" fillId="0" borderId="64" xfId="0" applyFont="1" applyBorder="1"/>
    <xf numFmtId="0" fontId="7" fillId="0" borderId="15" xfId="4" applyFont="1" applyFill="1" applyBorder="1" applyAlignment="1">
      <alignment horizontal="center" vertical="center"/>
    </xf>
    <xf numFmtId="0" fontId="7" fillId="0" borderId="15" xfId="4" applyFont="1" applyBorder="1" applyAlignment="1">
      <alignment horizontal="center" vertical="center"/>
    </xf>
    <xf numFmtId="0" fontId="7" fillId="0" borderId="38" xfId="4" applyFont="1" applyFill="1" applyBorder="1" applyAlignment="1">
      <alignment horizontal="center" vertical="center"/>
    </xf>
    <xf numFmtId="0" fontId="7" fillId="0" borderId="40" xfId="4" applyFont="1" applyFill="1" applyBorder="1" applyAlignment="1">
      <alignment horizontal="center" vertical="center"/>
    </xf>
    <xf numFmtId="0" fontId="3" fillId="14" borderId="0" xfId="4" applyFill="1" applyProtection="1"/>
    <xf numFmtId="0" fontId="7" fillId="0" borderId="19" xfId="0" applyFont="1" applyBorder="1" applyAlignment="1"/>
    <xf numFmtId="0" fontId="5" fillId="3" borderId="61" xfId="0" applyFont="1" applyFill="1" applyBorder="1"/>
    <xf numFmtId="0" fontId="5" fillId="3" borderId="60" xfId="0" applyFont="1" applyFill="1" applyBorder="1"/>
    <xf numFmtId="0" fontId="3" fillId="0" borderId="61" xfId="4" applyNumberFormat="1" applyBorder="1" applyAlignment="1">
      <alignment horizontal="left"/>
    </xf>
    <xf numFmtId="0" fontId="5" fillId="0" borderId="61" xfId="4" applyFont="1" applyBorder="1" applyAlignment="1">
      <alignment horizontal="left"/>
    </xf>
    <xf numFmtId="0" fontId="5" fillId="0" borderId="60" xfId="4" applyFont="1" applyBorder="1" applyAlignment="1">
      <alignment horizontal="left"/>
    </xf>
    <xf numFmtId="0" fontId="3" fillId="14" borderId="0" xfId="4" applyNumberFormat="1" applyFill="1"/>
    <xf numFmtId="14" fontId="3" fillId="14" borderId="0" xfId="4" applyNumberFormat="1" applyFill="1"/>
    <xf numFmtId="0" fontId="14" fillId="16" borderId="40" xfId="16" applyFont="1" applyFill="1" applyBorder="1" applyAlignment="1" applyProtection="1">
      <alignment horizontal="center" vertical="center"/>
      <protection locked="0"/>
    </xf>
    <xf numFmtId="0" fontId="14" fillId="16" borderId="35" xfId="16" applyFont="1" applyFill="1" applyBorder="1" applyAlignment="1" applyProtection="1">
      <alignment horizontal="center" vertical="center"/>
      <protection locked="0"/>
    </xf>
    <xf numFmtId="0" fontId="14" fillId="16" borderId="33" xfId="16" applyFont="1" applyFill="1" applyBorder="1" applyAlignment="1" applyProtection="1">
      <alignment horizontal="center" vertical="center"/>
      <protection locked="0"/>
    </xf>
    <xf numFmtId="14" fontId="23" fillId="17" borderId="1" xfId="16" applyNumberFormat="1" applyFont="1" applyFill="1" applyBorder="1" applyProtection="1">
      <alignment horizontal="center" vertical="center"/>
    </xf>
    <xf numFmtId="0" fontId="9" fillId="16" borderId="35" xfId="16" applyFill="1" applyBorder="1" applyAlignment="1" applyProtection="1">
      <alignment horizontal="left" vertical="center"/>
      <protection locked="0"/>
    </xf>
    <xf numFmtId="0" fontId="7" fillId="0" borderId="36" xfId="4" applyFont="1" applyBorder="1" applyAlignment="1">
      <alignment horizontal="center" vertical="center"/>
    </xf>
    <xf numFmtId="0" fontId="7" fillId="0" borderId="31" xfId="4" applyFont="1" applyBorder="1" applyAlignment="1">
      <alignment horizontal="center" vertical="center"/>
    </xf>
    <xf numFmtId="0" fontId="24" fillId="3" borderId="22" xfId="0" applyFont="1" applyFill="1" applyBorder="1"/>
    <xf numFmtId="0" fontId="5" fillId="0" borderId="83" xfId="0" applyFont="1" applyBorder="1"/>
    <xf numFmtId="0" fontId="5" fillId="0" borderId="91" xfId="4" applyFont="1" applyBorder="1" applyAlignment="1">
      <alignment horizontal="left"/>
    </xf>
    <xf numFmtId="0" fontId="5" fillId="0" borderId="83" xfId="0" applyFont="1" applyBorder="1" applyAlignment="1">
      <alignment horizontal="left"/>
    </xf>
    <xf numFmtId="0" fontId="5" fillId="0" borderId="44" xfId="0" applyFont="1" applyBorder="1" applyAlignment="1">
      <alignment horizontal="left"/>
    </xf>
    <xf numFmtId="0" fontId="5" fillId="0" borderId="46" xfId="0" applyFont="1" applyBorder="1" applyAlignment="1">
      <alignment horizontal="left"/>
    </xf>
    <xf numFmtId="0" fontId="15" fillId="0" borderId="95" xfId="17" applyBorder="1" applyAlignment="1" applyProtection="1">
      <protection locked="0"/>
    </xf>
    <xf numFmtId="0" fontId="15" fillId="0" borderId="49" xfId="17" applyBorder="1" applyAlignment="1" applyProtection="1">
      <protection locked="0"/>
    </xf>
    <xf numFmtId="0" fontId="15" fillId="0" borderId="51" xfId="17" applyBorder="1" applyAlignment="1" applyProtection="1">
      <protection locked="0"/>
    </xf>
    <xf numFmtId="0" fontId="19" fillId="8" borderId="29" xfId="5" applyFont="1" applyBorder="1" applyAlignment="1" applyProtection="1">
      <alignment horizontal="left" vertical="center"/>
    </xf>
    <xf numFmtId="0" fontId="14" fillId="0" borderId="0" xfId="4" applyFont="1" applyProtection="1"/>
    <xf numFmtId="0" fontId="14" fillId="14" borderId="0" xfId="4" applyFont="1" applyFill="1" applyProtection="1"/>
    <xf numFmtId="0" fontId="5" fillId="0" borderId="42" xfId="4" applyFont="1" applyBorder="1" applyProtection="1"/>
    <xf numFmtId="0" fontId="6" fillId="0" borderId="43" xfId="4" applyFont="1" applyBorder="1" applyAlignment="1" applyProtection="1">
      <alignment horizontal="left"/>
    </xf>
    <xf numFmtId="0" fontId="5" fillId="0" borderId="0" xfId="4" applyFont="1" applyProtection="1"/>
    <xf numFmtId="0" fontId="5" fillId="14" borderId="0" xfId="4" applyFont="1" applyFill="1" applyProtection="1"/>
    <xf numFmtId="0" fontId="3" fillId="0" borderId="44" xfId="4" applyNumberFormat="1" applyBorder="1" applyProtection="1"/>
    <xf numFmtId="0" fontId="5" fillId="0" borderId="44" xfId="4" applyFont="1" applyBorder="1" applyProtection="1"/>
    <xf numFmtId="0" fontId="5" fillId="0" borderId="45" xfId="4" applyNumberFormat="1" applyFont="1" applyBorder="1" applyAlignment="1" applyProtection="1">
      <alignment horizontal="left"/>
    </xf>
    <xf numFmtId="0" fontId="14" fillId="0" borderId="0" xfId="4" applyFont="1" applyBorder="1" applyProtection="1"/>
    <xf numFmtId="0" fontId="7" fillId="0" borderId="52" xfId="4" applyFont="1" applyBorder="1" applyAlignment="1" applyProtection="1">
      <alignment horizontal="left"/>
    </xf>
    <xf numFmtId="0" fontId="7" fillId="0" borderId="53" xfId="4" applyFont="1" applyBorder="1" applyProtection="1"/>
    <xf numFmtId="0" fontId="5" fillId="0" borderId="57" xfId="4" applyFont="1" applyBorder="1" applyProtection="1"/>
    <xf numFmtId="0" fontId="5" fillId="0" borderId="58" xfId="4" applyFont="1" applyBorder="1" applyProtection="1"/>
    <xf numFmtId="0" fontId="5" fillId="0" borderId="48" xfId="4" applyFont="1" applyBorder="1" applyProtection="1"/>
    <xf numFmtId="0" fontId="5" fillId="0" borderId="49" xfId="4" applyFont="1" applyBorder="1" applyProtection="1"/>
    <xf numFmtId="0" fontId="14" fillId="0" borderId="48" xfId="4" applyFont="1" applyBorder="1" applyProtection="1"/>
    <xf numFmtId="0" fontId="14" fillId="0" borderId="49" xfId="4" applyFont="1" applyBorder="1" applyProtection="1"/>
    <xf numFmtId="0" fontId="14" fillId="0" borderId="50" xfId="4" applyFont="1" applyBorder="1" applyProtection="1"/>
    <xf numFmtId="0" fontId="14" fillId="0" borderId="51" xfId="4" applyFont="1" applyBorder="1" applyProtection="1"/>
    <xf numFmtId="0" fontId="14" fillId="0" borderId="0" xfId="19" applyFont="1" applyAlignment="1" applyProtection="1">
      <alignment vertical="center"/>
    </xf>
    <xf numFmtId="0" fontId="14" fillId="14" borderId="0" xfId="19" applyFont="1" applyFill="1" applyAlignment="1" applyProtection="1">
      <alignment vertical="center"/>
    </xf>
    <xf numFmtId="0" fontId="5" fillId="0" borderId="0" xfId="0" applyFont="1" applyBorder="1" applyAlignment="1" applyProtection="1">
      <alignment vertical="center"/>
    </xf>
    <xf numFmtId="0" fontId="21" fillId="8" borderId="28" xfId="5" applyFont="1" applyBorder="1" applyAlignment="1" applyProtection="1">
      <alignment horizontal="left" vertical="center"/>
    </xf>
    <xf numFmtId="0" fontId="19" fillId="3" borderId="19" xfId="5" applyFont="1" applyFill="1" applyBorder="1" applyAlignment="1" applyProtection="1">
      <alignment horizontal="left" vertical="center"/>
    </xf>
    <xf numFmtId="0" fontId="19" fillId="3" borderId="96" xfId="5" applyFont="1" applyFill="1" applyBorder="1" applyAlignment="1" applyProtection="1">
      <alignment horizontal="left" vertical="center"/>
    </xf>
    <xf numFmtId="0" fontId="18" fillId="3" borderId="22" xfId="5" applyFont="1" applyFill="1" applyBorder="1" applyAlignment="1" applyProtection="1">
      <alignment horizontal="center" vertical="center"/>
    </xf>
    <xf numFmtId="0" fontId="18" fillId="3" borderId="54" xfId="5" applyFont="1" applyFill="1" applyBorder="1" applyAlignment="1" applyProtection="1">
      <alignment horizontal="center" vertical="center"/>
    </xf>
    <xf numFmtId="0" fontId="19" fillId="3" borderId="24" xfId="5" applyFont="1" applyFill="1" applyBorder="1" applyAlignment="1" applyProtection="1">
      <alignment horizontal="left" vertical="center"/>
    </xf>
    <xf numFmtId="0" fontId="19" fillId="3" borderId="93" xfId="5" applyFont="1" applyFill="1" applyBorder="1" applyAlignment="1" applyProtection="1">
      <alignment horizontal="left" vertical="center"/>
    </xf>
    <xf numFmtId="0" fontId="14" fillId="0" borderId="94" xfId="19" applyFont="1" applyFill="1" applyBorder="1" applyAlignment="1" applyProtection="1">
      <alignment vertical="center"/>
    </xf>
    <xf numFmtId="0" fontId="5" fillId="0" borderId="0" xfId="19" applyFont="1" applyAlignment="1" applyProtection="1">
      <alignment vertical="center"/>
    </xf>
    <xf numFmtId="0" fontId="14" fillId="0" borderId="55" xfId="19" applyFont="1" applyFill="1" applyBorder="1" applyAlignment="1" applyProtection="1">
      <alignment vertical="center"/>
    </xf>
    <xf numFmtId="0" fontId="5" fillId="14" borderId="0" xfId="19" applyFont="1" applyFill="1" applyAlignment="1" applyProtection="1">
      <alignment vertical="center"/>
    </xf>
    <xf numFmtId="0" fontId="14" fillId="0" borderId="56" xfId="19" applyFont="1" applyFill="1" applyBorder="1" applyAlignment="1" applyProtection="1">
      <alignment vertical="center"/>
    </xf>
    <xf numFmtId="0" fontId="14" fillId="0" borderId="0" xfId="19" applyFont="1" applyFill="1" applyBorder="1" applyAlignment="1" applyProtection="1">
      <alignment vertical="center"/>
    </xf>
    <xf numFmtId="0" fontId="22" fillId="0" borderId="0" xfId="17" applyFont="1" applyBorder="1" applyAlignment="1" applyProtection="1">
      <alignment vertical="center"/>
    </xf>
    <xf numFmtId="0" fontId="5" fillId="0" borderId="24" xfId="0" applyFont="1" applyBorder="1"/>
    <xf numFmtId="0" fontId="5" fillId="3" borderId="32" xfId="0" applyFont="1" applyFill="1" applyBorder="1"/>
    <xf numFmtId="0" fontId="3" fillId="0" borderId="42" xfId="4" applyNumberFormat="1" applyBorder="1" applyAlignment="1">
      <alignment horizontal="center" vertical="center" wrapText="1"/>
    </xf>
    <xf numFmtId="0" fontId="3" fillId="0" borderId="44" xfId="4" applyNumberFormat="1" applyBorder="1" applyAlignment="1">
      <alignment horizontal="center" vertical="center" wrapText="1"/>
    </xf>
    <xf numFmtId="0" fontId="3" fillId="0" borderId="103" xfId="19" applyFont="1" applyBorder="1"/>
    <xf numFmtId="0" fontId="25" fillId="0" borderId="104" xfId="19" applyFont="1" applyBorder="1" applyAlignment="1">
      <alignment horizontal="left"/>
    </xf>
    <xf numFmtId="0" fontId="3" fillId="0" borderId="105" xfId="19" applyFont="1" applyBorder="1"/>
    <xf numFmtId="0" fontId="3" fillId="0" borderId="106" xfId="19" applyNumberFormat="1" applyFont="1" applyBorder="1" applyAlignment="1">
      <alignment horizontal="left"/>
    </xf>
    <xf numFmtId="14" fontId="3" fillId="0" borderId="106" xfId="19" applyNumberFormat="1" applyFont="1" applyBorder="1" applyAlignment="1">
      <alignment horizontal="left"/>
    </xf>
    <xf numFmtId="0" fontId="3" fillId="0" borderId="105" xfId="19" applyNumberFormat="1" applyFont="1" applyBorder="1"/>
    <xf numFmtId="0" fontId="25" fillId="0" borderId="106" xfId="19" applyFont="1" applyBorder="1" applyAlignment="1">
      <alignment horizontal="left"/>
    </xf>
    <xf numFmtId="0" fontId="3" fillId="0" borderId="107" xfId="19" applyFont="1" applyBorder="1" applyAlignment="1">
      <alignment horizontal="left" vertical="center"/>
    </xf>
    <xf numFmtId="0" fontId="3" fillId="0" borderId="108" xfId="19" applyNumberFormat="1" applyFont="1" applyBorder="1" applyAlignment="1">
      <alignment horizontal="left" vertical="center" wrapText="1"/>
    </xf>
    <xf numFmtId="0" fontId="3" fillId="0" borderId="109" xfId="19" applyFont="1" applyBorder="1"/>
    <xf numFmtId="14" fontId="3" fillId="0" borderId="110" xfId="19" applyNumberFormat="1" applyFont="1" applyBorder="1" applyAlignment="1">
      <alignment horizontal="left"/>
    </xf>
    <xf numFmtId="14" fontId="3" fillId="0" borderId="43" xfId="4" applyNumberFormat="1" applyBorder="1" applyAlignment="1">
      <alignment horizontal="center" vertical="center" wrapText="1"/>
    </xf>
    <xf numFmtId="14" fontId="3" fillId="0" borderId="45" xfId="4" applyNumberFormat="1" applyBorder="1" applyAlignment="1">
      <alignment horizontal="center" vertical="center" wrapText="1"/>
    </xf>
    <xf numFmtId="14" fontId="3" fillId="0" borderId="45" xfId="4" applyNumberFormat="1" applyBorder="1" applyAlignment="1">
      <alignment horizontal="center" vertical="center"/>
    </xf>
    <xf numFmtId="14" fontId="3" fillId="0" borderId="47" xfId="4" applyNumberFormat="1" applyBorder="1" applyAlignment="1">
      <alignment horizontal="center" vertical="center"/>
    </xf>
    <xf numFmtId="0" fontId="3" fillId="0" borderId="44" xfId="4" applyNumberFormat="1" applyBorder="1" applyAlignment="1">
      <alignment horizontal="center"/>
    </xf>
    <xf numFmtId="0" fontId="3" fillId="0" borderId="46" xfId="4" applyNumberFormat="1" applyBorder="1" applyAlignment="1">
      <alignment horizontal="center"/>
    </xf>
    <xf numFmtId="0" fontId="7" fillId="0" borderId="38" xfId="4" applyFont="1" applyBorder="1" applyAlignment="1">
      <alignment horizontal="center"/>
    </xf>
    <xf numFmtId="0" fontId="7" fillId="0" borderId="40" xfId="4" applyFont="1" applyBorder="1" applyAlignment="1">
      <alignment horizontal="center"/>
    </xf>
    <xf numFmtId="0" fontId="5" fillId="0" borderId="0" xfId="0" applyFont="1"/>
    <xf numFmtId="0" fontId="5" fillId="14" borderId="0" xfId="0" applyFont="1" applyFill="1"/>
    <xf numFmtId="0" fontId="5" fillId="0" borderId="44" xfId="0" applyNumberFormat="1" applyFont="1" applyBorder="1" applyAlignment="1">
      <alignment horizontal="left"/>
    </xf>
    <xf numFmtId="0" fontId="5" fillId="0" borderId="0" xfId="0" applyFont="1" applyBorder="1"/>
    <xf numFmtId="0" fontId="5" fillId="0" borderId="14" xfId="0" applyFont="1" applyBorder="1"/>
    <xf numFmtId="0" fontId="5" fillId="0" borderId="15" xfId="0" applyFont="1" applyBorder="1"/>
    <xf numFmtId="0" fontId="5" fillId="0" borderId="16" xfId="0" applyFont="1" applyBorder="1"/>
    <xf numFmtId="0" fontId="5" fillId="0" borderId="0" xfId="0" applyFont="1" applyAlignment="1">
      <alignment horizontal="right"/>
    </xf>
    <xf numFmtId="0" fontId="5" fillId="0" borderId="0" xfId="0" applyNumberFormat="1" applyFont="1"/>
    <xf numFmtId="0" fontId="5" fillId="0" borderId="44" xfId="0" applyNumberFormat="1" applyFont="1" applyBorder="1"/>
    <xf numFmtId="0" fontId="19" fillId="0" borderId="0" xfId="0" applyFont="1"/>
    <xf numFmtId="0" fontId="14" fillId="0" borderId="0" xfId="0" applyFont="1"/>
    <xf numFmtId="0" fontId="7" fillId="0" borderId="73"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74" xfId="0" applyNumberFormat="1" applyFont="1" applyBorder="1" applyAlignment="1">
      <alignment horizontal="center" vertical="center" wrapText="1"/>
    </xf>
    <xf numFmtId="0" fontId="14" fillId="0" borderId="34" xfId="0" applyFont="1" applyBorder="1"/>
    <xf numFmtId="0" fontId="14" fillId="0" borderId="1" xfId="0" applyFont="1" applyBorder="1"/>
    <xf numFmtId="0" fontId="14" fillId="0" borderId="1" xfId="0" applyFont="1" applyBorder="1" applyAlignment="1">
      <alignment horizontal="right"/>
    </xf>
    <xf numFmtId="0" fontId="14" fillId="0" borderId="35" xfId="0" applyNumberFormat="1" applyFont="1" applyBorder="1" applyAlignment="1">
      <alignment horizontal="right"/>
    </xf>
    <xf numFmtId="0" fontId="14" fillId="0" borderId="32" xfId="0" applyFont="1" applyBorder="1"/>
    <xf numFmtId="0" fontId="14" fillId="0" borderId="37" xfId="0" applyFont="1" applyBorder="1"/>
    <xf numFmtId="0" fontId="14" fillId="0" borderId="37" xfId="0" applyFont="1" applyBorder="1" applyAlignment="1">
      <alignment horizontal="right"/>
    </xf>
    <xf numFmtId="0" fontId="14" fillId="0" borderId="33" xfId="0" applyNumberFormat="1" applyFont="1" applyBorder="1" applyAlignment="1">
      <alignment horizontal="right"/>
    </xf>
    <xf numFmtId="0" fontId="5" fillId="14" borderId="0" xfId="0" applyFont="1" applyFill="1" applyAlignment="1">
      <alignment horizontal="right"/>
    </xf>
    <xf numFmtId="0" fontId="5" fillId="14" borderId="0" xfId="0" applyNumberFormat="1" applyFont="1" applyFill="1"/>
    <xf numFmtId="0" fontId="22" fillId="0" borderId="0" xfId="17" applyFont="1" applyAlignment="1" applyProtection="1">
      <protection locked="0"/>
    </xf>
    <xf numFmtId="0" fontId="19" fillId="8" borderId="2" xfId="5" applyFont="1" applyBorder="1">
      <alignment horizontal="left" vertical="center"/>
    </xf>
    <xf numFmtId="0" fontId="19" fillId="8" borderId="3" xfId="5" applyFont="1" applyBorder="1">
      <alignment horizontal="left" vertical="center"/>
    </xf>
    <xf numFmtId="0" fontId="19" fillId="8" borderId="4" xfId="5" applyFont="1" applyBorder="1">
      <alignment horizontal="left" vertical="center"/>
    </xf>
    <xf numFmtId="0" fontId="7" fillId="0" borderId="0" xfId="0" applyFont="1" applyBorder="1" applyAlignment="1"/>
    <xf numFmtId="0" fontId="24" fillId="0" borderId="22" xfId="0" applyFont="1" applyBorder="1"/>
    <xf numFmtId="0" fontId="7" fillId="0" borderId="0" xfId="0" applyFont="1" applyBorder="1" applyAlignment="1">
      <alignment horizontal="center"/>
    </xf>
    <xf numFmtId="0" fontId="7" fillId="0" borderId="23" xfId="0" applyFont="1" applyBorder="1" applyAlignment="1">
      <alignment horizontal="center"/>
    </xf>
    <xf numFmtId="0" fontId="5" fillId="0" borderId="22" xfId="0" applyFont="1" applyBorder="1"/>
    <xf numFmtId="0" fontId="7" fillId="0" borderId="25" xfId="0" applyFont="1" applyBorder="1" applyAlignment="1"/>
    <xf numFmtId="0" fontId="5" fillId="0" borderId="23" xfId="0" applyFont="1" applyBorder="1"/>
    <xf numFmtId="0" fontId="5" fillId="0" borderId="0" xfId="0" quotePrefix="1" applyFont="1" applyBorder="1"/>
    <xf numFmtId="0" fontId="5" fillId="0" borderId="19" xfId="0" applyFont="1" applyBorder="1"/>
    <xf numFmtId="0" fontId="5" fillId="0" borderId="20" xfId="0" applyFont="1" applyBorder="1"/>
    <xf numFmtId="0" fontId="5" fillId="0" borderId="20" xfId="0" applyFont="1" applyFill="1" applyBorder="1"/>
    <xf numFmtId="0" fontId="5" fillId="0" borderId="21" xfId="0" applyFont="1" applyBorder="1"/>
    <xf numFmtId="0" fontId="7" fillId="0" borderId="22" xfId="0" applyFont="1" applyBorder="1"/>
    <xf numFmtId="0" fontId="7" fillId="0" borderId="5" xfId="0" applyFont="1" applyBorder="1" applyAlignment="1"/>
    <xf numFmtId="0" fontId="7" fillId="0" borderId="6" xfId="0" applyFont="1" applyBorder="1" applyAlignment="1"/>
    <xf numFmtId="0" fontId="7" fillId="0" borderId="7" xfId="0" applyFont="1" applyBorder="1" applyAlignment="1"/>
    <xf numFmtId="0" fontId="5" fillId="0" borderId="8" xfId="0" applyFont="1" applyBorder="1" applyAlignment="1">
      <alignment horizontal="left" wrapText="1"/>
    </xf>
    <xf numFmtId="0" fontId="5" fillId="0" borderId="9" xfId="0" applyFont="1" applyBorder="1"/>
    <xf numFmtId="0" fontId="5" fillId="0" borderId="69" xfId="0" applyFont="1" applyBorder="1" applyAlignment="1">
      <alignment horizontal="left" wrapText="1"/>
    </xf>
    <xf numFmtId="0" fontId="5" fillId="0" borderId="69" xfId="0" applyFont="1" applyBorder="1"/>
    <xf numFmtId="0" fontId="5" fillId="0" borderId="71" xfId="0" applyFont="1" applyBorder="1"/>
    <xf numFmtId="0" fontId="24" fillId="0" borderId="69" xfId="0" applyFont="1" applyBorder="1"/>
    <xf numFmtId="0" fontId="5" fillId="0" borderId="100" xfId="0" applyFont="1" applyBorder="1"/>
    <xf numFmtId="0" fontId="5" fillId="0" borderId="99" xfId="0" applyFont="1" applyBorder="1"/>
    <xf numFmtId="0" fontId="5" fillId="0" borderId="69" xfId="0" applyFont="1" applyBorder="1" applyAlignment="1">
      <alignment wrapText="1"/>
    </xf>
    <xf numFmtId="0" fontId="5" fillId="0" borderId="97" xfId="0" applyFont="1" applyBorder="1" applyAlignment="1">
      <alignment wrapText="1"/>
    </xf>
    <xf numFmtId="0" fontId="5" fillId="0" borderId="70" xfId="0" applyFont="1" applyBorder="1"/>
    <xf numFmtId="0" fontId="5" fillId="0" borderId="72" xfId="0" applyFont="1" applyBorder="1"/>
    <xf numFmtId="0" fontId="5" fillId="0" borderId="25" xfId="0" applyFont="1" applyBorder="1"/>
    <xf numFmtId="0" fontId="5" fillId="0" borderId="26" xfId="0" applyFont="1" applyBorder="1"/>
    <xf numFmtId="0" fontId="7" fillId="0" borderId="20" xfId="0" applyFont="1" applyBorder="1" applyAlignment="1">
      <alignment horizontal="center"/>
    </xf>
    <xf numFmtId="0" fontId="5" fillId="0" borderId="98" xfId="0" applyFont="1" applyBorder="1" applyAlignment="1">
      <alignment horizontal="left"/>
    </xf>
    <xf numFmtId="0" fontId="5" fillId="0" borderId="98" xfId="0" applyFont="1" applyBorder="1"/>
    <xf numFmtId="0" fontId="5" fillId="0" borderId="79" xfId="0" applyFont="1" applyBorder="1"/>
    <xf numFmtId="0" fontId="5" fillId="0" borderId="25" xfId="0" applyFont="1" applyFill="1" applyBorder="1"/>
    <xf numFmtId="0" fontId="5" fillId="0" borderId="0" xfId="0" applyFont="1" applyFill="1" applyBorder="1"/>
    <xf numFmtId="0" fontId="7" fillId="0" borderId="0" xfId="0" applyFont="1" applyBorder="1" applyAlignment="1">
      <alignment vertical="center"/>
    </xf>
    <xf numFmtId="0" fontId="7" fillId="0" borderId="19" xfId="0" applyFont="1" applyBorder="1" applyAlignment="1">
      <alignment vertical="center"/>
    </xf>
    <xf numFmtId="0" fontId="7" fillId="0" borderId="20" xfId="0" applyFont="1" applyBorder="1" applyAlignment="1">
      <alignment vertical="center"/>
    </xf>
    <xf numFmtId="0" fontId="7" fillId="0" borderId="21" xfId="0" applyFont="1" applyBorder="1" applyAlignment="1">
      <alignment vertical="center"/>
    </xf>
    <xf numFmtId="0" fontId="7" fillId="0" borderId="20" xfId="0" applyFont="1" applyBorder="1" applyAlignment="1"/>
    <xf numFmtId="0" fontId="7" fillId="0" borderId="21" xfId="0" applyFont="1" applyBorder="1" applyAlignment="1"/>
    <xf numFmtId="0" fontId="7" fillId="0" borderId="22" xfId="0" applyFont="1" applyBorder="1" applyAlignment="1">
      <alignment horizontal="center"/>
    </xf>
    <xf numFmtId="0" fontId="24" fillId="0" borderId="0" xfId="0" applyFont="1" applyBorder="1"/>
    <xf numFmtId="0" fontId="7" fillId="14" borderId="0" xfId="0" applyFont="1" applyFill="1" applyBorder="1" applyAlignment="1">
      <alignment horizontal="center"/>
    </xf>
    <xf numFmtId="0" fontId="7" fillId="0" borderId="6" xfId="0" applyFont="1" applyBorder="1" applyAlignment="1">
      <alignment horizontal="center" vertical="center"/>
    </xf>
    <xf numFmtId="0" fontId="5" fillId="0" borderId="6" xfId="0" applyFont="1" applyBorder="1"/>
    <xf numFmtId="0" fontId="24" fillId="0" borderId="7" xfId="0" applyFont="1" applyBorder="1"/>
    <xf numFmtId="0" fontId="7" fillId="0" borderId="5" xfId="0" applyFont="1" applyBorder="1" applyAlignment="1">
      <alignment wrapText="1"/>
    </xf>
    <xf numFmtId="0" fontId="7" fillId="0" borderId="7" xfId="0" applyFont="1" applyBorder="1" applyAlignment="1">
      <alignment horizontal="center"/>
    </xf>
    <xf numFmtId="0" fontId="5" fillId="0" borderId="8" xfId="0" applyFont="1" applyBorder="1"/>
    <xf numFmtId="0" fontId="7" fillId="0" borderId="0" xfId="0" applyFont="1" applyBorder="1" applyAlignment="1">
      <alignment wrapText="1"/>
    </xf>
    <xf numFmtId="0" fontId="7" fillId="0" borderId="0" xfId="0" applyFont="1" applyBorder="1"/>
    <xf numFmtId="0" fontId="24" fillId="0" borderId="8" xfId="0" applyFont="1" applyBorder="1"/>
    <xf numFmtId="0" fontId="24" fillId="0" borderId="23" xfId="0" applyFont="1" applyBorder="1"/>
    <xf numFmtId="0" fontId="24" fillId="0" borderId="10" xfId="0" applyFont="1" applyBorder="1"/>
    <xf numFmtId="0" fontId="24" fillId="0" borderId="11" xfId="0" applyFont="1" applyBorder="1"/>
    <xf numFmtId="0" fontId="5" fillId="0" borderId="11" xfId="0" applyFont="1" applyBorder="1"/>
    <xf numFmtId="0" fontId="5" fillId="0" borderId="12" xfId="0" applyFont="1" applyBorder="1"/>
    <xf numFmtId="0" fontId="5" fillId="0" borderId="11" xfId="0" applyFont="1" applyBorder="1" applyAlignment="1">
      <alignment horizontal="right"/>
    </xf>
    <xf numFmtId="0" fontId="7" fillId="0" borderId="11" xfId="0" applyFont="1" applyBorder="1"/>
    <xf numFmtId="0" fontId="5" fillId="0" borderId="7" xfId="0" applyFont="1" applyBorder="1"/>
    <xf numFmtId="0" fontId="7" fillId="0" borderId="22" xfId="0" applyFont="1" applyBorder="1" applyAlignment="1"/>
    <xf numFmtId="0" fontId="5" fillId="0" borderId="0" xfId="0" applyFont="1" applyBorder="1" applyAlignment="1">
      <alignment horizontal="right"/>
    </xf>
    <xf numFmtId="0" fontId="5" fillId="0" borderId="10" xfId="0" applyFont="1" applyBorder="1"/>
    <xf numFmtId="0" fontId="7" fillId="0" borderId="6" xfId="0" applyFont="1" applyBorder="1"/>
    <xf numFmtId="0" fontId="7" fillId="0" borderId="5" xfId="0" applyFont="1" applyBorder="1"/>
    <xf numFmtId="0" fontId="24" fillId="0" borderId="9" xfId="0" applyFont="1" applyBorder="1"/>
    <xf numFmtId="0" fontId="24" fillId="0" borderId="12" xfId="0" applyFont="1" applyBorder="1"/>
    <xf numFmtId="0" fontId="24" fillId="0" borderId="8" xfId="0" quotePrefix="1" applyFont="1" applyBorder="1"/>
    <xf numFmtId="0" fontId="33" fillId="3" borderId="0" xfId="0" applyFont="1" applyFill="1"/>
    <xf numFmtId="0" fontId="33" fillId="14" borderId="0" xfId="0" applyFont="1" applyFill="1"/>
    <xf numFmtId="0" fontId="19" fillId="8" borderId="28" xfId="5" applyFont="1" applyBorder="1">
      <alignment horizontal="left" vertical="center"/>
    </xf>
    <xf numFmtId="0" fontId="19" fillId="8" borderId="29" xfId="5" applyFont="1" applyFill="1" applyBorder="1" applyAlignment="1">
      <alignment horizontal="left" vertical="center"/>
    </xf>
    <xf numFmtId="0" fontId="33" fillId="3" borderId="0" xfId="0" applyFont="1" applyFill="1" applyProtection="1"/>
    <xf numFmtId="0" fontId="33" fillId="3" borderId="0" xfId="0" applyFont="1" applyFill="1" applyBorder="1" applyAlignment="1">
      <alignment horizontal="center" wrapText="1"/>
    </xf>
    <xf numFmtId="0" fontId="33" fillId="3" borderId="0" xfId="0" applyFont="1" applyFill="1" applyAlignment="1">
      <alignment horizontal="left"/>
    </xf>
    <xf numFmtId="0" fontId="33" fillId="3" borderId="0" xfId="0" applyFont="1" applyFill="1" applyBorder="1"/>
    <xf numFmtId="0" fontId="19" fillId="8" borderId="3" xfId="5" quotePrefix="1" applyFont="1" applyBorder="1">
      <alignment horizontal="left" vertical="center"/>
    </xf>
    <xf numFmtId="0" fontId="19" fillId="8" borderId="4" xfId="5" applyFont="1" applyFill="1" applyBorder="1" applyAlignment="1">
      <alignment horizontal="left" vertical="center"/>
    </xf>
    <xf numFmtId="0" fontId="33" fillId="3" borderId="23" xfId="0" applyFont="1" applyFill="1" applyBorder="1"/>
    <xf numFmtId="0" fontId="33" fillId="16" borderId="1" xfId="0" applyFont="1" applyFill="1" applyBorder="1" applyAlignment="1" applyProtection="1">
      <alignment horizontal="center" wrapText="1"/>
      <protection locked="0"/>
    </xf>
    <xf numFmtId="0" fontId="33" fillId="3" borderId="63" xfId="0" applyFont="1" applyFill="1" applyBorder="1" applyAlignment="1">
      <alignment horizontal="center" vertical="center" wrapText="1"/>
    </xf>
    <xf numFmtId="0" fontId="33" fillId="16" borderId="1" xfId="0" applyFont="1" applyFill="1" applyBorder="1" applyAlignment="1" applyProtection="1">
      <alignment horizontal="center"/>
      <protection locked="0"/>
    </xf>
    <xf numFmtId="0" fontId="33" fillId="3" borderId="63" xfId="0" applyFont="1" applyFill="1" applyBorder="1" applyAlignment="1">
      <alignment horizontal="center" vertical="center"/>
    </xf>
    <xf numFmtId="0" fontId="33" fillId="16" borderId="37" xfId="0" applyFont="1" applyFill="1" applyBorder="1" applyAlignment="1" applyProtection="1">
      <alignment horizontal="center"/>
      <protection locked="0"/>
    </xf>
    <xf numFmtId="0" fontId="33" fillId="3" borderId="64" xfId="0" applyFont="1" applyFill="1" applyBorder="1" applyAlignment="1">
      <alignment horizontal="center" vertical="center"/>
    </xf>
    <xf numFmtId="0" fontId="19" fillId="8" borderId="19" xfId="5" applyFont="1" applyBorder="1">
      <alignment horizontal="left" vertical="center"/>
    </xf>
    <xf numFmtId="0" fontId="19" fillId="8" borderId="20" xfId="5" quotePrefix="1" applyFont="1" applyBorder="1">
      <alignment horizontal="left" vertical="center"/>
    </xf>
    <xf numFmtId="0" fontId="19" fillId="8" borderId="21" xfId="5" applyFont="1" applyFill="1" applyBorder="1" applyAlignment="1">
      <alignment horizontal="left" vertical="center"/>
    </xf>
    <xf numFmtId="0" fontId="17" fillId="14" borderId="0" xfId="0" applyFont="1" applyFill="1"/>
    <xf numFmtId="0" fontId="5" fillId="0" borderId="0" xfId="0" applyFont="1" applyFill="1"/>
    <xf numFmtId="0" fontId="19" fillId="8" borderId="20" xfId="5" applyFont="1" applyBorder="1">
      <alignment horizontal="left" vertical="center"/>
    </xf>
    <xf numFmtId="0" fontId="19" fillId="8" borderId="21" xfId="5" applyFont="1" applyBorder="1">
      <alignment horizontal="left" vertical="center"/>
    </xf>
    <xf numFmtId="0" fontId="19" fillId="0" borderId="0" xfId="5" applyFont="1" applyFill="1" applyBorder="1" applyAlignment="1">
      <alignment vertical="center"/>
    </xf>
    <xf numFmtId="0" fontId="6" fillId="0" borderId="0" xfId="0" applyFont="1" applyFill="1" applyBorder="1" applyAlignment="1"/>
    <xf numFmtId="0" fontId="5" fillId="0" borderId="0" xfId="0" applyNumberFormat="1" applyFont="1" applyFill="1" applyBorder="1" applyAlignment="1"/>
    <xf numFmtId="14" fontId="5" fillId="0" borderId="0" xfId="0" applyNumberFormat="1" applyFont="1" applyFill="1" applyBorder="1" applyAlignment="1"/>
    <xf numFmtId="0" fontId="20" fillId="0" borderId="0" xfId="0" applyFont="1"/>
    <xf numFmtId="0" fontId="14" fillId="0" borderId="0" xfId="0" quotePrefix="1" applyFont="1"/>
    <xf numFmtId="0" fontId="5" fillId="0" borderId="0" xfId="0" applyFont="1" applyAlignment="1"/>
    <xf numFmtId="0" fontId="5" fillId="14" borderId="0" xfId="0" applyFont="1" applyFill="1" applyAlignment="1"/>
    <xf numFmtId="0" fontId="5" fillId="0" borderId="24" xfId="0" applyFont="1" applyBorder="1" applyAlignment="1"/>
    <xf numFmtId="0" fontId="5" fillId="0" borderId="25" xfId="0" applyFont="1" applyBorder="1" applyAlignment="1"/>
    <xf numFmtId="0" fontId="5" fillId="0" borderId="25" xfId="1" applyFont="1" applyFill="1" applyBorder="1"/>
    <xf numFmtId="0" fontId="5" fillId="0" borderId="26" xfId="1" applyFont="1" applyFill="1" applyBorder="1"/>
    <xf numFmtId="0" fontId="19" fillId="0" borderId="19" xfId="5" applyFont="1" applyFill="1" applyBorder="1">
      <alignment horizontal="left" vertical="center"/>
    </xf>
    <xf numFmtId="0" fontId="19" fillId="0" borderId="20" xfId="5" quotePrefix="1" applyFont="1" applyFill="1" applyBorder="1">
      <alignment horizontal="left" vertical="center"/>
    </xf>
    <xf numFmtId="0" fontId="19" fillId="0" borderId="21" xfId="5" applyFont="1" applyFill="1" applyBorder="1" applyAlignment="1">
      <alignment horizontal="left" vertical="center"/>
    </xf>
    <xf numFmtId="0" fontId="24" fillId="0" borderId="22" xfId="0" applyFont="1" applyBorder="1" applyAlignment="1"/>
    <xf numFmtId="0" fontId="24" fillId="0" borderId="0" xfId="0" applyFont="1" applyBorder="1" applyAlignment="1"/>
    <xf numFmtId="0" fontId="5" fillId="0" borderId="0" xfId="0" applyFont="1" applyBorder="1" applyAlignment="1"/>
    <xf numFmtId="0" fontId="5" fillId="0" borderId="22" xfId="0" applyFont="1" applyBorder="1" applyAlignment="1"/>
    <xf numFmtId="0" fontId="7" fillId="0" borderId="1" xfId="0" applyFont="1" applyBorder="1" applyAlignment="1">
      <alignment horizontal="center" vertical="center"/>
    </xf>
    <xf numFmtId="0" fontId="7" fillId="0" borderId="17" xfId="0" applyFont="1" applyBorder="1" applyAlignment="1">
      <alignment horizontal="center" vertical="center"/>
    </xf>
    <xf numFmtId="0" fontId="5" fillId="16" borderId="1" xfId="1" applyFont="1" applyFill="1" applyBorder="1" applyAlignment="1" applyProtection="1">
      <alignment horizontal="center" vertical="center"/>
      <protection locked="0"/>
    </xf>
    <xf numFmtId="0" fontId="5" fillId="0" borderId="0" xfId="0" applyFont="1" applyProtection="1"/>
    <xf numFmtId="0" fontId="5" fillId="0" borderId="61" xfId="0" applyFont="1" applyBorder="1" applyAlignment="1">
      <alignment wrapText="1"/>
    </xf>
    <xf numFmtId="0" fontId="5" fillId="0" borderId="61" xfId="0" applyFont="1" applyFill="1" applyBorder="1" applyAlignment="1">
      <alignment wrapText="1"/>
    </xf>
    <xf numFmtId="0" fontId="24" fillId="0" borderId="22" xfId="0" applyFont="1" applyBorder="1" applyAlignment="1">
      <alignment wrapText="1"/>
    </xf>
    <xf numFmtId="0" fontId="24" fillId="0" borderId="24" xfId="0" applyFont="1" applyBorder="1" applyAlignment="1">
      <alignment wrapText="1"/>
    </xf>
    <xf numFmtId="0" fontId="5" fillId="0" borderId="113" xfId="4" applyNumberFormat="1" applyFont="1" applyBorder="1" applyAlignment="1" applyProtection="1">
      <alignment horizontal="left"/>
    </xf>
    <xf numFmtId="14" fontId="5" fillId="0" borderId="45" xfId="4" applyNumberFormat="1" applyFont="1" applyBorder="1" applyAlignment="1" applyProtection="1">
      <alignment horizontal="left"/>
    </xf>
    <xf numFmtId="0" fontId="5" fillId="0" borderId="44" xfId="0" applyFont="1" applyBorder="1" applyAlignment="1">
      <alignment horizontal="left" vertical="center"/>
    </xf>
    <xf numFmtId="0" fontId="5" fillId="0" borderId="61" xfId="4" applyFont="1" applyBorder="1" applyAlignment="1">
      <alignment horizontal="left" vertical="center"/>
    </xf>
    <xf numFmtId="0" fontId="5" fillId="0" borderId="44" xfId="0" applyFont="1" applyBorder="1" applyAlignment="1">
      <alignment vertical="center"/>
    </xf>
    <xf numFmtId="0" fontId="5" fillId="0" borderId="46" xfId="4" applyFont="1" applyBorder="1" applyAlignment="1" applyProtection="1">
      <alignment vertical="center"/>
    </xf>
    <xf numFmtId="0" fontId="5" fillId="0" borderId="47" xfId="4" applyNumberFormat="1" applyFont="1" applyBorder="1" applyAlignment="1" applyProtection="1">
      <alignment horizontal="left" vertical="center" wrapText="1"/>
    </xf>
    <xf numFmtId="164" fontId="5" fillId="16" borderId="23" xfId="1" applyNumberFormat="1" applyFont="1" applyFill="1" applyBorder="1" applyAlignment="1" applyProtection="1">
      <alignment horizontal="center" vertical="center"/>
    </xf>
    <xf numFmtId="0" fontId="8" fillId="17" borderId="23" xfId="3" applyFont="1" applyFill="1" applyBorder="1" applyAlignment="1" applyProtection="1">
      <alignment horizontal="center" vertical="center"/>
    </xf>
    <xf numFmtId="0" fontId="14" fillId="0" borderId="23" xfId="19" applyFont="1" applyFill="1" applyBorder="1" applyAlignment="1" applyProtection="1">
      <alignment horizontal="center" vertical="center"/>
    </xf>
    <xf numFmtId="0" fontId="20" fillId="18" borderId="26" xfId="0" applyFont="1" applyFill="1" applyBorder="1" applyAlignment="1" applyProtection="1">
      <alignment horizontal="center" vertical="center"/>
    </xf>
    <xf numFmtId="0" fontId="7" fillId="7" borderId="117" xfId="0" applyFont="1" applyFill="1" applyBorder="1" applyAlignment="1">
      <alignment horizontal="center" vertical="center"/>
    </xf>
    <xf numFmtId="0" fontId="8" fillId="15" borderId="115" xfId="19" applyFont="1" applyFill="1" applyBorder="1" applyAlignment="1" applyProtection="1">
      <alignment horizontal="center" vertical="center"/>
    </xf>
    <xf numFmtId="14" fontId="14" fillId="16" borderId="35" xfId="16" applyNumberFormat="1" applyFont="1" applyFill="1" applyBorder="1" applyAlignment="1" applyProtection="1">
      <alignment horizontal="center" vertical="center"/>
      <protection locked="0"/>
    </xf>
    <xf numFmtId="0" fontId="9" fillId="16" borderId="34" xfId="16" applyFill="1" applyBorder="1" applyAlignment="1" applyProtection="1">
      <alignment horizontal="left" vertical="top"/>
      <protection locked="0"/>
    </xf>
    <xf numFmtId="0" fontId="9" fillId="16" borderId="1" xfId="16" applyFill="1" applyBorder="1" applyAlignment="1" applyProtection="1">
      <alignment horizontal="left" vertical="top"/>
      <protection locked="0"/>
    </xf>
    <xf numFmtId="0" fontId="9" fillId="16" borderId="35" xfId="16" applyFill="1" applyBorder="1" applyAlignment="1" applyProtection="1">
      <alignment horizontal="left" vertical="top"/>
      <protection locked="0"/>
    </xf>
    <xf numFmtId="0" fontId="9" fillId="16" borderId="32" xfId="16" applyFill="1" applyBorder="1" applyAlignment="1" applyProtection="1">
      <alignment horizontal="left" vertical="top"/>
      <protection locked="0"/>
    </xf>
    <xf numFmtId="0" fontId="9" fillId="16" borderId="37" xfId="16" applyFill="1" applyBorder="1" applyAlignment="1" applyProtection="1">
      <alignment horizontal="left" vertical="top"/>
      <protection locked="0"/>
    </xf>
    <xf numFmtId="0" fontId="9" fillId="16" borderId="33" xfId="16" applyFill="1" applyBorder="1" applyAlignment="1" applyProtection="1">
      <alignment horizontal="left" vertical="top"/>
      <protection locked="0"/>
    </xf>
    <xf numFmtId="0" fontId="5" fillId="0" borderId="61" xfId="4" applyNumberFormat="1" applyFont="1" applyBorder="1" applyAlignment="1">
      <alignment horizontal="left"/>
    </xf>
    <xf numFmtId="0" fontId="7" fillId="0" borderId="0" xfId="0" applyFont="1"/>
    <xf numFmtId="0" fontId="7" fillId="3" borderId="20" xfId="0" applyFont="1" applyFill="1" applyBorder="1" applyAlignment="1">
      <alignment horizontal="center" vertical="center"/>
    </xf>
    <xf numFmtId="0" fontId="7" fillId="3" borderId="0" xfId="0" applyFont="1" applyFill="1" applyBorder="1" applyAlignment="1">
      <alignment horizontal="center" vertical="center"/>
    </xf>
    <xf numFmtId="0" fontId="7" fillId="3" borderId="34" xfId="0" applyFont="1" applyFill="1" applyBorder="1"/>
    <xf numFmtId="0" fontId="5" fillId="3" borderId="23" xfId="0" applyFont="1" applyFill="1" applyBorder="1"/>
    <xf numFmtId="0" fontId="5" fillId="3" borderId="22" xfId="0" applyFont="1" applyFill="1" applyBorder="1"/>
    <xf numFmtId="0" fontId="5" fillId="3" borderId="0" xfId="0" applyFont="1" applyFill="1" applyBorder="1"/>
    <xf numFmtId="0" fontId="5" fillId="0" borderId="22" xfId="0" applyFont="1" applyFill="1" applyBorder="1"/>
    <xf numFmtId="0" fontId="7" fillId="3" borderId="61" xfId="0" applyFont="1" applyFill="1" applyBorder="1" applyAlignment="1">
      <alignment horizontal="center" vertical="center"/>
    </xf>
    <xf numFmtId="0" fontId="5" fillId="3" borderId="20" xfId="0" applyFont="1" applyFill="1" applyBorder="1"/>
    <xf numFmtId="0" fontId="5" fillId="3" borderId="21" xfId="0" applyFont="1" applyFill="1" applyBorder="1"/>
    <xf numFmtId="0" fontId="5" fillId="3" borderId="61" xfId="0" applyFont="1" applyFill="1" applyBorder="1" applyAlignment="1">
      <alignment horizontal="left" vertical="center"/>
    </xf>
    <xf numFmtId="0" fontId="5" fillId="3" borderId="25" xfId="0" applyFont="1" applyFill="1" applyBorder="1"/>
    <xf numFmtId="0" fontId="5" fillId="3" borderId="26" xfId="0" applyFont="1" applyFill="1" applyBorder="1"/>
    <xf numFmtId="0" fontId="7" fillId="3" borderId="61" xfId="0" applyFont="1" applyFill="1" applyBorder="1" applyAlignment="1">
      <alignment horizontal="left" vertical="center"/>
    </xf>
    <xf numFmtId="14" fontId="9" fillId="16" borderId="1" xfId="16" applyNumberFormat="1" applyFill="1" applyBorder="1" applyProtection="1">
      <alignment horizontal="center" vertical="center"/>
      <protection locked="0"/>
    </xf>
    <xf numFmtId="14" fontId="9" fillId="16" borderId="37" xfId="16" applyNumberFormat="1" applyFill="1" applyBorder="1" applyProtection="1">
      <alignment horizontal="center" vertical="center"/>
      <protection locked="0"/>
    </xf>
    <xf numFmtId="0" fontId="14" fillId="16" borderId="40" xfId="16" applyFont="1" applyFill="1" applyBorder="1" applyProtection="1">
      <alignment horizontal="center" vertical="center"/>
      <protection locked="0"/>
    </xf>
    <xf numFmtId="0" fontId="7" fillId="0" borderId="30" xfId="15" applyFont="1" applyBorder="1">
      <alignment horizontal="center" vertical="center" wrapText="1"/>
    </xf>
    <xf numFmtId="0" fontId="7" fillId="0" borderId="36" xfId="15" applyFont="1" applyBorder="1">
      <alignment horizontal="center" vertical="center" wrapText="1"/>
    </xf>
    <xf numFmtId="0" fontId="7" fillId="0" borderId="31" xfId="15" applyFont="1" applyBorder="1">
      <alignment horizontal="center" vertical="center" wrapText="1"/>
    </xf>
    <xf numFmtId="0" fontId="14" fillId="16" borderId="93" xfId="16" applyFont="1" applyFill="1" applyBorder="1" applyProtection="1">
      <alignment horizontal="center" vertical="center"/>
      <protection locked="0"/>
    </xf>
    <xf numFmtId="165" fontId="34" fillId="17" borderId="1" xfId="12" quotePrefix="1" applyNumberFormat="1" applyFont="1" applyFill="1" applyBorder="1" applyAlignment="1"/>
    <xf numFmtId="1" fontId="34" fillId="17" borderId="37" xfId="12" quotePrefix="1" applyNumberFormat="1" applyFont="1" applyFill="1" applyBorder="1" applyAlignment="1"/>
    <xf numFmtId="0" fontId="19" fillId="8" borderId="2" xfId="5" applyFont="1" applyBorder="1" applyAlignment="1">
      <alignment horizontal="left" vertical="center"/>
    </xf>
    <xf numFmtId="0" fontId="19" fillId="8" borderId="4" xfId="5" applyFont="1" applyBorder="1" applyAlignment="1">
      <alignment horizontal="left" vertical="center"/>
    </xf>
    <xf numFmtId="14" fontId="14" fillId="16" borderId="35" xfId="16" applyNumberFormat="1" applyFont="1" applyFill="1" applyBorder="1" applyProtection="1">
      <alignment horizontal="center" vertical="center"/>
      <protection locked="0"/>
    </xf>
    <xf numFmtId="0" fontId="35" fillId="0" borderId="0" xfId="0" applyFont="1"/>
    <xf numFmtId="14" fontId="14" fillId="16" borderId="33" xfId="16" applyNumberFormat="1" applyFont="1" applyFill="1" applyBorder="1" applyProtection="1">
      <alignment horizontal="center" vertical="center"/>
      <protection locked="0"/>
    </xf>
    <xf numFmtId="14" fontId="8" fillId="17" borderId="15" xfId="16" applyNumberFormat="1" applyFont="1" applyFill="1" applyBorder="1" applyProtection="1">
      <alignment horizontal="center" vertical="center"/>
    </xf>
    <xf numFmtId="0" fontId="8" fillId="17" borderId="40" xfId="16" applyFont="1" applyFill="1" applyBorder="1" applyAlignment="1" applyProtection="1">
      <alignment horizontal="left" vertical="center"/>
    </xf>
    <xf numFmtId="14" fontId="8" fillId="17" borderId="1" xfId="16" applyNumberFormat="1" applyFont="1" applyFill="1" applyBorder="1" applyProtection="1">
      <alignment horizontal="center" vertical="center"/>
    </xf>
    <xf numFmtId="0" fontId="8" fillId="17" borderId="35" xfId="16" applyFont="1" applyFill="1" applyBorder="1" applyAlignment="1" applyProtection="1">
      <alignment horizontal="left" vertical="center"/>
    </xf>
    <xf numFmtId="14" fontId="8" fillId="17" borderId="37" xfId="16" applyNumberFormat="1" applyFont="1" applyFill="1" applyBorder="1" applyProtection="1">
      <alignment horizontal="center" vertical="center"/>
    </xf>
    <xf numFmtId="0" fontId="8" fillId="17" borderId="33" xfId="16" applyFont="1" applyFill="1" applyBorder="1" applyAlignment="1" applyProtection="1">
      <alignment horizontal="left" vertical="center"/>
    </xf>
    <xf numFmtId="0" fontId="5" fillId="16" borderId="40" xfId="1" applyFont="1" applyFill="1" applyBorder="1" applyAlignment="1" applyProtection="1">
      <protection locked="0"/>
    </xf>
    <xf numFmtId="0" fontId="5" fillId="16" borderId="35" xfId="1" applyFont="1" applyFill="1" applyBorder="1" applyAlignment="1" applyProtection="1">
      <protection locked="0"/>
    </xf>
    <xf numFmtId="0" fontId="5" fillId="16" borderId="1" xfId="1" applyNumberFormat="1" applyFont="1" applyFill="1" applyBorder="1" applyAlignment="1" applyProtection="1">
      <protection locked="0"/>
    </xf>
    <xf numFmtId="0" fontId="5" fillId="16" borderId="1" xfId="1" applyNumberFormat="1" applyFont="1" applyFill="1" applyBorder="1" applyProtection="1">
      <protection locked="0"/>
    </xf>
    <xf numFmtId="0" fontId="7" fillId="0" borderId="0" xfId="0" applyNumberFormat="1" applyFont="1" applyBorder="1" applyAlignment="1"/>
    <xf numFmtId="0" fontId="5" fillId="0" borderId="0" xfId="0" applyNumberFormat="1" applyFont="1" applyBorder="1"/>
    <xf numFmtId="0" fontId="7" fillId="0" borderId="6" xfId="0" applyNumberFormat="1" applyFont="1" applyBorder="1" applyAlignment="1"/>
    <xf numFmtId="0" fontId="7" fillId="0" borderId="0" xfId="0" applyNumberFormat="1" applyFont="1" applyBorder="1" applyAlignment="1">
      <alignment horizontal="center"/>
    </xf>
    <xf numFmtId="0" fontId="8" fillId="17" borderId="17" xfId="2" applyNumberFormat="1" applyFont="1" applyFill="1" applyBorder="1" applyAlignment="1">
      <alignment horizontal="center"/>
    </xf>
    <xf numFmtId="0" fontId="5" fillId="0" borderId="0" xfId="0" applyNumberFormat="1" applyFont="1" applyFill="1" applyBorder="1"/>
    <xf numFmtId="0" fontId="5" fillId="0" borderId="25" xfId="0" applyNumberFormat="1" applyFont="1" applyBorder="1"/>
    <xf numFmtId="0" fontId="7" fillId="0" borderId="20" xfId="0" applyNumberFormat="1" applyFont="1" applyBorder="1" applyAlignment="1">
      <alignment horizontal="center"/>
    </xf>
    <xf numFmtId="0" fontId="8" fillId="17" borderId="1" xfId="3" applyNumberFormat="1" applyFont="1" applyFill="1" applyBorder="1"/>
    <xf numFmtId="0" fontId="24" fillId="0" borderId="0" xfId="0" applyNumberFormat="1" applyFont="1" applyBorder="1"/>
    <xf numFmtId="0" fontId="8" fillId="17" borderId="1" xfId="2" applyNumberFormat="1" applyFont="1" applyFill="1" applyBorder="1" applyAlignment="1">
      <alignment horizontal="center"/>
    </xf>
    <xf numFmtId="0" fontId="7" fillId="0" borderId="6" xfId="0" applyNumberFormat="1" applyFont="1" applyBorder="1" applyAlignment="1">
      <alignment horizontal="center" vertical="center"/>
    </xf>
    <xf numFmtId="0" fontId="8" fillId="17" borderId="1" xfId="2" applyNumberFormat="1" applyFont="1" applyFill="1" applyBorder="1"/>
    <xf numFmtId="0" fontId="5" fillId="0" borderId="11" xfId="0" applyNumberFormat="1" applyFont="1" applyBorder="1"/>
    <xf numFmtId="0" fontId="8" fillId="17" borderId="14" xfId="3" applyNumberFormat="1" applyFont="1" applyFill="1" applyBorder="1"/>
    <xf numFmtId="0" fontId="24" fillId="0" borderId="11" xfId="0" applyNumberFormat="1" applyFont="1" applyBorder="1"/>
    <xf numFmtId="0" fontId="14" fillId="3" borderId="1" xfId="2" applyNumberFormat="1" applyFont="1" applyFill="1" applyBorder="1" applyAlignment="1">
      <alignment horizontal="center"/>
    </xf>
    <xf numFmtId="0" fontId="14" fillId="3" borderId="1" xfId="2" applyNumberFormat="1" applyFont="1" applyFill="1" applyBorder="1"/>
    <xf numFmtId="0" fontId="5" fillId="0" borderId="80" xfId="4" applyFont="1" applyBorder="1" applyAlignment="1">
      <alignment horizontal="left" vertical="center"/>
    </xf>
    <xf numFmtId="0" fontId="5" fillId="0" borderId="79" xfId="4" applyFont="1" applyBorder="1" applyAlignment="1">
      <alignment horizontal="left" vertical="center"/>
    </xf>
    <xf numFmtId="0" fontId="7" fillId="0" borderId="28" xfId="4" applyFont="1" applyBorder="1" applyAlignment="1">
      <alignment horizontal="center" vertical="center"/>
    </xf>
    <xf numFmtId="0" fontId="7" fillId="0" borderId="75" xfId="4" applyFont="1" applyBorder="1" applyAlignment="1">
      <alignment horizontal="center" vertical="center"/>
    </xf>
    <xf numFmtId="0" fontId="3" fillId="0" borderId="119" xfId="4" applyNumberFormat="1" applyBorder="1" applyAlignment="1">
      <alignment horizontal="center"/>
    </xf>
    <xf numFmtId="14" fontId="3" fillId="0" borderId="113" xfId="4" applyNumberFormat="1" applyBorder="1" applyAlignment="1">
      <alignment horizontal="center" vertical="center"/>
    </xf>
    <xf numFmtId="14" fontId="8" fillId="0" borderId="0" xfId="16" applyNumberFormat="1" applyFont="1" applyFill="1" applyBorder="1" applyProtection="1">
      <alignment horizontal="center" vertical="center"/>
    </xf>
    <xf numFmtId="0" fontId="8" fillId="0" borderId="0" xfId="16" applyFont="1" applyFill="1" applyBorder="1" applyAlignment="1" applyProtection="1">
      <alignment horizontal="left" vertical="center"/>
    </xf>
    <xf numFmtId="0" fontId="9" fillId="16" borderId="33" xfId="16" applyFill="1" applyBorder="1" applyAlignment="1" applyProtection="1">
      <alignment horizontal="left" vertical="center"/>
      <protection locked="0"/>
    </xf>
    <xf numFmtId="0" fontId="5" fillId="0" borderId="120" xfId="4" applyFont="1" applyBorder="1" applyAlignment="1">
      <alignment horizontal="left" vertical="center"/>
    </xf>
    <xf numFmtId="0" fontId="9" fillId="16" borderId="1" xfId="16" applyFill="1" applyBorder="1" applyAlignment="1" applyProtection="1">
      <protection locked="0"/>
    </xf>
    <xf numFmtId="0" fontId="14" fillId="19" borderId="19" xfId="5" applyFont="1" applyFill="1" applyBorder="1" applyAlignment="1" applyProtection="1">
      <alignment horizontal="left" vertical="center" wrapText="1"/>
    </xf>
    <xf numFmtId="0" fontId="14" fillId="19" borderId="21" xfId="5" applyFont="1" applyFill="1" applyBorder="1" applyAlignment="1" applyProtection="1">
      <alignment horizontal="left" vertical="center" wrapText="1"/>
    </xf>
    <xf numFmtId="0" fontId="14" fillId="19" borderId="22" xfId="5" applyFont="1" applyFill="1" applyBorder="1" applyAlignment="1" applyProtection="1">
      <alignment horizontal="left" vertical="center" wrapText="1"/>
    </xf>
    <xf numFmtId="0" fontId="14" fillId="19" borderId="23" xfId="5" applyFont="1" applyFill="1" applyBorder="1" applyAlignment="1" applyProtection="1">
      <alignment horizontal="left" vertical="center" wrapText="1"/>
    </xf>
    <xf numFmtId="0" fontId="14" fillId="19" borderId="24" xfId="5" applyFont="1" applyFill="1" applyBorder="1" applyAlignment="1" applyProtection="1">
      <alignment horizontal="left" vertical="center" wrapText="1"/>
    </xf>
    <xf numFmtId="0" fontId="14" fillId="19" borderId="26" xfId="5" applyFont="1" applyFill="1" applyBorder="1" applyAlignment="1" applyProtection="1">
      <alignment horizontal="left" vertical="center" wrapText="1"/>
    </xf>
    <xf numFmtId="0" fontId="4" fillId="8" borderId="2" xfId="5" applyBorder="1" applyAlignment="1" applyProtection="1">
      <alignment horizontal="left" vertical="center"/>
    </xf>
    <xf numFmtId="0" fontId="4" fillId="8" borderId="4" xfId="5" applyBorder="1" applyAlignment="1" applyProtection="1">
      <alignment horizontal="left" vertical="center"/>
    </xf>
    <xf numFmtId="0" fontId="7" fillId="7" borderId="2" xfId="0" applyFont="1" applyFill="1" applyBorder="1" applyAlignment="1">
      <alignment horizontal="center"/>
    </xf>
    <xf numFmtId="0" fontId="7" fillId="7" borderId="4" xfId="0" applyFont="1" applyFill="1" applyBorder="1" applyAlignment="1">
      <alignment horizontal="center"/>
    </xf>
    <xf numFmtId="0" fontId="7" fillId="7" borderId="114" xfId="0" applyFont="1" applyFill="1" applyBorder="1" applyAlignment="1">
      <alignment horizontal="center" vertical="center"/>
    </xf>
    <xf numFmtId="0" fontId="7" fillId="7" borderId="116" xfId="0" applyFont="1" applyFill="1" applyBorder="1" applyAlignment="1">
      <alignment horizontal="center" vertical="center"/>
    </xf>
    <xf numFmtId="0" fontId="15" fillId="3" borderId="24" xfId="17" applyFill="1" applyBorder="1" applyAlignment="1" applyProtection="1">
      <alignment horizontal="left" vertical="center"/>
      <protection locked="0"/>
    </xf>
    <xf numFmtId="0" fontId="15" fillId="3" borderId="26" xfId="17" applyFill="1" applyBorder="1" applyAlignment="1" applyProtection="1">
      <alignment horizontal="left" vertical="center"/>
      <protection locked="0"/>
    </xf>
    <xf numFmtId="0" fontId="5" fillId="0" borderId="89" xfId="4" applyNumberFormat="1" applyFont="1" applyBorder="1" applyAlignment="1">
      <alignment horizontal="left" vertical="center" wrapText="1"/>
    </xf>
    <xf numFmtId="0" fontId="5" fillId="0" borderId="90" xfId="4" applyNumberFormat="1" applyFont="1" applyBorder="1" applyAlignment="1">
      <alignment horizontal="left" vertical="center" wrapText="1"/>
    </xf>
    <xf numFmtId="0" fontId="5" fillId="0" borderId="63" xfId="4" applyNumberFormat="1" applyFont="1" applyBorder="1" applyAlignment="1">
      <alignment horizontal="left" vertical="center" wrapText="1"/>
    </xf>
    <xf numFmtId="0" fontId="5" fillId="0" borderId="77" xfId="4" applyFont="1" applyBorder="1" applyAlignment="1">
      <alignment horizontal="left" vertical="center"/>
    </xf>
    <xf numFmtId="0" fontId="5" fillId="0" borderId="78" xfId="4" applyFont="1" applyBorder="1" applyAlignment="1">
      <alignment horizontal="left" vertical="center"/>
    </xf>
    <xf numFmtId="0" fontId="5" fillId="0" borderId="0" xfId="4" applyFont="1" applyFill="1" applyBorder="1" applyAlignment="1">
      <alignment horizontal="left" vertical="center"/>
    </xf>
    <xf numFmtId="0" fontId="5" fillId="0" borderId="80" xfId="4" applyFont="1" applyBorder="1" applyAlignment="1">
      <alignment horizontal="left" vertical="center"/>
    </xf>
    <xf numFmtId="0" fontId="5" fillId="0" borderId="79" xfId="4" applyFont="1" applyBorder="1" applyAlignment="1">
      <alignment horizontal="left" vertical="center"/>
    </xf>
    <xf numFmtId="0" fontId="19" fillId="20" borderId="19" xfId="5" applyFont="1" applyFill="1" applyBorder="1" applyAlignment="1" applyProtection="1">
      <alignment horizontal="left" vertical="top" wrapText="1"/>
    </xf>
    <xf numFmtId="0" fontId="19" fillId="20" borderId="20" xfId="5" applyFont="1" applyFill="1" applyBorder="1" applyAlignment="1" applyProtection="1">
      <alignment horizontal="left" vertical="top" wrapText="1"/>
    </xf>
    <xf numFmtId="0" fontId="19" fillId="20" borderId="21" xfId="5" applyFont="1" applyFill="1" applyBorder="1" applyAlignment="1" applyProtection="1">
      <alignment horizontal="left" vertical="top" wrapText="1"/>
    </xf>
    <xf numFmtId="0" fontId="19" fillId="20" borderId="22" xfId="5" applyFont="1" applyFill="1" applyBorder="1" applyAlignment="1" applyProtection="1">
      <alignment horizontal="left" vertical="top" wrapText="1"/>
    </xf>
    <xf numFmtId="0" fontId="19" fillId="20" borderId="0" xfId="5" applyFont="1" applyFill="1" applyBorder="1" applyAlignment="1" applyProtection="1">
      <alignment horizontal="left" vertical="top" wrapText="1"/>
    </xf>
    <xf numFmtId="0" fontId="19" fillId="20" borderId="23" xfId="5" applyFont="1" applyFill="1" applyBorder="1" applyAlignment="1" applyProtection="1">
      <alignment horizontal="left" vertical="top" wrapText="1"/>
    </xf>
    <xf numFmtId="0" fontId="19" fillId="20" borderId="24" xfId="5" applyFont="1" applyFill="1" applyBorder="1" applyAlignment="1" applyProtection="1">
      <alignment horizontal="left" vertical="top" wrapText="1"/>
    </xf>
    <xf numFmtId="0" fontId="19" fillId="20" borderId="25" xfId="5" applyFont="1" applyFill="1" applyBorder="1" applyAlignment="1" applyProtection="1">
      <alignment horizontal="left" vertical="top" wrapText="1"/>
    </xf>
    <xf numFmtId="0" fontId="19" fillId="20" borderId="26" xfId="5" applyFont="1" applyFill="1" applyBorder="1" applyAlignment="1" applyProtection="1">
      <alignment horizontal="left" vertical="top" wrapText="1"/>
    </xf>
    <xf numFmtId="14" fontId="5" fillId="0" borderId="84" xfId="4" applyNumberFormat="1" applyFont="1" applyBorder="1" applyAlignment="1">
      <alignment horizontal="left"/>
    </xf>
    <xf numFmtId="14" fontId="5" fillId="0" borderId="25" xfId="4" applyNumberFormat="1" applyFont="1" applyBorder="1" applyAlignment="1">
      <alignment horizontal="left"/>
    </xf>
    <xf numFmtId="14" fontId="5" fillId="0" borderId="26" xfId="4" applyNumberFormat="1" applyFont="1" applyBorder="1" applyAlignment="1">
      <alignment horizontal="left"/>
    </xf>
    <xf numFmtId="0" fontId="19" fillId="8" borderId="2" xfId="5" applyFont="1" applyBorder="1" applyAlignment="1">
      <alignment horizontal="left" vertical="center"/>
    </xf>
    <xf numFmtId="0" fontId="19" fillId="8" borderId="3" xfId="5" applyFont="1" applyBorder="1" applyAlignment="1">
      <alignment horizontal="left" vertical="center"/>
    </xf>
    <xf numFmtId="0" fontId="19" fillId="8" borderId="4" xfId="5" applyFont="1" applyBorder="1" applyAlignment="1">
      <alignment horizontal="left" vertical="center"/>
    </xf>
    <xf numFmtId="0" fontId="6" fillId="0" borderId="81" xfId="4" applyFont="1" applyBorder="1" applyAlignment="1">
      <alignment horizontal="left"/>
    </xf>
    <xf numFmtId="0" fontId="6" fillId="0" borderId="20" xfId="4" applyFont="1" applyBorder="1" applyAlignment="1">
      <alignment horizontal="left"/>
    </xf>
    <xf numFmtId="0" fontId="6" fillId="0" borderId="21" xfId="4" applyFont="1" applyBorder="1" applyAlignment="1">
      <alignment horizontal="left"/>
    </xf>
    <xf numFmtId="0" fontId="5" fillId="0" borderId="89" xfId="4" applyNumberFormat="1" applyFont="1" applyBorder="1" applyAlignment="1">
      <alignment horizontal="left"/>
    </xf>
    <xf numFmtId="0" fontId="5" fillId="0" borderId="90" xfId="4" applyNumberFormat="1" applyFont="1" applyBorder="1" applyAlignment="1">
      <alignment horizontal="left"/>
    </xf>
    <xf numFmtId="0" fontId="5" fillId="0" borderId="63" xfId="4" applyNumberFormat="1" applyFont="1" applyBorder="1" applyAlignment="1">
      <alignment horizontal="left"/>
    </xf>
    <xf numFmtId="14" fontId="5" fillId="0" borderId="89" xfId="4" applyNumberFormat="1" applyFont="1" applyBorder="1" applyAlignment="1">
      <alignment horizontal="left"/>
    </xf>
    <xf numFmtId="14" fontId="5" fillId="0" borderId="90" xfId="4" applyNumberFormat="1" applyFont="1" applyBorder="1" applyAlignment="1">
      <alignment horizontal="left"/>
    </xf>
    <xf numFmtId="14" fontId="5" fillId="0" borderId="63" xfId="4" applyNumberFormat="1" applyFont="1" applyBorder="1" applyAlignment="1">
      <alignment horizontal="left"/>
    </xf>
    <xf numFmtId="0" fontId="4" fillId="8" borderId="2" xfId="5" applyBorder="1" applyAlignment="1">
      <alignment horizontal="left" vertical="center"/>
    </xf>
    <xf numFmtId="0" fontId="4" fillId="8" borderId="3" xfId="5" applyBorder="1" applyAlignment="1">
      <alignment horizontal="left" vertical="center"/>
    </xf>
    <xf numFmtId="0" fontId="4" fillId="8" borderId="4" xfId="5" applyBorder="1" applyAlignment="1">
      <alignment horizontal="left" vertical="center"/>
    </xf>
    <xf numFmtId="0" fontId="7" fillId="16" borderId="19" xfId="4" applyFont="1" applyFill="1" applyBorder="1" applyAlignment="1" applyProtection="1">
      <alignment horizontal="left" vertical="top" wrapText="1"/>
      <protection locked="0"/>
    </xf>
    <xf numFmtId="0" fontId="7" fillId="16" borderId="20" xfId="4" applyFont="1" applyFill="1" applyBorder="1" applyAlignment="1" applyProtection="1">
      <alignment horizontal="left" vertical="top" wrapText="1"/>
      <protection locked="0"/>
    </xf>
    <xf numFmtId="0" fontId="7" fillId="16" borderId="21" xfId="4" applyFont="1" applyFill="1" applyBorder="1" applyAlignment="1" applyProtection="1">
      <alignment horizontal="left" vertical="top" wrapText="1"/>
      <protection locked="0"/>
    </xf>
    <xf numFmtId="0" fontId="7" fillId="16" borderId="22" xfId="4" applyFont="1" applyFill="1" applyBorder="1" applyAlignment="1" applyProtection="1">
      <alignment horizontal="left" vertical="top" wrapText="1"/>
      <protection locked="0"/>
    </xf>
    <xf numFmtId="0" fontId="7" fillId="16" borderId="0" xfId="4" applyFont="1" applyFill="1" applyBorder="1" applyAlignment="1" applyProtection="1">
      <alignment horizontal="left" vertical="top" wrapText="1"/>
      <protection locked="0"/>
    </xf>
    <xf numFmtId="0" fontId="7" fillId="16" borderId="23" xfId="4" applyFont="1" applyFill="1" applyBorder="1" applyAlignment="1" applyProtection="1">
      <alignment horizontal="left" vertical="top" wrapText="1"/>
      <protection locked="0"/>
    </xf>
    <xf numFmtId="0" fontId="7" fillId="16" borderId="24" xfId="4" applyFont="1" applyFill="1" applyBorder="1" applyAlignment="1" applyProtection="1">
      <alignment horizontal="left" vertical="top" wrapText="1"/>
      <protection locked="0"/>
    </xf>
    <xf numFmtId="0" fontId="7" fillId="16" borderId="25" xfId="4" applyFont="1" applyFill="1" applyBorder="1" applyAlignment="1" applyProtection="1">
      <alignment horizontal="left" vertical="top" wrapText="1"/>
      <protection locked="0"/>
    </xf>
    <xf numFmtId="0" fontId="7" fillId="16" borderId="26" xfId="4" applyFont="1" applyFill="1" applyBorder="1" applyAlignment="1" applyProtection="1">
      <alignment horizontal="left" vertical="top" wrapText="1"/>
      <protection locked="0"/>
    </xf>
    <xf numFmtId="14" fontId="5" fillId="0" borderId="89" xfId="4" applyNumberFormat="1" applyFont="1" applyBorder="1" applyAlignment="1">
      <alignment horizontal="left" vertical="center" wrapText="1"/>
    </xf>
    <xf numFmtId="0" fontId="19" fillId="0" borderId="20" xfId="5" applyFont="1" applyFill="1" applyBorder="1" applyAlignment="1">
      <alignment horizontal="center" vertical="center"/>
    </xf>
    <xf numFmtId="0" fontId="19" fillId="0" borderId="21" xfId="5" applyFont="1" applyFill="1" applyBorder="1" applyAlignment="1">
      <alignment horizontal="center" vertical="center"/>
    </xf>
    <xf numFmtId="0" fontId="19" fillId="0" borderId="0" xfId="5" applyFont="1" applyFill="1" applyBorder="1" applyAlignment="1">
      <alignment horizontal="center" vertical="center"/>
    </xf>
    <xf numFmtId="0" fontId="19" fillId="0" borderId="23" xfId="5" applyFont="1" applyFill="1" applyBorder="1" applyAlignment="1">
      <alignment horizontal="center" vertical="center"/>
    </xf>
    <xf numFmtId="0" fontId="7" fillId="0" borderId="1" xfId="0" applyFont="1" applyFill="1" applyBorder="1" applyAlignment="1">
      <alignment horizontal="left"/>
    </xf>
    <xf numFmtId="0" fontId="7" fillId="0" borderId="35" xfId="0" applyFont="1" applyFill="1" applyBorder="1" applyAlignment="1">
      <alignment horizontal="left"/>
    </xf>
    <xf numFmtId="0" fontId="5" fillId="16" borderId="1" xfId="0" applyFont="1" applyFill="1" applyBorder="1" applyAlignment="1" applyProtection="1">
      <alignment horizontal="center"/>
      <protection locked="0"/>
    </xf>
    <xf numFmtId="0" fontId="5" fillId="16" borderId="35" xfId="0" applyFont="1" applyFill="1" applyBorder="1" applyAlignment="1" applyProtection="1">
      <alignment horizontal="center"/>
      <protection locked="0"/>
    </xf>
    <xf numFmtId="0" fontId="7" fillId="0" borderId="17" xfId="0" applyFont="1" applyBorder="1" applyAlignment="1">
      <alignment horizontal="center" vertical="center"/>
    </xf>
    <xf numFmtId="0" fontId="7" fillId="0" borderId="92" xfId="0" applyFont="1" applyBorder="1" applyAlignment="1">
      <alignment horizontal="center" vertical="center"/>
    </xf>
    <xf numFmtId="0" fontId="5" fillId="16" borderId="41" xfId="1" applyFont="1" applyFill="1" applyBorder="1" applyAlignment="1" applyProtection="1">
      <alignment horizontal="left" vertical="top" wrapText="1"/>
      <protection locked="0"/>
    </xf>
    <xf numFmtId="0" fontId="5" fillId="16" borderId="6" xfId="1" applyFont="1" applyFill="1" applyBorder="1" applyAlignment="1" applyProtection="1">
      <alignment horizontal="left" vertical="top" wrapText="1"/>
      <protection locked="0"/>
    </xf>
    <xf numFmtId="0" fontId="5" fillId="16" borderId="39" xfId="1" applyFont="1" applyFill="1" applyBorder="1" applyAlignment="1" applyProtection="1">
      <alignment horizontal="left" vertical="top" wrapText="1"/>
      <protection locked="0"/>
    </xf>
    <xf numFmtId="0" fontId="5" fillId="16" borderId="22" xfId="1" applyFont="1" applyFill="1" applyBorder="1" applyAlignment="1" applyProtection="1">
      <alignment horizontal="left" vertical="top" wrapText="1"/>
      <protection locked="0"/>
    </xf>
    <xf numFmtId="0" fontId="5" fillId="16" borderId="0" xfId="1" applyFont="1" applyFill="1" applyBorder="1" applyAlignment="1" applyProtection="1">
      <alignment horizontal="left" vertical="top" wrapText="1"/>
      <protection locked="0"/>
    </xf>
    <xf numFmtId="0" fontId="5" fillId="16" borderId="23" xfId="1" applyFont="1" applyFill="1" applyBorder="1" applyAlignment="1" applyProtection="1">
      <alignment horizontal="left" vertical="top" wrapText="1"/>
      <protection locked="0"/>
    </xf>
    <xf numFmtId="0" fontId="5" fillId="16" borderId="65" xfId="1" applyFont="1" applyFill="1" applyBorder="1" applyAlignment="1" applyProtection="1">
      <alignment horizontal="left" vertical="top" wrapText="1"/>
      <protection locked="0"/>
    </xf>
    <xf numFmtId="0" fontId="5" fillId="16" borderId="11" xfId="1" applyFont="1" applyFill="1" applyBorder="1" applyAlignment="1" applyProtection="1">
      <alignment horizontal="left" vertical="top" wrapText="1"/>
      <protection locked="0"/>
    </xf>
    <xf numFmtId="0" fontId="5" fillId="16" borderId="115" xfId="1" applyFont="1" applyFill="1" applyBorder="1" applyAlignment="1" applyProtection="1">
      <alignment horizontal="left" vertical="top" wrapText="1"/>
      <protection locked="0"/>
    </xf>
    <xf numFmtId="0" fontId="5" fillId="16" borderId="17" xfId="1" applyFont="1" applyFill="1" applyBorder="1" applyAlignment="1" applyProtection="1">
      <alignment horizontal="center" vertical="center"/>
      <protection locked="0"/>
    </xf>
    <xf numFmtId="0" fontId="5" fillId="16" borderId="92" xfId="1" applyFont="1" applyFill="1" applyBorder="1" applyAlignment="1" applyProtection="1">
      <alignment horizontal="center" vertical="center"/>
      <protection locked="0"/>
    </xf>
    <xf numFmtId="0" fontId="7" fillId="0" borderId="18" xfId="0" applyFont="1" applyBorder="1" applyAlignment="1">
      <alignment horizontal="center" vertical="center"/>
    </xf>
    <xf numFmtId="0" fontId="5" fillId="16" borderId="18" xfId="1" applyFont="1" applyFill="1" applyBorder="1" applyAlignment="1" applyProtection="1">
      <alignment horizontal="center" vertical="center"/>
      <protection locked="0"/>
    </xf>
    <xf numFmtId="0" fontId="5" fillId="16" borderId="85" xfId="1" applyFont="1" applyFill="1" applyBorder="1" applyAlignment="1" applyProtection="1">
      <alignment horizontal="center" vertical="center"/>
      <protection locked="0"/>
    </xf>
    <xf numFmtId="0" fontId="7" fillId="0" borderId="85" xfId="0" applyFont="1" applyBorder="1" applyAlignment="1">
      <alignment horizontal="center" vertical="center"/>
    </xf>
    <xf numFmtId="0" fontId="5" fillId="16" borderId="19" xfId="1" applyFont="1" applyFill="1" applyBorder="1" applyAlignment="1" applyProtection="1">
      <alignment horizontal="center"/>
      <protection locked="0"/>
    </xf>
    <xf numFmtId="0" fontId="5" fillId="16" borderId="20" xfId="1" applyFont="1" applyFill="1" applyBorder="1" applyAlignment="1" applyProtection="1">
      <alignment horizontal="center"/>
      <protection locked="0"/>
    </xf>
    <xf numFmtId="0" fontId="5" fillId="16" borderId="21" xfId="1" applyFont="1" applyFill="1" applyBorder="1" applyAlignment="1" applyProtection="1">
      <alignment horizontal="center"/>
      <protection locked="0"/>
    </xf>
    <xf numFmtId="0" fontId="5" fillId="16" borderId="22" xfId="1" applyFont="1" applyFill="1" applyBorder="1" applyAlignment="1" applyProtection="1">
      <alignment horizontal="center"/>
      <protection locked="0"/>
    </xf>
    <xf numFmtId="0" fontId="5" fillId="16" borderId="0" xfId="1" applyFont="1" applyFill="1" applyBorder="1" applyAlignment="1" applyProtection="1">
      <alignment horizontal="center"/>
      <protection locked="0"/>
    </xf>
    <xf numFmtId="0" fontId="5" fillId="16" borderId="23" xfId="1" applyFont="1" applyFill="1" applyBorder="1" applyAlignment="1" applyProtection="1">
      <alignment horizontal="center"/>
      <protection locked="0"/>
    </xf>
    <xf numFmtId="0" fontId="5" fillId="16" borderId="24" xfId="1" applyFont="1" applyFill="1" applyBorder="1" applyAlignment="1" applyProtection="1">
      <alignment horizontal="center"/>
      <protection locked="0"/>
    </xf>
    <xf numFmtId="0" fontId="5" fillId="16" borderId="25" xfId="1" applyFont="1" applyFill="1" applyBorder="1" applyAlignment="1" applyProtection="1">
      <alignment horizontal="center"/>
      <protection locked="0"/>
    </xf>
    <xf numFmtId="0" fontId="5" fillId="16" borderId="26" xfId="1" applyFont="1" applyFill="1" applyBorder="1" applyAlignment="1" applyProtection="1">
      <alignment horizontal="center"/>
      <protection locked="0"/>
    </xf>
    <xf numFmtId="0" fontId="5" fillId="0" borderId="89" xfId="0" applyNumberFormat="1" applyFont="1" applyBorder="1" applyAlignment="1">
      <alignment horizontal="left" vertical="center"/>
    </xf>
    <xf numFmtId="0" fontId="5" fillId="0" borderId="90" xfId="0" applyNumberFormat="1" applyFont="1" applyBorder="1" applyAlignment="1">
      <alignment horizontal="left" vertical="center"/>
    </xf>
    <xf numFmtId="0" fontId="5" fillId="0" borderId="63" xfId="0" applyNumberFormat="1" applyFont="1" applyBorder="1" applyAlignment="1">
      <alignment horizontal="left" vertical="center"/>
    </xf>
    <xf numFmtId="14" fontId="5" fillId="0" borderId="111" xfId="0" applyNumberFormat="1" applyFont="1" applyBorder="1" applyAlignment="1">
      <alignment horizontal="left"/>
    </xf>
    <xf numFmtId="14" fontId="5" fillId="0" borderId="112" xfId="0" applyNumberFormat="1" applyFont="1" applyBorder="1" applyAlignment="1">
      <alignment horizontal="left"/>
    </xf>
    <xf numFmtId="14" fontId="5" fillId="0" borderId="64" xfId="0" applyNumberFormat="1" applyFont="1" applyBorder="1" applyAlignment="1">
      <alignment horizontal="left"/>
    </xf>
    <xf numFmtId="0" fontId="6" fillId="0" borderId="86" xfId="0" applyFont="1" applyBorder="1" applyAlignment="1">
      <alignment horizontal="left"/>
    </xf>
    <xf numFmtId="0" fontId="6" fillId="0" borderId="87" xfId="0" applyFont="1" applyBorder="1" applyAlignment="1">
      <alignment horizontal="left"/>
    </xf>
    <xf numFmtId="0" fontId="6" fillId="0" borderId="88" xfId="0" applyFont="1" applyBorder="1" applyAlignment="1">
      <alignment horizontal="left"/>
    </xf>
    <xf numFmtId="0" fontId="5" fillId="0" borderId="89" xfId="0" applyNumberFormat="1" applyFont="1" applyBorder="1" applyAlignment="1">
      <alignment horizontal="left"/>
    </xf>
    <xf numFmtId="0" fontId="5" fillId="0" borderId="90" xfId="0" applyNumberFormat="1" applyFont="1" applyBorder="1" applyAlignment="1">
      <alignment horizontal="left"/>
    </xf>
    <xf numFmtId="0" fontId="5" fillId="0" borderId="63" xfId="0" applyNumberFormat="1" applyFont="1" applyBorder="1" applyAlignment="1">
      <alignment horizontal="left"/>
    </xf>
    <xf numFmtId="14" fontId="5" fillId="0" borderId="89" xfId="0" applyNumberFormat="1" applyFont="1" applyBorder="1" applyAlignment="1">
      <alignment horizontal="left"/>
    </xf>
    <xf numFmtId="14" fontId="5" fillId="0" borderId="90" xfId="0" applyNumberFormat="1" applyFont="1" applyBorder="1" applyAlignment="1">
      <alignment horizontal="left"/>
    </xf>
    <xf numFmtId="14" fontId="5" fillId="0" borderId="63" xfId="0" applyNumberFormat="1" applyFont="1" applyBorder="1" applyAlignment="1">
      <alignment horizontal="left"/>
    </xf>
    <xf numFmtId="0" fontId="22" fillId="3" borderId="0" xfId="17" applyFont="1" applyFill="1" applyAlignment="1" applyProtection="1">
      <alignment horizontal="left"/>
      <protection locked="0"/>
    </xf>
    <xf numFmtId="0" fontId="17" fillId="16" borderId="19" xfId="0" applyFont="1" applyFill="1" applyBorder="1" applyAlignment="1" applyProtection="1">
      <alignment horizontal="center" vertical="center" wrapText="1"/>
      <protection locked="0"/>
    </xf>
    <xf numFmtId="0" fontId="17" fillId="16" borderId="20" xfId="0" applyFont="1" applyFill="1" applyBorder="1" applyAlignment="1" applyProtection="1">
      <alignment horizontal="center" vertical="center"/>
      <protection locked="0"/>
    </xf>
    <xf numFmtId="0" fontId="17" fillId="16" borderId="21" xfId="0" applyFont="1" applyFill="1" applyBorder="1" applyAlignment="1" applyProtection="1">
      <alignment horizontal="center" vertical="center"/>
      <protection locked="0"/>
    </xf>
    <xf numFmtId="0" fontId="17" fillId="16" borderId="22" xfId="0" applyFont="1" applyFill="1" applyBorder="1" applyAlignment="1" applyProtection="1">
      <alignment horizontal="center" vertical="center"/>
      <protection locked="0"/>
    </xf>
    <xf numFmtId="0" fontId="17" fillId="16" borderId="0" xfId="0" applyFont="1" applyFill="1" applyBorder="1" applyAlignment="1" applyProtection="1">
      <alignment horizontal="center" vertical="center"/>
      <protection locked="0"/>
    </xf>
    <xf numFmtId="0" fontId="17" fillId="16" borderId="23" xfId="0" applyFont="1" applyFill="1" applyBorder="1" applyAlignment="1" applyProtection="1">
      <alignment horizontal="center" vertical="center"/>
      <protection locked="0"/>
    </xf>
    <xf numFmtId="0" fontId="17" fillId="16" borderId="24" xfId="0" applyFont="1" applyFill="1" applyBorder="1" applyAlignment="1" applyProtection="1">
      <alignment horizontal="center" vertical="center"/>
      <protection locked="0"/>
    </xf>
    <xf numFmtId="0" fontId="17" fillId="16" borderId="25" xfId="0" applyFont="1" applyFill="1" applyBorder="1" applyAlignment="1" applyProtection="1">
      <alignment horizontal="center" vertical="center"/>
      <protection locked="0"/>
    </xf>
    <xf numFmtId="0" fontId="17" fillId="16" borderId="26" xfId="0" applyFont="1" applyFill="1" applyBorder="1" applyAlignment="1" applyProtection="1">
      <alignment horizontal="center" vertical="center"/>
      <protection locked="0"/>
    </xf>
    <xf numFmtId="0" fontId="5" fillId="3" borderId="30" xfId="0" applyFont="1" applyFill="1" applyBorder="1" applyAlignment="1">
      <alignment horizontal="center" vertical="center" wrapText="1"/>
    </xf>
    <xf numFmtId="0" fontId="5" fillId="3" borderId="34" xfId="0" applyFont="1" applyFill="1" applyBorder="1" applyAlignment="1">
      <alignment horizontal="center" vertical="center" wrapText="1"/>
    </xf>
    <xf numFmtId="0" fontId="33" fillId="16" borderId="36" xfId="0" applyFont="1" applyFill="1" applyBorder="1" applyAlignment="1" applyProtection="1">
      <alignment horizontal="left" vertical="top" wrapText="1"/>
      <protection locked="0"/>
    </xf>
    <xf numFmtId="0" fontId="33" fillId="16" borderId="31" xfId="0" applyFont="1" applyFill="1" applyBorder="1" applyAlignment="1" applyProtection="1">
      <alignment horizontal="left" vertical="top" wrapText="1"/>
      <protection locked="0"/>
    </xf>
    <xf numFmtId="0" fontId="33" fillId="16" borderId="1" xfId="0" applyFont="1" applyFill="1" applyBorder="1" applyAlignment="1" applyProtection="1">
      <alignment horizontal="left" vertical="top" wrapText="1"/>
      <protection locked="0"/>
    </xf>
    <xf numFmtId="0" fontId="33" fillId="16" borderId="35" xfId="0" applyFont="1" applyFill="1" applyBorder="1" applyAlignment="1" applyProtection="1">
      <alignment horizontal="left" vertical="top" wrapText="1"/>
      <protection locked="0"/>
    </xf>
    <xf numFmtId="0" fontId="5" fillId="3" borderId="32" xfId="0" applyFont="1" applyFill="1" applyBorder="1" applyAlignment="1">
      <alignment horizontal="center" vertical="center" wrapText="1"/>
    </xf>
    <xf numFmtId="0" fontId="33" fillId="16" borderId="37" xfId="0" applyFont="1" applyFill="1" applyBorder="1" applyAlignment="1" applyProtection="1">
      <alignment horizontal="left" vertical="top" wrapText="1"/>
      <protection locked="0"/>
    </xf>
    <xf numFmtId="0" fontId="33" fillId="16" borderId="33" xfId="0" applyFont="1" applyFill="1" applyBorder="1" applyAlignment="1" applyProtection="1">
      <alignment horizontal="left" vertical="top" wrapText="1"/>
      <protection locked="0"/>
    </xf>
    <xf numFmtId="14" fontId="5" fillId="0" borderId="84" xfId="0" applyNumberFormat="1" applyFont="1" applyBorder="1" applyAlignment="1">
      <alignment horizontal="left"/>
    </xf>
    <xf numFmtId="14" fontId="5" fillId="0" borderId="25" xfId="0" applyNumberFormat="1" applyFont="1" applyBorder="1" applyAlignment="1">
      <alignment horizontal="left"/>
    </xf>
    <xf numFmtId="14" fontId="5" fillId="0" borderId="26" xfId="0" applyNumberFormat="1" applyFont="1" applyBorder="1" applyAlignment="1">
      <alignment horizontal="left"/>
    </xf>
    <xf numFmtId="0" fontId="7" fillId="0" borderId="5" xfId="0" applyFont="1" applyBorder="1" applyAlignment="1">
      <alignment horizontal="left"/>
    </xf>
    <xf numFmtId="0" fontId="7" fillId="0" borderId="6" xfId="0" applyFont="1" applyBorder="1" applyAlignment="1">
      <alignment horizontal="left"/>
    </xf>
    <xf numFmtId="0" fontId="5" fillId="0" borderId="42" xfId="0" applyFont="1" applyBorder="1" applyAlignment="1">
      <alignment horizontal="left"/>
    </xf>
    <xf numFmtId="0" fontId="5" fillId="0" borderId="67" xfId="0" applyFont="1" applyBorder="1" applyAlignment="1">
      <alignment horizontal="left"/>
    </xf>
    <xf numFmtId="0" fontId="5" fillId="0" borderId="44" xfId="0" applyNumberFormat="1" applyFont="1" applyBorder="1" applyAlignment="1">
      <alignment horizontal="left"/>
    </xf>
    <xf numFmtId="0" fontId="5" fillId="0" borderId="66" xfId="0" applyNumberFormat="1" applyFont="1" applyBorder="1" applyAlignment="1">
      <alignment horizontal="left"/>
    </xf>
    <xf numFmtId="0" fontId="5" fillId="0" borderId="44" xfId="0" applyFont="1" applyBorder="1" applyAlignment="1">
      <alignment horizontal="left"/>
    </xf>
    <xf numFmtId="0" fontId="5" fillId="0" borderId="66" xfId="0" applyFont="1" applyBorder="1" applyAlignment="1">
      <alignment horizontal="left"/>
    </xf>
    <xf numFmtId="14" fontId="6" fillId="0" borderId="84" xfId="0" applyNumberFormat="1" applyFont="1" applyBorder="1" applyAlignment="1">
      <alignment horizontal="left"/>
    </xf>
    <xf numFmtId="14" fontId="6" fillId="0" borderId="25" xfId="0" applyNumberFormat="1" applyFont="1" applyBorder="1" applyAlignment="1">
      <alignment horizontal="left"/>
    </xf>
    <xf numFmtId="14" fontId="6" fillId="0" borderId="26" xfId="0" applyNumberFormat="1" applyFont="1" applyBorder="1" applyAlignment="1">
      <alignment horizontal="left"/>
    </xf>
    <xf numFmtId="0" fontId="6" fillId="0" borderId="89" xfId="0" applyNumberFormat="1" applyFont="1" applyBorder="1" applyAlignment="1">
      <alignment horizontal="left"/>
    </xf>
    <xf numFmtId="0" fontId="6" fillId="0" borderId="90" xfId="0" applyNumberFormat="1" applyFont="1" applyBorder="1" applyAlignment="1">
      <alignment horizontal="left"/>
    </xf>
    <xf numFmtId="0" fontId="6" fillId="0" borderId="63" xfId="0" applyNumberFormat="1" applyFont="1" applyBorder="1" applyAlignment="1">
      <alignment horizontal="left"/>
    </xf>
    <xf numFmtId="14" fontId="6" fillId="0" borderId="89" xfId="0" applyNumberFormat="1" applyFont="1" applyBorder="1" applyAlignment="1">
      <alignment horizontal="left"/>
    </xf>
    <xf numFmtId="14" fontId="6" fillId="0" borderId="90" xfId="0" applyNumberFormat="1" applyFont="1" applyBorder="1" applyAlignment="1">
      <alignment horizontal="left"/>
    </xf>
    <xf numFmtId="14" fontId="6" fillId="0" borderId="63" xfId="0" applyNumberFormat="1" applyFont="1" applyBorder="1" applyAlignment="1">
      <alignment horizontal="left"/>
    </xf>
    <xf numFmtId="0" fontId="6" fillId="0" borderId="89" xfId="0" applyFont="1" applyBorder="1" applyAlignment="1">
      <alignment horizontal="left"/>
    </xf>
    <xf numFmtId="0" fontId="6" fillId="0" borderId="90" xfId="0" applyFont="1" applyBorder="1" applyAlignment="1">
      <alignment horizontal="left"/>
    </xf>
    <xf numFmtId="0" fontId="6" fillId="0" borderId="63" xfId="0" applyFont="1" applyBorder="1" applyAlignment="1">
      <alignment horizontal="left"/>
    </xf>
    <xf numFmtId="0" fontId="6" fillId="0" borderId="118" xfId="0" applyFont="1" applyBorder="1" applyAlignment="1">
      <alignment horizontal="left"/>
    </xf>
    <xf numFmtId="0" fontId="6" fillId="0" borderId="100" xfId="0" applyFont="1" applyBorder="1" applyAlignment="1">
      <alignment horizontal="left"/>
    </xf>
    <xf numFmtId="0" fontId="6" fillId="0" borderId="62" xfId="0" applyFont="1" applyBorder="1" applyAlignment="1">
      <alignment horizontal="left"/>
    </xf>
    <xf numFmtId="0" fontId="6" fillId="0" borderId="89" xfId="0" applyFont="1" applyBorder="1" applyAlignment="1">
      <alignment horizontal="left" vertical="center" wrapText="1"/>
    </xf>
    <xf numFmtId="0" fontId="6" fillId="0" borderId="90" xfId="0" applyFont="1" applyBorder="1" applyAlignment="1">
      <alignment horizontal="left" vertical="center" wrapText="1"/>
    </xf>
    <xf numFmtId="0" fontId="6" fillId="0" borderId="63" xfId="0" applyFont="1" applyBorder="1" applyAlignment="1">
      <alignment horizontal="left" vertical="center" wrapText="1"/>
    </xf>
    <xf numFmtId="0" fontId="5" fillId="16" borderId="19" xfId="1" applyFont="1" applyFill="1" applyBorder="1" applyAlignment="1" applyProtection="1">
      <alignment horizontal="left" vertical="top" wrapText="1"/>
      <protection locked="0"/>
    </xf>
    <xf numFmtId="0" fontId="5" fillId="16" borderId="20" xfId="1" applyFont="1" applyFill="1" applyBorder="1" applyAlignment="1" applyProtection="1">
      <alignment horizontal="left" vertical="top" wrapText="1"/>
      <protection locked="0"/>
    </xf>
    <xf numFmtId="0" fontId="5" fillId="16" borderId="21" xfId="1" applyFont="1" applyFill="1" applyBorder="1" applyAlignment="1" applyProtection="1">
      <alignment horizontal="left" vertical="top" wrapText="1"/>
      <protection locked="0"/>
    </xf>
    <xf numFmtId="0" fontId="5" fillId="16" borderId="24" xfId="1" applyFont="1" applyFill="1" applyBorder="1" applyAlignment="1" applyProtection="1">
      <alignment horizontal="left" vertical="top" wrapText="1"/>
      <protection locked="0"/>
    </xf>
    <xf numFmtId="0" fontId="5" fillId="16" borderId="25" xfId="1" applyFont="1" applyFill="1" applyBorder="1" applyAlignment="1" applyProtection="1">
      <alignment horizontal="left" vertical="top" wrapText="1"/>
      <protection locked="0"/>
    </xf>
    <xf numFmtId="0" fontId="5" fillId="16" borderId="26" xfId="1" applyFont="1" applyFill="1" applyBorder="1" applyAlignment="1" applyProtection="1">
      <alignment horizontal="left" vertical="top" wrapText="1"/>
      <protection locked="0"/>
    </xf>
    <xf numFmtId="0" fontId="7" fillId="0" borderId="5" xfId="0" applyFont="1" applyBorder="1" applyAlignment="1">
      <alignment horizontal="left" wrapText="1"/>
    </xf>
    <xf numFmtId="0" fontId="7" fillId="0" borderId="6" xfId="0" applyFont="1" applyBorder="1" applyAlignment="1">
      <alignment horizontal="left" wrapText="1"/>
    </xf>
    <xf numFmtId="0" fontId="7" fillId="0" borderId="5" xfId="0" applyFont="1" applyFill="1" applyBorder="1" applyAlignment="1">
      <alignment horizontal="left" vertical="top" wrapText="1"/>
    </xf>
    <xf numFmtId="0" fontId="7" fillId="0" borderId="6" xfId="0" applyFont="1" applyFill="1" applyBorder="1" applyAlignment="1">
      <alignment horizontal="left" vertical="top" wrapText="1"/>
    </xf>
    <xf numFmtId="0" fontId="7" fillId="0" borderId="8"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8" xfId="0" applyFont="1" applyBorder="1" applyAlignment="1">
      <alignment horizontal="left" vertical="top" wrapText="1"/>
    </xf>
    <xf numFmtId="0" fontId="7" fillId="0" borderId="0" xfId="0" applyFont="1" applyBorder="1" applyAlignment="1">
      <alignment horizontal="left" vertical="top" wrapText="1"/>
    </xf>
    <xf numFmtId="0" fontId="5" fillId="0" borderId="44" xfId="0" applyFont="1" applyBorder="1" applyAlignment="1">
      <alignment horizontal="left" vertical="center"/>
    </xf>
    <xf numFmtId="0" fontId="5" fillId="0" borderId="66" xfId="0" applyFont="1" applyBorder="1" applyAlignment="1">
      <alignment horizontal="left" vertical="center"/>
    </xf>
    <xf numFmtId="0" fontId="5" fillId="0" borderId="46" xfId="0" applyFont="1" applyBorder="1" applyAlignment="1">
      <alignment horizontal="left"/>
    </xf>
    <xf numFmtId="0" fontId="5" fillId="0" borderId="68" xfId="0" applyFont="1" applyBorder="1" applyAlignment="1">
      <alignment horizontal="left"/>
    </xf>
    <xf numFmtId="0" fontId="7" fillId="7" borderId="2" xfId="0" applyFont="1" applyFill="1" applyBorder="1" applyAlignment="1">
      <alignment horizontal="left"/>
    </xf>
    <xf numFmtId="0" fontId="7" fillId="7" borderId="3" xfId="0" applyFont="1" applyFill="1" applyBorder="1" applyAlignment="1">
      <alignment horizontal="left"/>
    </xf>
    <xf numFmtId="0" fontId="7" fillId="7" borderId="4" xfId="0" applyFont="1" applyFill="1" applyBorder="1" applyAlignment="1">
      <alignment horizontal="left"/>
    </xf>
    <xf numFmtId="0" fontId="3" fillId="0" borderId="77" xfId="4" applyBorder="1" applyAlignment="1">
      <alignment horizontal="left" vertical="center"/>
    </xf>
    <xf numFmtId="0" fontId="3" fillId="0" borderId="78" xfId="4" applyBorder="1" applyAlignment="1">
      <alignment horizontal="left" vertical="center"/>
    </xf>
    <xf numFmtId="0" fontId="14" fillId="20" borderId="22" xfId="5" applyFont="1" applyFill="1" applyBorder="1" applyAlignment="1" applyProtection="1">
      <alignment horizontal="left" vertical="center" wrapText="1"/>
    </xf>
    <xf numFmtId="0" fontId="14" fillId="20" borderId="0" xfId="5" applyFont="1" applyFill="1" applyBorder="1" applyAlignment="1" applyProtection="1">
      <alignment horizontal="left" vertical="center" wrapText="1"/>
    </xf>
    <xf numFmtId="0" fontId="14" fillId="20" borderId="23" xfId="5" applyFont="1" applyFill="1" applyBorder="1" applyAlignment="1" applyProtection="1">
      <alignment horizontal="left" vertical="center" wrapText="1"/>
    </xf>
    <xf numFmtId="0" fontId="7" fillId="0" borderId="28" xfId="4" applyFont="1" applyBorder="1" applyAlignment="1">
      <alignment horizontal="center" vertical="center"/>
    </xf>
    <xf numFmtId="0" fontId="7" fillId="0" borderId="75" xfId="4" applyFont="1" applyBorder="1" applyAlignment="1">
      <alignment horizontal="center" vertical="center"/>
    </xf>
    <xf numFmtId="0" fontId="3" fillId="0" borderId="76" xfId="4" applyBorder="1" applyAlignment="1">
      <alignment horizontal="left" vertical="center"/>
    </xf>
    <xf numFmtId="0" fontId="3" fillId="0" borderId="18" xfId="4" applyBorder="1" applyAlignment="1">
      <alignment horizontal="left" vertical="center"/>
    </xf>
    <xf numFmtId="0" fontId="5" fillId="0" borderId="34" xfId="0" applyFont="1" applyBorder="1" applyAlignment="1">
      <alignment horizontal="left"/>
    </xf>
    <xf numFmtId="0" fontId="5" fillId="0" borderId="1" xfId="0" applyFont="1" applyBorder="1" applyAlignment="1">
      <alignment horizontal="left"/>
    </xf>
    <xf numFmtId="0" fontId="5" fillId="0" borderId="35" xfId="0" applyFont="1" applyBorder="1" applyAlignment="1">
      <alignment horizontal="left"/>
    </xf>
    <xf numFmtId="0" fontId="5" fillId="0" borderId="38" xfId="0" applyFont="1" applyBorder="1" applyAlignment="1">
      <alignment horizontal="left"/>
    </xf>
    <xf numFmtId="0" fontId="5" fillId="0" borderId="15" xfId="0" applyFont="1" applyBorder="1" applyAlignment="1">
      <alignment horizontal="left"/>
    </xf>
    <xf numFmtId="0" fontId="5" fillId="0" borderId="40" xfId="0" applyFont="1" applyBorder="1" applyAlignment="1">
      <alignment horizontal="left"/>
    </xf>
    <xf numFmtId="0" fontId="5" fillId="0" borderId="76" xfId="0" applyFont="1" applyBorder="1" applyAlignment="1">
      <alignment horizontal="left"/>
    </xf>
    <xf numFmtId="0" fontId="5" fillId="0" borderId="92" xfId="0" applyFont="1" applyBorder="1" applyAlignment="1">
      <alignment horizontal="left"/>
    </xf>
    <xf numFmtId="0" fontId="5" fillId="0" borderId="85" xfId="0" applyFont="1" applyBorder="1" applyAlignment="1">
      <alignment horizontal="left"/>
    </xf>
    <xf numFmtId="0" fontId="5" fillId="0" borderId="77" xfId="0" applyFont="1" applyBorder="1" applyAlignment="1">
      <alignment horizontal="left" vertical="center" wrapText="1"/>
    </xf>
    <xf numFmtId="0" fontId="5" fillId="0" borderId="101" xfId="0" applyFont="1" applyBorder="1" applyAlignment="1">
      <alignment horizontal="left" vertical="center" wrapText="1"/>
    </xf>
    <xf numFmtId="0" fontId="5" fillId="0" borderId="102" xfId="0" applyFont="1" applyBorder="1" applyAlignment="1">
      <alignment horizontal="left" vertical="center" wrapText="1"/>
    </xf>
    <xf numFmtId="0" fontId="7" fillId="2" borderId="2" xfId="0" applyFont="1" applyFill="1" applyBorder="1" applyAlignment="1">
      <alignment horizontal="left" wrapText="1"/>
    </xf>
    <xf numFmtId="0" fontId="7" fillId="2" borderId="3" xfId="0" applyFont="1" applyFill="1" applyBorder="1" applyAlignment="1">
      <alignment horizontal="left" wrapText="1"/>
    </xf>
    <xf numFmtId="0" fontId="7" fillId="2" borderId="4" xfId="0" applyFont="1" applyFill="1" applyBorder="1" applyAlignment="1">
      <alignment horizontal="left" wrapText="1"/>
    </xf>
    <xf numFmtId="0" fontId="5" fillId="0" borderId="76" xfId="0" applyFont="1" applyBorder="1" applyAlignment="1">
      <alignment horizontal="left" vertical="center" wrapText="1"/>
    </xf>
    <xf numFmtId="0" fontId="5" fillId="0" borderId="92" xfId="0" applyFont="1" applyBorder="1" applyAlignment="1">
      <alignment horizontal="left" vertical="center" wrapText="1"/>
    </xf>
    <xf numFmtId="0" fontId="5" fillId="0" borderId="85" xfId="0" applyFont="1" applyBorder="1" applyAlignment="1">
      <alignment horizontal="left" vertical="center" wrapText="1"/>
    </xf>
    <xf numFmtId="0" fontId="6" fillId="0" borderId="81" xfId="0" applyFont="1" applyBorder="1" applyAlignment="1">
      <alignment horizontal="left"/>
    </xf>
    <xf numFmtId="0" fontId="6" fillId="0" borderId="20" xfId="0" applyFont="1" applyBorder="1" applyAlignment="1">
      <alignment horizontal="left"/>
    </xf>
    <xf numFmtId="0" fontId="6" fillId="0" borderId="21" xfId="0" applyFont="1" applyBorder="1" applyAlignment="1">
      <alignment horizontal="left"/>
    </xf>
    <xf numFmtId="14" fontId="6" fillId="0" borderId="82" xfId="0" applyNumberFormat="1" applyFont="1" applyBorder="1" applyAlignment="1">
      <alignment horizontal="left"/>
    </xf>
    <xf numFmtId="14" fontId="6" fillId="0" borderId="0" xfId="0" applyNumberFormat="1" applyFont="1" applyBorder="1" applyAlignment="1">
      <alignment horizontal="left"/>
    </xf>
    <xf numFmtId="14" fontId="6" fillId="0" borderId="23" xfId="0" applyNumberFormat="1" applyFont="1" applyBorder="1" applyAlignment="1">
      <alignment horizontal="left"/>
    </xf>
    <xf numFmtId="0" fontId="4" fillId="8" borderId="2" xfId="5" applyFont="1" applyBorder="1" applyAlignment="1">
      <alignment horizontal="left" vertical="center"/>
    </xf>
    <xf numFmtId="0" fontId="4" fillId="8" borderId="4" xfId="5" applyFont="1" applyBorder="1" applyAlignment="1">
      <alignment horizontal="left" vertical="center"/>
    </xf>
  </cellXfs>
  <cellStyles count="20">
    <cellStyle name="20% - Accent2" xfId="2" builtinId="34"/>
    <cellStyle name="40% - Accent1" xfId="1" builtinId="31"/>
    <cellStyle name="60% - Accent2" xfId="3" builtinId="36"/>
    <cellStyle name="Auto Populated Cells" xfId="6" xr:uid="{00000000-0005-0000-0000-000003000000}"/>
    <cellStyle name="Calculation 2" xfId="7" xr:uid="{00000000-0005-0000-0000-000004000000}"/>
    <cellStyle name="Conditional Cell" xfId="8" xr:uid="{00000000-0005-0000-0000-000005000000}"/>
    <cellStyle name="Explanatory Text 2" xfId="9" xr:uid="{00000000-0005-0000-0000-000006000000}"/>
    <cellStyle name="Explanatory Text 3" xfId="18" xr:uid="{00000000-0005-0000-0000-000007000000}"/>
    <cellStyle name="Fixed Values" xfId="10" xr:uid="{00000000-0005-0000-0000-000008000000}"/>
    <cellStyle name="Heading 4 2" xfId="5" xr:uid="{00000000-0005-0000-0000-000009000000}"/>
    <cellStyle name="Hyperlink" xfId="17" builtinId="8"/>
    <cellStyle name="Input 2" xfId="11" xr:uid="{00000000-0005-0000-0000-00000B000000}"/>
    <cellStyle name="Input 3" xfId="16" xr:uid="{00000000-0005-0000-0000-00000C000000}"/>
    <cellStyle name="Normal" xfId="0" builtinId="0"/>
    <cellStyle name="Normal 2" xfId="4" xr:uid="{00000000-0005-0000-0000-00000E000000}"/>
    <cellStyle name="Normal 4" xfId="19" xr:uid="{00000000-0005-0000-0000-00000F000000}"/>
    <cellStyle name="Output 2" xfId="12" xr:uid="{00000000-0005-0000-0000-000010000000}"/>
    <cellStyle name="Revision Needed" xfId="13" xr:uid="{00000000-0005-0000-0000-000011000000}"/>
    <cellStyle name="Tab Header" xfId="14" xr:uid="{00000000-0005-0000-0000-000012000000}"/>
    <cellStyle name="Table Header" xfId="15" xr:uid="{00000000-0005-0000-0000-000013000000}"/>
  </cellStyles>
  <dxfs count="2">
    <dxf>
      <fill>
        <patternFill patternType="lightUp"/>
      </fill>
    </dxf>
    <dxf>
      <fill>
        <patternFill patternType="lightUp"/>
      </fill>
    </dxf>
  </dxfs>
  <tableStyles count="0" defaultTableStyle="TableStyleMedium9" defaultPivotStyle="PivotStyleLight16"/>
  <colors>
    <mruColors>
      <color rgb="FF800000"/>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cfr.gov/cgi-bin/text-idx?SID=861305cfb4ea93053529b3e3e3f685b2&amp;mc=true&amp;node=pt10.3.430&amp;rgn=div5"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51"/>
  <sheetViews>
    <sheetView showGridLines="0" tabSelected="1" zoomScale="80" zoomScaleNormal="80" workbookViewId="0">
      <selection activeCell="B11" sqref="B11:C11"/>
    </sheetView>
  </sheetViews>
  <sheetFormatPr defaultRowHeight="16.5"/>
  <cols>
    <col min="1" max="1" width="4" style="65" customWidth="1"/>
    <col min="2" max="2" width="39.42578125" style="65" customWidth="1"/>
    <col min="3" max="3" width="108.5703125" style="65" customWidth="1"/>
    <col min="4" max="4" width="4.85546875" style="65" customWidth="1"/>
    <col min="5" max="5" width="4" style="65" customWidth="1"/>
    <col min="6" max="6" width="29.7109375" style="65" customWidth="1"/>
    <col min="7" max="16384" width="9.140625" style="65"/>
  </cols>
  <sheetData>
    <row r="1" spans="2:6" ht="17.25" thickBot="1">
      <c r="E1" s="66"/>
    </row>
    <row r="2" spans="2:6" ht="18" thickBot="1">
      <c r="B2" s="370" t="str">
        <f>'Version Control'!$B$2</f>
        <v>Title Block</v>
      </c>
      <c r="C2" s="371"/>
      <c r="E2" s="66"/>
    </row>
    <row r="3" spans="2:6" s="69" customFormat="1">
      <c r="B3" s="67" t="str">
        <f>'Version Control'!$B$3</f>
        <v>Test Report Template Name:</v>
      </c>
      <c r="C3" s="68" t="str">
        <f>'Version Control'!$C$3</f>
        <v xml:space="preserve">Dishwasher  </v>
      </c>
      <c r="E3" s="70"/>
    </row>
    <row r="4" spans="2:6" s="69" customFormat="1">
      <c r="B4" s="71" t="str">
        <f>'Version Control'!$B$4</f>
        <v>Version Number:</v>
      </c>
      <c r="C4" s="73" t="str">
        <f>'Version Control'!$C$4</f>
        <v>v3.4</v>
      </c>
      <c r="E4" s="70"/>
    </row>
    <row r="5" spans="2:6" s="69" customFormat="1">
      <c r="B5" s="72" t="str">
        <f>'Version Control'!$B$5</f>
        <v xml:space="preserve">Latest Template Revision: </v>
      </c>
      <c r="C5" s="276">
        <f>'Version Control'!$C$5</f>
        <v>45245</v>
      </c>
      <c r="E5" s="70"/>
    </row>
    <row r="6" spans="2:6" s="69" customFormat="1">
      <c r="B6" s="72" t="str">
        <f>'Version Control'!$B$6</f>
        <v>Tab Name:</v>
      </c>
      <c r="C6" s="275" t="str">
        <f ca="1">MID(CELL("filename",B1), FIND("]", CELL("filename", B1))+ 1, 255)</f>
        <v>Instructions</v>
      </c>
      <c r="E6" s="70"/>
    </row>
    <row r="7" spans="2:6" s="69" customFormat="1" ht="35.25" customHeight="1" thickBot="1">
      <c r="B7" s="280" t="str">
        <f>'Version Control'!$B$7</f>
        <v>File Name:</v>
      </c>
      <c r="C7" s="281" t="str">
        <f ca="1">'Version Control'!$C$7</f>
        <v>Dishwasher - v3.4.xlsx</v>
      </c>
      <c r="E7" s="70"/>
    </row>
    <row r="8" spans="2:6">
      <c r="E8" s="39"/>
      <c r="F8" s="69"/>
    </row>
    <row r="9" spans="2:6" ht="17.25" thickBot="1">
      <c r="E9" s="39"/>
      <c r="F9" s="69"/>
    </row>
    <row r="10" spans="2:6" ht="18" thickBot="1">
      <c r="B10" s="370" t="s">
        <v>128</v>
      </c>
      <c r="C10" s="371"/>
      <c r="E10" s="39"/>
      <c r="F10" s="69"/>
    </row>
    <row r="11" spans="2:6" ht="17.25" thickBot="1">
      <c r="B11" s="376" t="s">
        <v>416</v>
      </c>
      <c r="C11" s="377"/>
      <c r="E11" s="39"/>
      <c r="F11" s="69"/>
    </row>
    <row r="12" spans="2:6" ht="17.25" thickBot="1">
      <c r="E12" s="39"/>
      <c r="F12" s="69"/>
    </row>
    <row r="13" spans="2:6" ht="18" thickBot="1">
      <c r="B13" s="370" t="s">
        <v>55</v>
      </c>
      <c r="C13" s="371"/>
      <c r="E13" s="39"/>
      <c r="F13" s="69"/>
    </row>
    <row r="14" spans="2:6" ht="18" thickBot="1">
      <c r="B14" s="75" t="s">
        <v>129</v>
      </c>
      <c r="C14" s="76" t="s">
        <v>130</v>
      </c>
      <c r="E14" s="70"/>
      <c r="F14" s="69"/>
    </row>
    <row r="15" spans="2:6">
      <c r="B15" s="77" t="s">
        <v>161</v>
      </c>
      <c r="C15" s="78" t="s">
        <v>175</v>
      </c>
      <c r="D15" s="69"/>
      <c r="E15" s="70"/>
      <c r="F15" s="69"/>
    </row>
    <row r="16" spans="2:6">
      <c r="B16" s="79" t="s">
        <v>131</v>
      </c>
      <c r="C16" s="80" t="s">
        <v>152</v>
      </c>
      <c r="D16" s="69"/>
      <c r="E16" s="70"/>
      <c r="F16" s="69"/>
    </row>
    <row r="17" spans="2:7">
      <c r="B17" s="79" t="s">
        <v>159</v>
      </c>
      <c r="C17" s="80" t="s">
        <v>282</v>
      </c>
      <c r="D17" s="69"/>
      <c r="E17" s="70"/>
      <c r="F17" s="69"/>
    </row>
    <row r="18" spans="2:7">
      <c r="B18" s="79" t="s">
        <v>115</v>
      </c>
      <c r="C18" s="80" t="s">
        <v>202</v>
      </c>
      <c r="D18" s="69"/>
      <c r="E18" s="70"/>
      <c r="F18" s="69"/>
    </row>
    <row r="19" spans="2:7">
      <c r="B19" s="81" t="s">
        <v>56</v>
      </c>
      <c r="C19" s="82" t="s">
        <v>132</v>
      </c>
      <c r="D19" s="69"/>
      <c r="E19" s="70"/>
      <c r="F19" s="69"/>
    </row>
    <row r="20" spans="2:7">
      <c r="B20" s="79" t="s">
        <v>58</v>
      </c>
      <c r="C20" s="80" t="s">
        <v>133</v>
      </c>
      <c r="D20" s="69"/>
      <c r="E20" s="70"/>
      <c r="F20" s="69"/>
    </row>
    <row r="21" spans="2:7">
      <c r="B21" s="79" t="s">
        <v>151</v>
      </c>
      <c r="C21" s="80" t="s">
        <v>226</v>
      </c>
      <c r="D21" s="69"/>
      <c r="E21" s="70"/>
      <c r="F21" s="69"/>
    </row>
    <row r="22" spans="2:7">
      <c r="B22" s="79" t="s">
        <v>150</v>
      </c>
      <c r="C22" s="80" t="s">
        <v>176</v>
      </c>
      <c r="D22" s="69"/>
      <c r="E22" s="70"/>
      <c r="F22" s="69"/>
    </row>
    <row r="23" spans="2:7">
      <c r="B23" s="79" t="s">
        <v>86</v>
      </c>
      <c r="C23" s="82" t="s">
        <v>177</v>
      </c>
      <c r="D23" s="69"/>
      <c r="E23" s="70"/>
      <c r="F23" s="69"/>
    </row>
    <row r="24" spans="2:7">
      <c r="B24" s="81" t="s">
        <v>160</v>
      </c>
      <c r="C24" s="82" t="s">
        <v>283</v>
      </c>
      <c r="D24" s="69"/>
      <c r="E24" s="70"/>
      <c r="F24" s="69"/>
    </row>
    <row r="25" spans="2:7" ht="17.25" thickBot="1">
      <c r="B25" s="83" t="s">
        <v>153</v>
      </c>
      <c r="C25" s="84" t="s">
        <v>178</v>
      </c>
      <c r="D25" s="69"/>
      <c r="E25" s="70"/>
      <c r="F25" s="69"/>
    </row>
    <row r="26" spans="2:7" ht="17.25" thickBot="1">
      <c r="D26" s="69"/>
      <c r="E26" s="70"/>
      <c r="F26" s="69"/>
      <c r="G26" s="74"/>
    </row>
    <row r="27" spans="2:7" s="85" customFormat="1" ht="18" thickBot="1">
      <c r="B27" s="372" t="s">
        <v>193</v>
      </c>
      <c r="C27" s="373"/>
      <c r="E27" s="86"/>
    </row>
    <row r="28" spans="2:7" s="85" customFormat="1" ht="16.5" customHeight="1">
      <c r="B28" s="286" t="s">
        <v>406</v>
      </c>
      <c r="C28" s="287" t="s">
        <v>407</v>
      </c>
      <c r="E28" s="86"/>
    </row>
    <row r="29" spans="2:7" s="85" customFormat="1">
      <c r="B29" s="374" t="s">
        <v>408</v>
      </c>
      <c r="C29" s="282" t="s">
        <v>69</v>
      </c>
      <c r="E29" s="86"/>
    </row>
    <row r="30" spans="2:7" s="85" customFormat="1">
      <c r="B30" s="374"/>
      <c r="C30" s="283" t="s">
        <v>409</v>
      </c>
      <c r="E30" s="86"/>
    </row>
    <row r="31" spans="2:7" s="85" customFormat="1">
      <c r="B31" s="374"/>
      <c r="C31" s="284" t="s">
        <v>410</v>
      </c>
      <c r="E31" s="86"/>
    </row>
    <row r="32" spans="2:7" s="85" customFormat="1" ht="21.75" thickBot="1">
      <c r="B32" s="375"/>
      <c r="C32" s="285" t="s">
        <v>194</v>
      </c>
      <c r="E32" s="86"/>
    </row>
    <row r="33" spans="2:5" s="85" customFormat="1" ht="17.25" thickBot="1">
      <c r="C33" s="87"/>
      <c r="E33" s="86"/>
    </row>
    <row r="34" spans="2:5" s="85" customFormat="1" ht="18.75" thickBot="1">
      <c r="B34" s="88" t="s">
        <v>134</v>
      </c>
      <c r="C34" s="64"/>
      <c r="E34" s="86"/>
    </row>
    <row r="35" spans="2:5" s="85" customFormat="1" ht="16.5" customHeight="1">
      <c r="B35" s="364" t="s">
        <v>195</v>
      </c>
      <c r="C35" s="365"/>
      <c r="E35" s="86"/>
    </row>
    <row r="36" spans="2:5" s="85" customFormat="1">
      <c r="B36" s="366"/>
      <c r="C36" s="367"/>
      <c r="E36" s="86"/>
    </row>
    <row r="37" spans="2:5" s="85" customFormat="1" ht="17.25" thickBot="1">
      <c r="B37" s="368"/>
      <c r="C37" s="369"/>
      <c r="E37" s="86"/>
    </row>
    <row r="38" spans="2:5" s="85" customFormat="1" ht="16.5" customHeight="1">
      <c r="B38" s="364" t="s">
        <v>199</v>
      </c>
      <c r="C38" s="365"/>
      <c r="E38" s="86"/>
    </row>
    <row r="39" spans="2:5" s="85" customFormat="1" ht="17.25" thickBot="1">
      <c r="B39" s="368"/>
      <c r="C39" s="369"/>
      <c r="E39" s="86"/>
    </row>
    <row r="40" spans="2:5" s="85" customFormat="1" ht="9.75" customHeight="1">
      <c r="B40" s="89"/>
      <c r="C40" s="90"/>
      <c r="E40" s="86"/>
    </row>
    <row r="41" spans="2:5" s="85" customFormat="1" ht="21">
      <c r="B41" s="91" t="s">
        <v>196</v>
      </c>
      <c r="C41" s="92" t="s">
        <v>197</v>
      </c>
      <c r="E41" s="86"/>
    </row>
    <row r="42" spans="2:5" s="85" customFormat="1" ht="9.75" customHeight="1" thickBot="1">
      <c r="B42" s="93"/>
      <c r="C42" s="94"/>
      <c r="E42" s="86"/>
    </row>
    <row r="43" spans="2:5" s="85" customFormat="1">
      <c r="B43" s="95" t="s">
        <v>2</v>
      </c>
      <c r="C43" s="61" t="s">
        <v>131</v>
      </c>
      <c r="E43" s="86"/>
    </row>
    <row r="44" spans="2:5" s="96" customFormat="1" ht="15" customHeight="1">
      <c r="B44" s="97" t="s">
        <v>3</v>
      </c>
      <c r="C44" s="62" t="s">
        <v>159</v>
      </c>
      <c r="E44" s="98"/>
    </row>
    <row r="45" spans="2:5" s="96" customFormat="1" ht="15" customHeight="1">
      <c r="B45" s="97" t="s">
        <v>54</v>
      </c>
      <c r="C45" s="62" t="s">
        <v>115</v>
      </c>
      <c r="E45" s="98"/>
    </row>
    <row r="46" spans="2:5" s="85" customFormat="1">
      <c r="B46" s="97" t="s">
        <v>4</v>
      </c>
      <c r="C46" s="62" t="s">
        <v>56</v>
      </c>
      <c r="E46" s="86"/>
    </row>
    <row r="47" spans="2:5" s="85" customFormat="1">
      <c r="B47" s="97" t="s">
        <v>59</v>
      </c>
      <c r="C47" s="62" t="s">
        <v>58</v>
      </c>
      <c r="E47" s="86"/>
    </row>
    <row r="48" spans="2:5" s="85" customFormat="1">
      <c r="B48" s="97" t="s">
        <v>60</v>
      </c>
      <c r="C48" s="62" t="s">
        <v>151</v>
      </c>
      <c r="E48" s="86"/>
    </row>
    <row r="49" spans="1:7" s="85" customFormat="1" ht="17.25" thickBot="1">
      <c r="B49" s="99" t="s">
        <v>411</v>
      </c>
      <c r="C49" s="63" t="s">
        <v>198</v>
      </c>
      <c r="E49" s="86"/>
    </row>
    <row r="50" spans="1:7" s="85" customFormat="1">
      <c r="B50" s="100"/>
      <c r="C50" s="101"/>
      <c r="E50" s="86"/>
    </row>
    <row r="51" spans="1:7">
      <c r="A51" s="66"/>
      <c r="B51" s="66"/>
      <c r="C51" s="66"/>
      <c r="D51" s="70"/>
      <c r="E51" s="70"/>
      <c r="F51" s="69"/>
      <c r="G51" s="74"/>
    </row>
  </sheetData>
  <sheetProtection algorithmName="SHA-512" hashValue="PrmkWqieUIWPPoKRYApFJ9WbmToooqUUBVWCG2xaJNiKKxRDD7njuz5q42R3E1KjVjc+IeBaXrXcpZ5HGB1Hkg==" saltValue="kzjcybS4J4vidGe/Ff8LLA==" spinCount="100000" sheet="1" selectLockedCells="1"/>
  <mergeCells count="8">
    <mergeCell ref="B35:C37"/>
    <mergeCell ref="B38:C39"/>
    <mergeCell ref="B10:C10"/>
    <mergeCell ref="B2:C2"/>
    <mergeCell ref="B27:C27"/>
    <mergeCell ref="B29:B32"/>
    <mergeCell ref="B11:C11"/>
    <mergeCell ref="B13:C13"/>
  </mergeCells>
  <hyperlinks>
    <hyperlink ref="C43" location="'General Info &amp; Test Results'!A1" display="General Info &amp; Test Results" xr:uid="{00000000-0004-0000-0000-000000000000}"/>
    <hyperlink ref="C44" location="'Setup &amp; Instrumentation'!A1" display="Setup &amp; Instrumentation" xr:uid="{00000000-0004-0000-0000-000001000000}"/>
    <hyperlink ref="C45" location="Settings!A1" display="Settings" xr:uid="{00000000-0004-0000-0000-000002000000}"/>
    <hyperlink ref="C46" location="Photos!A1" display="Photos, if applicable" xr:uid="{00000000-0004-0000-0000-000003000000}"/>
    <hyperlink ref="C47" location="'Test Conditions'!A1" display="Test Conditions" xr:uid="{00000000-0004-0000-0000-000004000000}"/>
    <hyperlink ref="C48" location="'Test Data &amp; Derived Results'!A1" display="Test Data &amp; Derived Results" xr:uid="{00000000-0004-0000-0000-000005000000}"/>
    <hyperlink ref="C49" location="'Report Sign-Off Block'!A1" display="Report Sign-off Block" xr:uid="{00000000-0004-0000-0000-000006000000}"/>
    <hyperlink ref="B11:C11" r:id="rId1" display="10 CFR 430 Subpart B Appendix C1:  Uniform Test Method for Measuring the Energy Consumption of Dishwashers" xr:uid="{00000000-0004-0000-0000-000007000000}"/>
  </hyperlinks>
  <pageMargins left="0.7" right="0.7" top="0.75" bottom="0.75" header="0.3" footer="0.3"/>
  <pageSetup orientation="portrait" horizontalDpi="200" verticalDpi="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sheetPr>
  <dimension ref="A1:J39"/>
  <sheetViews>
    <sheetView showGridLines="0" zoomScale="80" zoomScaleNormal="80" workbookViewId="0">
      <selection activeCell="C12" sqref="C12"/>
    </sheetView>
  </sheetViews>
  <sheetFormatPr defaultRowHeight="16.5"/>
  <cols>
    <col min="1" max="1" width="2" style="125" customWidth="1"/>
    <col min="2" max="2" width="48" style="125" bestFit="1" customWidth="1"/>
    <col min="3" max="3" width="36.5703125" style="125" customWidth="1"/>
    <col min="4" max="4" width="9.28515625" style="125" customWidth="1"/>
    <col min="5" max="5" width="32" style="125" customWidth="1"/>
    <col min="6" max="6" width="23.85546875" style="125" customWidth="1"/>
    <col min="7" max="7" width="23" style="125" customWidth="1"/>
    <col min="8" max="8" width="21" style="125" customWidth="1"/>
    <col min="9" max="9" width="5" style="125" customWidth="1"/>
    <col min="10" max="10" width="3.5703125" style="125" customWidth="1"/>
    <col min="11" max="16384" width="9.140625" style="125"/>
  </cols>
  <sheetData>
    <row r="1" spans="2:10" ht="17.25" thickBot="1">
      <c r="J1" s="126"/>
    </row>
    <row r="2" spans="2:10" ht="18" thickBot="1">
      <c r="B2" s="398" t="str">
        <f>'Version Control'!$B$2</f>
        <v>Title Block</v>
      </c>
      <c r="C2" s="399"/>
      <c r="D2" s="399"/>
      <c r="E2" s="400"/>
      <c r="J2" s="126"/>
    </row>
    <row r="3" spans="2:10">
      <c r="B3" s="57" t="str">
        <f>'Version Control'!$B$3</f>
        <v>Test Report Template Name:</v>
      </c>
      <c r="C3" s="401" t="str">
        <f>'Version Control'!$C$3</f>
        <v xml:space="preserve">Dishwasher  </v>
      </c>
      <c r="D3" s="402"/>
      <c r="E3" s="403"/>
      <c r="G3" s="150" t="s">
        <v>191</v>
      </c>
      <c r="J3" s="126"/>
    </row>
    <row r="4" spans="2:10">
      <c r="B4" s="295" t="str">
        <f>'Version Control'!$B$4</f>
        <v>Version Number:</v>
      </c>
      <c r="C4" s="404" t="str">
        <f>'Version Control'!$C$4</f>
        <v>v3.4</v>
      </c>
      <c r="D4" s="405"/>
      <c r="E4" s="406"/>
      <c r="J4" s="126"/>
    </row>
    <row r="5" spans="2:10">
      <c r="B5" s="44" t="str">
        <f>'Version Control'!$B$5</f>
        <v xml:space="preserve">Latest Template Revision: </v>
      </c>
      <c r="C5" s="407">
        <f>'Version Control'!$C$5</f>
        <v>45245</v>
      </c>
      <c r="D5" s="408"/>
      <c r="E5" s="409"/>
      <c r="J5" s="126"/>
    </row>
    <row r="6" spans="2:10">
      <c r="B6" s="44" t="str">
        <f>'Version Control'!$B$6</f>
        <v>Tab Name:</v>
      </c>
      <c r="C6" s="404" t="str">
        <f ca="1">MID(CELL("filename",B1), FIND("]", CELL("filename", B1))+ 1, 255)</f>
        <v>General Info &amp; Test Results</v>
      </c>
      <c r="D6" s="405"/>
      <c r="E6" s="406"/>
      <c r="J6" s="126"/>
    </row>
    <row r="7" spans="2:10" ht="35.25" customHeight="1">
      <c r="B7" s="278" t="str">
        <f>'Version Control'!$B$7</f>
        <v>File Name:</v>
      </c>
      <c r="C7" s="378" t="str">
        <f ca="1">'Version Control'!$C$7</f>
        <v>Dishwasher - v3.4.xlsx</v>
      </c>
      <c r="D7" s="379"/>
      <c r="E7" s="380"/>
      <c r="J7" s="126"/>
    </row>
    <row r="8" spans="2:10" ht="17.25" thickBot="1">
      <c r="B8" s="45" t="str">
        <f>'Version Control'!$B$8</f>
        <v xml:space="preserve">Test Completion Date: </v>
      </c>
      <c r="C8" s="395" t="str">
        <f>'Version Control'!$C$8</f>
        <v>[MM/DD/YYYY]</v>
      </c>
      <c r="D8" s="396"/>
      <c r="E8" s="397"/>
      <c r="J8" s="126"/>
    </row>
    <row r="9" spans="2:10" ht="21">
      <c r="B9" s="252"/>
      <c r="D9" s="253"/>
      <c r="E9" s="253"/>
      <c r="J9" s="126"/>
    </row>
    <row r="10" spans="2:10" ht="21.75" thickBot="1">
      <c r="B10" s="252"/>
      <c r="E10" s="253"/>
      <c r="J10" s="126"/>
    </row>
    <row r="11" spans="2:10" ht="18" thickBot="1">
      <c r="B11" s="151" t="s">
        <v>173</v>
      </c>
      <c r="C11" s="153"/>
      <c r="E11" s="151" t="s">
        <v>185</v>
      </c>
      <c r="F11" s="232"/>
      <c r="G11" s="153"/>
      <c r="J11" s="126"/>
    </row>
    <row r="12" spans="2:10" ht="17.25">
      <c r="B12" s="24" t="s">
        <v>0</v>
      </c>
      <c r="C12" s="313"/>
      <c r="E12" s="314" t="s">
        <v>135</v>
      </c>
      <c r="F12" s="315" t="s">
        <v>164</v>
      </c>
      <c r="G12" s="316" t="s">
        <v>136</v>
      </c>
      <c r="J12" s="126"/>
    </row>
    <row r="13" spans="2:10" ht="18" thickBot="1">
      <c r="B13" s="102" t="s">
        <v>137</v>
      </c>
      <c r="C13" s="317"/>
      <c r="E13" s="24" t="s">
        <v>148</v>
      </c>
      <c r="F13" s="318" t="str">
        <f>IF(C32="yes ",'Test Data &amp; Derived Results'!F97+'Test Data &amp; Derived Results'!F101,IF(C32="no",'Test Data &amp; Derived Results'!O97+'Test Data &amp; Derived Results'!O101,""))</f>
        <v/>
      </c>
      <c r="G13" s="33" t="s">
        <v>52</v>
      </c>
      <c r="J13" s="126"/>
    </row>
    <row r="14" spans="2:10" ht="18" thickBot="1">
      <c r="E14" s="102" t="s">
        <v>85</v>
      </c>
      <c r="F14" s="319" t="str">
        <f>IF(C32="yes ",'Test Data &amp; Derived Results'!F171,IF(C32="no",'Test Data &amp; Derived Results'!O171,""))</f>
        <v/>
      </c>
      <c r="G14" s="34" t="s">
        <v>50</v>
      </c>
      <c r="J14" s="126"/>
    </row>
    <row r="15" spans="2:10" ht="18" thickBot="1">
      <c r="B15" s="320" t="s">
        <v>163</v>
      </c>
      <c r="C15" s="321"/>
      <c r="J15" s="126"/>
    </row>
    <row r="16" spans="2:10" ht="18" thickBot="1">
      <c r="B16" s="27" t="s">
        <v>138</v>
      </c>
      <c r="C16" s="322" t="s">
        <v>139</v>
      </c>
      <c r="E16" s="323" t="s">
        <v>192</v>
      </c>
      <c r="J16" s="126"/>
    </row>
    <row r="17" spans="1:10" ht="18" thickBot="1">
      <c r="B17" s="28" t="s">
        <v>140</v>
      </c>
      <c r="C17" s="324" t="s">
        <v>139</v>
      </c>
      <c r="E17" s="398" t="s">
        <v>162</v>
      </c>
      <c r="F17" s="399"/>
      <c r="G17" s="399"/>
      <c r="H17" s="400"/>
      <c r="J17" s="126"/>
    </row>
    <row r="18" spans="1:10" ht="15" customHeight="1" thickBot="1">
      <c r="E18" s="386" t="s">
        <v>211</v>
      </c>
      <c r="F18" s="387"/>
      <c r="G18" s="387"/>
      <c r="H18" s="388"/>
      <c r="J18" s="126"/>
    </row>
    <row r="19" spans="1:10" ht="18" customHeight="1" thickBot="1">
      <c r="B19" s="151" t="s">
        <v>174</v>
      </c>
      <c r="C19" s="153"/>
      <c r="E19" s="389"/>
      <c r="F19" s="390"/>
      <c r="G19" s="390"/>
      <c r="H19" s="391"/>
      <c r="J19" s="126"/>
    </row>
    <row r="20" spans="1:10" ht="17.25" thickBot="1">
      <c r="B20" s="25" t="s">
        <v>294</v>
      </c>
      <c r="C20" s="48"/>
      <c r="E20" s="392"/>
      <c r="F20" s="393"/>
      <c r="G20" s="393"/>
      <c r="H20" s="394"/>
      <c r="J20" s="126"/>
    </row>
    <row r="21" spans="1:10" ht="17.25" customHeight="1">
      <c r="B21" s="25" t="s">
        <v>156</v>
      </c>
      <c r="C21" s="48"/>
      <c r="E21" s="355" t="s">
        <v>124</v>
      </c>
      <c r="F21" s="356"/>
      <c r="G21" s="53" t="s">
        <v>123</v>
      </c>
      <c r="H21" s="54" t="s">
        <v>125</v>
      </c>
      <c r="J21" s="126"/>
    </row>
    <row r="22" spans="1:10" ht="17.25" customHeight="1">
      <c r="B22" s="26" t="s">
        <v>141</v>
      </c>
      <c r="C22" s="49"/>
      <c r="E22" s="353" t="s">
        <v>126</v>
      </c>
      <c r="F22" s="354"/>
      <c r="G22" s="325" t="str">
        <f>'Report Sign-Off Block'!D15</f>
        <v>[MM/DD/YYYY]</v>
      </c>
      <c r="H22" s="326" t="str">
        <f>IF('Report Sign-Off Block'!E15&lt;&gt;0,'Report Sign-Off Block'!E15,"")</f>
        <v>[Test Lab Name]</v>
      </c>
      <c r="J22" s="126"/>
    </row>
    <row r="23" spans="1:10">
      <c r="B23" s="26" t="s">
        <v>142</v>
      </c>
      <c r="C23" s="49"/>
      <c r="E23" s="353" t="s">
        <v>127</v>
      </c>
      <c r="F23" s="354"/>
      <c r="G23" s="327" t="str">
        <f>'Report Sign-Off Block'!D16</f>
        <v>[MM/DD/YYYY]</v>
      </c>
      <c r="H23" s="328" t="str">
        <f>IF('Report Sign-Off Block'!E16&lt;&gt;0,'Report Sign-Off Block'!E16,"")</f>
        <v>[Test Lab Name]</v>
      </c>
      <c r="J23" s="126"/>
    </row>
    <row r="24" spans="1:10" ht="18" customHeight="1">
      <c r="B24" s="26" t="s">
        <v>143</v>
      </c>
      <c r="C24" s="49"/>
      <c r="E24" s="384" t="s">
        <v>209</v>
      </c>
      <c r="F24" s="385"/>
      <c r="G24" s="327" t="str">
        <f>'Report Sign-Off Block'!D17</f>
        <v>[MM/DD/YYYY]</v>
      </c>
      <c r="H24" s="328" t="str">
        <f>IF('Report Sign-Off Block'!E17&lt;&gt;0,'Report Sign-Off Block'!E17,"")</f>
        <v>[Test Lab Name]</v>
      </c>
      <c r="J24" s="126"/>
    </row>
    <row r="25" spans="1:10" ht="17.25" customHeight="1" thickBot="1">
      <c r="B25" s="26" t="s">
        <v>144</v>
      </c>
      <c r="C25" s="49"/>
      <c r="E25" s="381" t="s">
        <v>209</v>
      </c>
      <c r="F25" s="382"/>
      <c r="G25" s="329" t="str">
        <f>'Report Sign-Off Block'!D18</f>
        <v>[MM/DD/YYYY]</v>
      </c>
      <c r="H25" s="330" t="str">
        <f>IF('Report Sign-Off Block'!E18&lt;&gt;0,'Report Sign-Off Block'!E18,"")</f>
        <v>[Test Lab Name]</v>
      </c>
      <c r="J25" s="126"/>
    </row>
    <row r="26" spans="1:10">
      <c r="B26" s="26" t="s">
        <v>145</v>
      </c>
      <c r="C26" s="288" t="s">
        <v>139</v>
      </c>
      <c r="E26" s="383"/>
      <c r="F26" s="383"/>
      <c r="G26" s="359"/>
      <c r="H26" s="360"/>
      <c r="J26" s="126"/>
    </row>
    <row r="27" spans="1:10" ht="17.25" thickBot="1">
      <c r="B27" s="29" t="s">
        <v>146</v>
      </c>
      <c r="C27" s="50"/>
      <c r="J27" s="126"/>
    </row>
    <row r="28" spans="1:10" ht="15" customHeight="1" thickBot="1">
      <c r="D28" s="254"/>
      <c r="J28" s="126"/>
    </row>
    <row r="29" spans="1:10" ht="15" customHeight="1" thickBot="1">
      <c r="A29" s="254"/>
      <c r="B29" s="151" t="s">
        <v>87</v>
      </c>
      <c r="C29" s="153"/>
      <c r="D29" s="254"/>
      <c r="J29" s="126"/>
    </row>
    <row r="30" spans="1:10">
      <c r="A30" s="254"/>
      <c r="B30" s="30" t="s">
        <v>147</v>
      </c>
      <c r="C30" s="331"/>
      <c r="D30" s="254"/>
      <c r="J30" s="126"/>
    </row>
    <row r="31" spans="1:10">
      <c r="A31" s="254"/>
      <c r="B31" s="31" t="s">
        <v>165</v>
      </c>
      <c r="C31" s="332"/>
      <c r="D31" s="254"/>
      <c r="J31" s="126"/>
    </row>
    <row r="32" spans="1:10">
      <c r="A32" s="254"/>
      <c r="B32" s="32" t="s">
        <v>276</v>
      </c>
      <c r="C32" s="332"/>
      <c r="D32" s="254"/>
      <c r="J32" s="126"/>
    </row>
    <row r="33" spans="1:10">
      <c r="B33" s="32" t="s">
        <v>53</v>
      </c>
      <c r="C33" s="332"/>
      <c r="I33" s="254"/>
      <c r="J33" s="126"/>
    </row>
    <row r="34" spans="1:10" s="254" customFormat="1">
      <c r="A34" s="125"/>
      <c r="B34" s="32" t="s">
        <v>81</v>
      </c>
      <c r="C34" s="332"/>
      <c r="D34" s="125"/>
      <c r="E34" s="125"/>
      <c r="F34" s="125"/>
      <c r="G34" s="125"/>
      <c r="H34" s="125"/>
      <c r="J34" s="255"/>
    </row>
    <row r="35" spans="1:10" s="254" customFormat="1">
      <c r="A35" s="125"/>
      <c r="B35" s="32" t="s">
        <v>238</v>
      </c>
      <c r="C35" s="332"/>
      <c r="D35" s="125"/>
      <c r="E35" s="125"/>
      <c r="F35" s="125"/>
      <c r="G35" s="125"/>
      <c r="H35" s="125"/>
      <c r="I35" s="125"/>
      <c r="J35" s="255"/>
    </row>
    <row r="36" spans="1:10">
      <c r="B36" s="32" t="s">
        <v>228</v>
      </c>
      <c r="C36" s="49"/>
      <c r="J36" s="126"/>
    </row>
    <row r="37" spans="1:10" ht="17.25" thickBot="1">
      <c r="B37" s="29" t="s">
        <v>229</v>
      </c>
      <c r="C37" s="50"/>
      <c r="J37" s="126"/>
    </row>
    <row r="38" spans="1:10">
      <c r="B38" s="265"/>
      <c r="C38" s="265"/>
      <c r="J38" s="126"/>
    </row>
    <row r="39" spans="1:10">
      <c r="A39" s="126"/>
      <c r="B39" s="126"/>
      <c r="C39" s="126"/>
      <c r="D39" s="126"/>
      <c r="E39" s="126"/>
      <c r="F39" s="126"/>
      <c r="G39" s="126"/>
      <c r="H39" s="126"/>
      <c r="I39" s="126"/>
      <c r="J39" s="126"/>
    </row>
  </sheetData>
  <sheetProtection algorithmName="SHA-512" hashValue="IvqEzbVMo5uoS8+Iz1mpXCrTFSZXa0jh5BTW+KJgK+vkSXZFeWwBfva52jOhHQxhHRSLzrCJzaD8IkNB1zrDMg==" saltValue="N7xljuxI/tJ+Al4qpydHBw==" spinCount="100000" sheet="1" objects="1" scenarios="1" selectLockedCells="1"/>
  <customSheetViews>
    <customSheetView guid="{93A7420A-9CB1-41ED-BAA4-06AB08AA6C37}" showGridLines="0" topLeftCell="A22">
      <selection activeCell="D32" sqref="D32"/>
      <pageMargins left="0.7" right="0.7" top="0.75" bottom="0.75" header="0.3" footer="0.3"/>
      <pageSetup orientation="portrait" r:id="rId1"/>
    </customSheetView>
  </customSheetViews>
  <mergeCells count="12">
    <mergeCell ref="C3:E3"/>
    <mergeCell ref="C4:E4"/>
    <mergeCell ref="C5:E5"/>
    <mergeCell ref="C6:E6"/>
    <mergeCell ref="B2:E2"/>
    <mergeCell ref="C7:E7"/>
    <mergeCell ref="E25:F25"/>
    <mergeCell ref="E26:F26"/>
    <mergeCell ref="E24:F24"/>
    <mergeCell ref="E18:H20"/>
    <mergeCell ref="C8:E8"/>
    <mergeCell ref="E17:H17"/>
  </mergeCells>
  <dataValidations count="3">
    <dataValidation type="list" allowBlank="1" showInputMessage="1" showErrorMessage="1" sqref="C34" xr:uid="{00000000-0002-0000-0100-000000000000}">
      <formula1>dd_Temp</formula1>
    </dataValidation>
    <dataValidation type="list" allowBlank="1" showInputMessage="1" showErrorMessage="1" sqref="C20" xr:uid="{00000000-0002-0000-0100-000001000000}">
      <formula1>dd_UnitType</formula1>
    </dataValidation>
    <dataValidation type="list" allowBlank="1" showInputMessage="1" showErrorMessage="1" sqref="C31 C32 C33 C35" xr:uid="{00000000-0002-0000-0100-000002000000}">
      <formula1>dd_YesNo</formula1>
    </dataValidation>
  </dataValidations>
  <hyperlinks>
    <hyperlink ref="G3" location="Instructions!C29" display="Back to Instructions tab" xr:uid="{00000000-0004-0000-0100-000000000000}"/>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70C0"/>
  </sheetPr>
  <dimension ref="A1:L41"/>
  <sheetViews>
    <sheetView showGridLines="0" zoomScale="80" zoomScaleNormal="80" workbookViewId="0">
      <selection activeCell="B14" sqref="B14"/>
    </sheetView>
  </sheetViews>
  <sheetFormatPr defaultColWidth="10.42578125" defaultRowHeight="16.5"/>
  <cols>
    <col min="1" max="1" width="2.85546875" style="2" customWidth="1"/>
    <col min="2" max="2" width="42.5703125" style="2" customWidth="1"/>
    <col min="3" max="3" width="38.42578125" style="2" customWidth="1"/>
    <col min="4" max="4" width="35" style="2" customWidth="1"/>
    <col min="5" max="5" width="26" style="2" customWidth="1"/>
    <col min="6" max="6" width="24.140625" style="2" customWidth="1"/>
    <col min="7" max="7" width="25.28515625" style="2" bestFit="1" customWidth="1"/>
    <col min="8" max="8" width="31.5703125" style="2" bestFit="1" customWidth="1"/>
    <col min="9" max="9" width="4.85546875" style="2" customWidth="1"/>
    <col min="10" max="10" width="3.85546875" style="2" customWidth="1"/>
    <col min="11" max="16384" width="10.42578125" style="2"/>
  </cols>
  <sheetData>
    <row r="1" spans="2:10" ht="17.25" thickBot="1">
      <c r="J1" s="20"/>
    </row>
    <row r="2" spans="2:10" ht="18" thickBot="1">
      <c r="B2" s="410" t="str">
        <f>'Version Control'!$B$2</f>
        <v>Title Block</v>
      </c>
      <c r="C2" s="411"/>
      <c r="D2" s="411"/>
      <c r="E2" s="412"/>
      <c r="J2" s="20"/>
    </row>
    <row r="3" spans="2:10">
      <c r="B3" s="57" t="str">
        <f>'Version Control'!$B$3</f>
        <v>Test Report Template Name:</v>
      </c>
      <c r="C3" s="401" t="str">
        <f>'Version Control'!$C$3</f>
        <v xml:space="preserve">Dishwasher  </v>
      </c>
      <c r="D3" s="402"/>
      <c r="E3" s="403"/>
      <c r="G3" s="18" t="s">
        <v>191</v>
      </c>
      <c r="J3" s="20"/>
    </row>
    <row r="4" spans="2:10">
      <c r="B4" s="43" t="str">
        <f>'Version Control'!$B$4</f>
        <v>Version Number:</v>
      </c>
      <c r="C4" s="404" t="str">
        <f>'Version Control'!$C$4</f>
        <v>v3.4</v>
      </c>
      <c r="D4" s="405"/>
      <c r="E4" s="406"/>
      <c r="J4" s="20"/>
    </row>
    <row r="5" spans="2:10">
      <c r="B5" s="44" t="str">
        <f>'Version Control'!$B$5</f>
        <v xml:space="preserve">Latest Template Revision: </v>
      </c>
      <c r="C5" s="407">
        <f>'Version Control'!$C$5</f>
        <v>45245</v>
      </c>
      <c r="D5" s="408"/>
      <c r="E5" s="409"/>
      <c r="J5" s="20"/>
    </row>
    <row r="6" spans="2:10">
      <c r="B6" s="44" t="str">
        <f>'Version Control'!$B$6</f>
        <v>Tab Name:</v>
      </c>
      <c r="C6" s="404" t="str">
        <f ca="1">MID(CELL("filename",B1), FIND("]", CELL("filename", B1))+ 1, 255)</f>
        <v>Setup &amp; Instrumentation</v>
      </c>
      <c r="D6" s="405"/>
      <c r="E6" s="406"/>
      <c r="J6" s="20"/>
    </row>
    <row r="7" spans="2:10" ht="36" customHeight="1">
      <c r="B7" s="278" t="str">
        <f>'Version Control'!$B$7</f>
        <v>File Name:</v>
      </c>
      <c r="C7" s="378" t="str">
        <f ca="1">'Version Control'!$C$7</f>
        <v>Dishwasher - v3.4.xlsx</v>
      </c>
      <c r="D7" s="379"/>
      <c r="E7" s="380"/>
      <c r="J7" s="20"/>
    </row>
    <row r="8" spans="2:10" ht="17.25" customHeight="1">
      <c r="B8" s="362" t="s">
        <v>421</v>
      </c>
      <c r="C8" s="422" t="str">
        <f>'General Info &amp; Test Results'!C16</f>
        <v>[MM/DD/YYYY]</v>
      </c>
      <c r="D8" s="379"/>
      <c r="E8" s="380"/>
      <c r="J8" s="20"/>
    </row>
    <row r="9" spans="2:10" ht="17.25" customHeight="1" thickBot="1">
      <c r="B9" s="45" t="str">
        <f>'Version Control'!$B$8</f>
        <v xml:space="preserve">Test Completion Date: </v>
      </c>
      <c r="C9" s="395" t="str">
        <f>'Version Control'!$C$8</f>
        <v>[MM/DD/YYYY]</v>
      </c>
      <c r="D9" s="396"/>
      <c r="E9" s="397"/>
      <c r="J9" s="20"/>
    </row>
    <row r="10" spans="2:10">
      <c r="J10" s="20"/>
    </row>
    <row r="11" spans="2:10" ht="17.25" thickBot="1">
      <c r="J11" s="20"/>
    </row>
    <row r="12" spans="2:10" ht="18" thickBot="1">
      <c r="B12" s="410" t="s">
        <v>187</v>
      </c>
      <c r="C12" s="411"/>
      <c r="D12" s="411"/>
      <c r="E12" s="411"/>
      <c r="F12" s="411"/>
      <c r="G12" s="411"/>
      <c r="H12" s="412"/>
      <c r="J12" s="20"/>
    </row>
    <row r="13" spans="2:10" ht="17.25">
      <c r="B13" s="37" t="s">
        <v>186</v>
      </c>
      <c r="C13" s="35" t="s">
        <v>201</v>
      </c>
      <c r="D13" s="35" t="s">
        <v>200</v>
      </c>
      <c r="E13" s="35" t="s">
        <v>188</v>
      </c>
      <c r="F13" s="36" t="s">
        <v>88</v>
      </c>
      <c r="G13" s="35" t="s">
        <v>89</v>
      </c>
      <c r="H13" s="38" t="s">
        <v>90</v>
      </c>
      <c r="I13" s="9"/>
      <c r="J13" s="20"/>
    </row>
    <row r="14" spans="2:10">
      <c r="B14" s="289"/>
      <c r="C14" s="290"/>
      <c r="D14" s="290"/>
      <c r="E14" s="290"/>
      <c r="F14" s="290"/>
      <c r="G14" s="363" t="s">
        <v>139</v>
      </c>
      <c r="H14" s="291" t="s">
        <v>139</v>
      </c>
      <c r="J14" s="20"/>
    </row>
    <row r="15" spans="2:10">
      <c r="B15" s="289"/>
      <c r="C15" s="290"/>
      <c r="D15" s="290"/>
      <c r="E15" s="290"/>
      <c r="F15" s="290"/>
      <c r="G15" s="290" t="s">
        <v>139</v>
      </c>
      <c r="H15" s="291" t="s">
        <v>139</v>
      </c>
      <c r="J15" s="20"/>
    </row>
    <row r="16" spans="2:10">
      <c r="B16" s="289"/>
      <c r="C16" s="290"/>
      <c r="D16" s="290"/>
      <c r="E16" s="290"/>
      <c r="F16" s="290"/>
      <c r="G16" s="290" t="s">
        <v>139</v>
      </c>
      <c r="H16" s="291" t="s">
        <v>139</v>
      </c>
      <c r="J16" s="20"/>
    </row>
    <row r="17" spans="2:12">
      <c r="B17" s="289"/>
      <c r="C17" s="290"/>
      <c r="D17" s="290"/>
      <c r="E17" s="290"/>
      <c r="F17" s="290"/>
      <c r="G17" s="290" t="s">
        <v>139</v>
      </c>
      <c r="H17" s="291" t="s">
        <v>139</v>
      </c>
      <c r="J17" s="20"/>
    </row>
    <row r="18" spans="2:12">
      <c r="B18" s="289"/>
      <c r="C18" s="290"/>
      <c r="D18" s="290"/>
      <c r="E18" s="290"/>
      <c r="F18" s="290"/>
      <c r="G18" s="290" t="s">
        <v>139</v>
      </c>
      <c r="H18" s="291" t="s">
        <v>139</v>
      </c>
      <c r="J18" s="20"/>
    </row>
    <row r="19" spans="2:12">
      <c r="B19" s="289"/>
      <c r="C19" s="290"/>
      <c r="D19" s="290"/>
      <c r="E19" s="290"/>
      <c r="F19" s="290"/>
      <c r="G19" s="290" t="s">
        <v>139</v>
      </c>
      <c r="H19" s="291" t="s">
        <v>139</v>
      </c>
      <c r="J19" s="20"/>
    </row>
    <row r="20" spans="2:12">
      <c r="B20" s="289"/>
      <c r="C20" s="290"/>
      <c r="D20" s="290"/>
      <c r="E20" s="290"/>
      <c r="F20" s="290"/>
      <c r="G20" s="290" t="s">
        <v>139</v>
      </c>
      <c r="H20" s="291" t="s">
        <v>139</v>
      </c>
      <c r="J20" s="20"/>
    </row>
    <row r="21" spans="2:12">
      <c r="B21" s="289"/>
      <c r="C21" s="290"/>
      <c r="D21" s="290"/>
      <c r="E21" s="290"/>
      <c r="F21" s="290"/>
      <c r="G21" s="290" t="s">
        <v>139</v>
      </c>
      <c r="H21" s="291" t="s">
        <v>139</v>
      </c>
      <c r="J21" s="20"/>
    </row>
    <row r="22" spans="2:12">
      <c r="B22" s="289"/>
      <c r="C22" s="290"/>
      <c r="D22" s="290"/>
      <c r="E22" s="290"/>
      <c r="F22" s="290"/>
      <c r="G22" s="290" t="s">
        <v>139</v>
      </c>
      <c r="H22" s="291" t="s">
        <v>139</v>
      </c>
      <c r="J22" s="20"/>
    </row>
    <row r="23" spans="2:12">
      <c r="B23" s="289"/>
      <c r="C23" s="290"/>
      <c r="D23" s="290"/>
      <c r="E23" s="290"/>
      <c r="F23" s="290"/>
      <c r="G23" s="290" t="s">
        <v>139</v>
      </c>
      <c r="H23" s="291" t="s">
        <v>139</v>
      </c>
      <c r="J23" s="20"/>
    </row>
    <row r="24" spans="2:12">
      <c r="B24" s="289"/>
      <c r="C24" s="290"/>
      <c r="D24" s="290"/>
      <c r="E24" s="290"/>
      <c r="F24" s="290"/>
      <c r="G24" s="290" t="s">
        <v>139</v>
      </c>
      <c r="H24" s="291" t="s">
        <v>139</v>
      </c>
      <c r="J24" s="20"/>
    </row>
    <row r="25" spans="2:12">
      <c r="B25" s="289"/>
      <c r="C25" s="290"/>
      <c r="D25" s="290"/>
      <c r="E25" s="290"/>
      <c r="F25" s="290"/>
      <c r="G25" s="290" t="s">
        <v>139</v>
      </c>
      <c r="H25" s="291" t="s">
        <v>139</v>
      </c>
      <c r="J25" s="39"/>
      <c r="K25" s="17"/>
      <c r="L25" s="17"/>
    </row>
    <row r="26" spans="2:12">
      <c r="B26" s="289"/>
      <c r="C26" s="290"/>
      <c r="D26" s="290"/>
      <c r="E26" s="290"/>
      <c r="F26" s="290"/>
      <c r="G26" s="290" t="s">
        <v>139</v>
      </c>
      <c r="H26" s="291" t="s">
        <v>139</v>
      </c>
      <c r="J26" s="39"/>
      <c r="K26" s="17"/>
      <c r="L26" s="17"/>
    </row>
    <row r="27" spans="2:12">
      <c r="B27" s="289"/>
      <c r="C27" s="290"/>
      <c r="D27" s="290"/>
      <c r="E27" s="290"/>
      <c r="F27" s="290"/>
      <c r="G27" s="290" t="s">
        <v>139</v>
      </c>
      <c r="H27" s="291" t="s">
        <v>139</v>
      </c>
      <c r="J27" s="39"/>
      <c r="K27" s="17"/>
      <c r="L27" s="17"/>
    </row>
    <row r="28" spans="2:12">
      <c r="B28" s="289"/>
      <c r="C28" s="290"/>
      <c r="D28" s="290"/>
      <c r="E28" s="290"/>
      <c r="F28" s="290"/>
      <c r="G28" s="290" t="s">
        <v>139</v>
      </c>
      <c r="H28" s="291" t="s">
        <v>139</v>
      </c>
      <c r="J28" s="39"/>
      <c r="K28" s="17"/>
      <c r="L28" s="17"/>
    </row>
    <row r="29" spans="2:12">
      <c r="B29" s="289"/>
      <c r="C29" s="290"/>
      <c r="D29" s="290"/>
      <c r="E29" s="290"/>
      <c r="F29" s="290"/>
      <c r="G29" s="290" t="s">
        <v>139</v>
      </c>
      <c r="H29" s="291" t="s">
        <v>139</v>
      </c>
      <c r="J29" s="39"/>
      <c r="K29" s="17"/>
      <c r="L29" s="17"/>
    </row>
    <row r="30" spans="2:12">
      <c r="B30" s="289"/>
      <c r="C30" s="290"/>
      <c r="D30" s="290"/>
      <c r="E30" s="290"/>
      <c r="F30" s="290"/>
      <c r="G30" s="290" t="s">
        <v>139</v>
      </c>
      <c r="H30" s="291" t="s">
        <v>139</v>
      </c>
      <c r="J30" s="39"/>
      <c r="K30" s="17"/>
      <c r="L30" s="17"/>
    </row>
    <row r="31" spans="2:12" ht="17.25" thickBot="1">
      <c r="B31" s="292"/>
      <c r="C31" s="293"/>
      <c r="D31" s="293"/>
      <c r="E31" s="293"/>
      <c r="F31" s="293"/>
      <c r="G31" s="293" t="s">
        <v>139</v>
      </c>
      <c r="H31" s="294" t="s">
        <v>139</v>
      </c>
      <c r="J31" s="20"/>
    </row>
    <row r="32" spans="2:12" ht="17.25" thickBot="1">
      <c r="J32" s="20"/>
    </row>
    <row r="33" spans="1:10" ht="18" thickBot="1">
      <c r="B33" s="410" t="s">
        <v>166</v>
      </c>
      <c r="C33" s="411"/>
      <c r="D33" s="411"/>
      <c r="E33" s="411"/>
      <c r="F33" s="411"/>
      <c r="G33" s="411"/>
      <c r="H33" s="412"/>
      <c r="J33" s="20"/>
    </row>
    <row r="34" spans="1:10" ht="17.25" customHeight="1">
      <c r="B34" s="413"/>
      <c r="C34" s="414"/>
      <c r="D34" s="414"/>
      <c r="E34" s="414"/>
      <c r="F34" s="414"/>
      <c r="G34" s="414"/>
      <c r="H34" s="415"/>
      <c r="J34" s="20"/>
    </row>
    <row r="35" spans="1:10" ht="16.5" customHeight="1">
      <c r="B35" s="416"/>
      <c r="C35" s="417"/>
      <c r="D35" s="417"/>
      <c r="E35" s="417"/>
      <c r="F35" s="417"/>
      <c r="G35" s="417"/>
      <c r="H35" s="418"/>
      <c r="J35" s="20"/>
    </row>
    <row r="36" spans="1:10" ht="16.5" customHeight="1">
      <c r="B36" s="416"/>
      <c r="C36" s="417"/>
      <c r="D36" s="417"/>
      <c r="E36" s="417"/>
      <c r="F36" s="417"/>
      <c r="G36" s="417"/>
      <c r="H36" s="418"/>
      <c r="J36" s="20"/>
    </row>
    <row r="37" spans="1:10" ht="16.5" customHeight="1">
      <c r="B37" s="416"/>
      <c r="C37" s="417"/>
      <c r="D37" s="417"/>
      <c r="E37" s="417"/>
      <c r="F37" s="417"/>
      <c r="G37" s="417"/>
      <c r="H37" s="418"/>
      <c r="J37" s="20"/>
    </row>
    <row r="38" spans="1:10" ht="16.5" customHeight="1">
      <c r="B38" s="416"/>
      <c r="C38" s="417"/>
      <c r="D38" s="417"/>
      <c r="E38" s="417"/>
      <c r="F38" s="417"/>
      <c r="G38" s="417"/>
      <c r="H38" s="418"/>
      <c r="J38" s="20"/>
    </row>
    <row r="39" spans="1:10" ht="16.5" customHeight="1" thickBot="1">
      <c r="B39" s="419"/>
      <c r="C39" s="420"/>
      <c r="D39" s="420"/>
      <c r="E39" s="420"/>
      <c r="F39" s="420"/>
      <c r="G39" s="420"/>
      <c r="H39" s="421"/>
      <c r="J39" s="20"/>
    </row>
    <row r="40" spans="1:10">
      <c r="J40" s="20"/>
    </row>
    <row r="41" spans="1:10">
      <c r="A41" s="20"/>
      <c r="B41" s="20"/>
      <c r="C41" s="20"/>
      <c r="D41" s="20"/>
      <c r="E41" s="20"/>
      <c r="F41" s="20"/>
      <c r="G41" s="20"/>
      <c r="H41" s="20"/>
      <c r="I41" s="20"/>
      <c r="J41" s="20"/>
    </row>
  </sheetData>
  <sheetProtection algorithmName="SHA-512" hashValue="4Vi/caqda/91coVdTZ2jn24q38mCgf+ggjnb8OHwkKnRvNBRKTwEIJFvgPWIjWQxchXskMmue5lvJeXBT2gMqA==" saltValue="rCrwhxzmvArQIKCVEuwq9Q==" spinCount="100000" sheet="1" selectLockedCells="1"/>
  <protectedRanges>
    <protectedRange sqref="B14:H31 B35:H39" name="Range1"/>
  </protectedRanges>
  <mergeCells count="11">
    <mergeCell ref="B2:E2"/>
    <mergeCell ref="C7:E7"/>
    <mergeCell ref="B12:H12"/>
    <mergeCell ref="B33:H33"/>
    <mergeCell ref="B34:H39"/>
    <mergeCell ref="C9:E9"/>
    <mergeCell ref="C3:E3"/>
    <mergeCell ref="C4:E4"/>
    <mergeCell ref="C5:E5"/>
    <mergeCell ref="C6:E6"/>
    <mergeCell ref="C8:E8"/>
  </mergeCells>
  <hyperlinks>
    <hyperlink ref="G3" location="Instructions!C29" display="Back to Instructions tab" xr:uid="{00000000-0004-0000-0200-000000000000}"/>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70C0"/>
  </sheetPr>
  <dimension ref="A1:L48"/>
  <sheetViews>
    <sheetView showGridLines="0" zoomScale="80" zoomScaleNormal="80" workbookViewId="0">
      <selection activeCell="C15" sqref="C15:H15"/>
    </sheetView>
  </sheetViews>
  <sheetFormatPr defaultRowHeight="16.5"/>
  <cols>
    <col min="1" max="1" width="6" style="125" customWidth="1"/>
    <col min="2" max="2" width="51.85546875" style="125" customWidth="1"/>
    <col min="3" max="3" width="44.28515625" style="125" customWidth="1"/>
    <col min="4" max="4" width="16.42578125" style="125" customWidth="1"/>
    <col min="5" max="5" width="24.28515625" style="125" customWidth="1"/>
    <col min="6" max="6" width="39.5703125" style="125" customWidth="1"/>
    <col min="7" max="7" width="25.140625" style="125" bestFit="1" customWidth="1"/>
    <col min="8" max="8" width="18.85546875" style="125" customWidth="1"/>
    <col min="9" max="9" width="4" style="125" customWidth="1"/>
    <col min="10" max="10" width="3" style="125" customWidth="1"/>
    <col min="11" max="16384" width="9.140625" style="125"/>
  </cols>
  <sheetData>
    <row r="1" spans="2:10" ht="17.25" thickBot="1">
      <c r="J1" s="126"/>
    </row>
    <row r="2" spans="2:10" ht="18" thickBot="1">
      <c r="B2" s="398" t="str">
        <f>'Version Control'!$B$2</f>
        <v>Title Block</v>
      </c>
      <c r="C2" s="399"/>
      <c r="D2" s="399"/>
      <c r="E2" s="400"/>
      <c r="J2" s="126"/>
    </row>
    <row r="3" spans="2:10">
      <c r="B3" s="57" t="str">
        <f>'Version Control'!$B$3</f>
        <v>Test Report Template Name:</v>
      </c>
      <c r="C3" s="401" t="str">
        <f>'Version Control'!$C$3</f>
        <v xml:space="preserve">Dishwasher  </v>
      </c>
      <c r="D3" s="402"/>
      <c r="E3" s="403"/>
      <c r="G3" s="150" t="s">
        <v>191</v>
      </c>
      <c r="J3" s="126"/>
    </row>
    <row r="4" spans="2:10">
      <c r="B4" s="295" t="str">
        <f>'Version Control'!$B$4</f>
        <v>Version Number:</v>
      </c>
      <c r="C4" s="404" t="str">
        <f>'Version Control'!$C$4</f>
        <v>v3.4</v>
      </c>
      <c r="D4" s="405"/>
      <c r="E4" s="406"/>
      <c r="J4" s="126"/>
    </row>
    <row r="5" spans="2:10">
      <c r="B5" s="44" t="str">
        <f>'Version Control'!$B$5</f>
        <v xml:space="preserve">Latest Template Revision: </v>
      </c>
      <c r="C5" s="407">
        <f>'Version Control'!$C$5</f>
        <v>45245</v>
      </c>
      <c r="D5" s="408"/>
      <c r="E5" s="409"/>
      <c r="J5" s="126"/>
    </row>
    <row r="6" spans="2:10">
      <c r="B6" s="44" t="str">
        <f>'Version Control'!$B$6</f>
        <v>Tab Name:</v>
      </c>
      <c r="C6" s="404" t="str">
        <f ca="1">MID(CELL("filename",B1), FIND("]", CELL("filename", B1))+ 1, 255)</f>
        <v>Settings</v>
      </c>
      <c r="D6" s="405"/>
      <c r="E6" s="406"/>
      <c r="J6" s="126"/>
    </row>
    <row r="7" spans="2:10" ht="37.5" customHeight="1">
      <c r="B7" s="278" t="str">
        <f>'Version Control'!$B$7</f>
        <v>File Name:</v>
      </c>
      <c r="C7" s="378" t="str">
        <f ca="1">'Version Control'!$C$7</f>
        <v>Dishwasher - v3.4.xlsx</v>
      </c>
      <c r="D7" s="379"/>
      <c r="E7" s="380"/>
      <c r="J7" s="126"/>
    </row>
    <row r="8" spans="2:10" ht="17.25" thickBot="1">
      <c r="B8" s="45" t="str">
        <f>'Version Control'!$B$8</f>
        <v xml:space="preserve">Test Completion Date: </v>
      </c>
      <c r="C8" s="395" t="str">
        <f>'Version Control'!$C$8</f>
        <v>[MM/DD/YYYY]</v>
      </c>
      <c r="D8" s="396"/>
      <c r="E8" s="397"/>
      <c r="J8" s="126"/>
    </row>
    <row r="9" spans="2:10" ht="17.25">
      <c r="B9" s="296"/>
      <c r="D9" s="253"/>
      <c r="E9" s="253"/>
      <c r="J9" s="126"/>
    </row>
    <row r="10" spans="2:10" ht="18" thickBot="1">
      <c r="B10" s="296"/>
      <c r="E10" s="253"/>
      <c r="J10" s="126"/>
    </row>
    <row r="11" spans="2:10" s="254" customFormat="1" ht="18" thickBot="1">
      <c r="B11" s="398" t="s">
        <v>115</v>
      </c>
      <c r="C11" s="399"/>
      <c r="D11" s="399"/>
      <c r="E11" s="399"/>
      <c r="F11" s="399"/>
      <c r="G11" s="399"/>
      <c r="H11" s="400"/>
      <c r="J11" s="255"/>
    </row>
    <row r="12" spans="2:10" s="254" customFormat="1" ht="17.25">
      <c r="B12" s="40" t="s">
        <v>91</v>
      </c>
      <c r="C12" s="297"/>
      <c r="D12" s="423"/>
      <c r="E12" s="423"/>
      <c r="F12" s="423"/>
      <c r="G12" s="423"/>
      <c r="H12" s="424"/>
      <c r="J12" s="255"/>
    </row>
    <row r="13" spans="2:10" s="254" customFormat="1" ht="15" customHeight="1">
      <c r="B13" s="55" t="s">
        <v>275</v>
      </c>
      <c r="C13" s="298"/>
      <c r="D13" s="425"/>
      <c r="E13" s="425"/>
      <c r="F13" s="425"/>
      <c r="G13" s="425"/>
      <c r="H13" s="426"/>
      <c r="J13" s="255"/>
    </row>
    <row r="14" spans="2:10" s="254" customFormat="1" ht="15" customHeight="1">
      <c r="B14" s="299" t="s">
        <v>114</v>
      </c>
      <c r="C14" s="427" t="s">
        <v>274</v>
      </c>
      <c r="D14" s="427"/>
      <c r="E14" s="427"/>
      <c r="F14" s="427"/>
      <c r="G14" s="427"/>
      <c r="H14" s="428"/>
      <c r="J14" s="255"/>
    </row>
    <row r="15" spans="2:10" s="254" customFormat="1" ht="15" customHeight="1">
      <c r="B15" s="16" t="s">
        <v>272</v>
      </c>
      <c r="C15" s="429"/>
      <c r="D15" s="429"/>
      <c r="E15" s="429"/>
      <c r="F15" s="429"/>
      <c r="G15" s="429"/>
      <c r="H15" s="430"/>
      <c r="J15" s="255"/>
    </row>
    <row r="16" spans="2:10" s="254" customFormat="1" ht="15" customHeight="1">
      <c r="B16" s="16" t="s">
        <v>273</v>
      </c>
      <c r="C16" s="429"/>
      <c r="D16" s="429"/>
      <c r="E16" s="429"/>
      <c r="F16" s="429"/>
      <c r="G16" s="429"/>
      <c r="H16" s="430"/>
      <c r="J16" s="255"/>
    </row>
    <row r="17" spans="2:10" s="254" customFormat="1" ht="15" customHeight="1">
      <c r="B17" s="16" t="s">
        <v>280</v>
      </c>
      <c r="C17" s="429"/>
      <c r="D17" s="429"/>
      <c r="E17" s="429"/>
      <c r="F17" s="429"/>
      <c r="G17" s="429"/>
      <c r="H17" s="430"/>
      <c r="J17" s="255"/>
    </row>
    <row r="18" spans="2:10" s="254" customFormat="1" ht="15" customHeight="1">
      <c r="B18" s="16" t="s">
        <v>287</v>
      </c>
      <c r="C18" s="429"/>
      <c r="D18" s="429"/>
      <c r="E18" s="429"/>
      <c r="F18" s="429"/>
      <c r="G18" s="429"/>
      <c r="H18" s="430"/>
      <c r="J18" s="255"/>
    </row>
    <row r="19" spans="2:10" s="254" customFormat="1" ht="15" customHeight="1">
      <c r="B19" s="16" t="s">
        <v>288</v>
      </c>
      <c r="C19" s="429"/>
      <c r="D19" s="429"/>
      <c r="E19" s="429"/>
      <c r="F19" s="429"/>
      <c r="G19" s="429"/>
      <c r="H19" s="430"/>
      <c r="J19" s="255"/>
    </row>
    <row r="20" spans="2:10" s="254" customFormat="1" ht="15" customHeight="1">
      <c r="B20" s="16" t="s">
        <v>289</v>
      </c>
      <c r="C20" s="429"/>
      <c r="D20" s="429"/>
      <c r="E20" s="429"/>
      <c r="F20" s="429"/>
      <c r="G20" s="429"/>
      <c r="H20" s="430"/>
      <c r="J20" s="255"/>
    </row>
    <row r="21" spans="2:10" ht="15" customHeight="1" thickBot="1">
      <c r="B21" s="256"/>
      <c r="C21" s="257"/>
      <c r="D21" s="257"/>
      <c r="E21" s="182"/>
      <c r="F21" s="182"/>
      <c r="G21" s="258"/>
      <c r="H21" s="259"/>
      <c r="J21" s="126"/>
    </row>
    <row r="22" spans="2:10" s="254" customFormat="1" ht="17.25">
      <c r="B22" s="260" t="s">
        <v>231</v>
      </c>
      <c r="C22" s="261"/>
      <c r="D22" s="261"/>
      <c r="E22" s="261"/>
      <c r="F22" s="261"/>
      <c r="G22" s="261"/>
      <c r="H22" s="262"/>
      <c r="J22" s="255"/>
    </row>
    <row r="23" spans="2:10" s="254" customFormat="1" ht="17.25">
      <c r="B23" s="263" t="s">
        <v>281</v>
      </c>
      <c r="C23" s="264"/>
      <c r="D23" s="265"/>
      <c r="E23" s="265"/>
      <c r="F23" s="128"/>
      <c r="G23" s="128"/>
      <c r="H23" s="300"/>
      <c r="J23" s="126"/>
    </row>
    <row r="24" spans="2:10" s="254" customFormat="1" ht="30" customHeight="1">
      <c r="B24" s="433"/>
      <c r="C24" s="434"/>
      <c r="D24" s="434"/>
      <c r="E24" s="434"/>
      <c r="F24" s="434"/>
      <c r="G24" s="434"/>
      <c r="H24" s="435"/>
      <c r="J24" s="126"/>
    </row>
    <row r="25" spans="2:10" s="254" customFormat="1">
      <c r="B25" s="436"/>
      <c r="C25" s="437"/>
      <c r="D25" s="437"/>
      <c r="E25" s="437"/>
      <c r="F25" s="437"/>
      <c r="G25" s="437"/>
      <c r="H25" s="438"/>
      <c r="J25" s="126"/>
    </row>
    <row r="26" spans="2:10" s="254" customFormat="1">
      <c r="B26" s="436"/>
      <c r="C26" s="437"/>
      <c r="D26" s="437"/>
      <c r="E26" s="437"/>
      <c r="F26" s="437"/>
      <c r="G26" s="437"/>
      <c r="H26" s="438"/>
      <c r="I26" s="266"/>
      <c r="J26" s="126"/>
    </row>
    <row r="27" spans="2:10" s="254" customFormat="1">
      <c r="B27" s="439"/>
      <c r="C27" s="440"/>
      <c r="D27" s="440"/>
      <c r="E27" s="440"/>
      <c r="F27" s="440"/>
      <c r="G27" s="440"/>
      <c r="H27" s="441"/>
      <c r="I27" s="266"/>
      <c r="J27" s="126"/>
    </row>
    <row r="28" spans="2:10" s="254" customFormat="1">
      <c r="B28" s="301"/>
      <c r="C28" s="302"/>
      <c r="D28" s="302"/>
      <c r="E28" s="302"/>
      <c r="F28" s="302"/>
      <c r="G28" s="302"/>
      <c r="H28" s="302"/>
      <c r="I28" s="266"/>
      <c r="J28" s="126"/>
    </row>
    <row r="29" spans="2:10" ht="17.25">
      <c r="B29" s="303"/>
      <c r="C29" s="267" t="s">
        <v>172</v>
      </c>
      <c r="D29" s="431" t="s">
        <v>225</v>
      </c>
      <c r="E29" s="444"/>
      <c r="F29" s="268" t="s">
        <v>66</v>
      </c>
      <c r="G29" s="431" t="s">
        <v>67</v>
      </c>
      <c r="H29" s="432"/>
      <c r="I29" s="158"/>
      <c r="J29" s="126"/>
    </row>
    <row r="30" spans="2:10" ht="17.25">
      <c r="B30" s="310" t="s">
        <v>108</v>
      </c>
      <c r="C30" s="269"/>
      <c r="D30" s="442"/>
      <c r="E30" s="445"/>
      <c r="F30" s="269"/>
      <c r="G30" s="442"/>
      <c r="H30" s="443"/>
      <c r="I30" s="158"/>
      <c r="J30" s="126"/>
    </row>
    <row r="31" spans="2:10" ht="17.25">
      <c r="B31" s="310" t="s">
        <v>110</v>
      </c>
      <c r="C31" s="269"/>
      <c r="D31" s="442"/>
      <c r="E31" s="445"/>
      <c r="F31" s="269"/>
      <c r="G31" s="442"/>
      <c r="H31" s="446"/>
      <c r="J31" s="126"/>
    </row>
    <row r="32" spans="2:10" ht="17.25">
      <c r="B32" s="310" t="s">
        <v>111</v>
      </c>
      <c r="C32" s="269"/>
      <c r="D32" s="442"/>
      <c r="E32" s="445"/>
      <c r="F32" s="269"/>
      <c r="G32" s="442"/>
      <c r="H32" s="446"/>
      <c r="J32" s="126"/>
    </row>
    <row r="33" spans="1:12" ht="17.25">
      <c r="B33" s="310" t="s">
        <v>109</v>
      </c>
      <c r="C33" s="269"/>
      <c r="D33" s="442"/>
      <c r="E33" s="445"/>
      <c r="F33" s="269"/>
      <c r="G33" s="442"/>
      <c r="H33" s="446"/>
      <c r="J33" s="126"/>
    </row>
    <row r="34" spans="1:12" ht="17.25">
      <c r="B34" s="310" t="s">
        <v>112</v>
      </c>
      <c r="C34" s="269"/>
      <c r="D34" s="442"/>
      <c r="E34" s="445"/>
      <c r="F34" s="269"/>
      <c r="G34" s="442"/>
      <c r="H34" s="446"/>
      <c r="J34" s="126"/>
    </row>
    <row r="35" spans="1:12" ht="17.25" thickBot="1">
      <c r="B35" s="102"/>
      <c r="C35" s="182"/>
      <c r="D35" s="182"/>
      <c r="E35" s="182"/>
      <c r="F35" s="182"/>
      <c r="G35" s="182"/>
      <c r="H35" s="183"/>
      <c r="J35" s="126"/>
    </row>
    <row r="36" spans="1:12" ht="17.25">
      <c r="B36" s="260" t="s">
        <v>232</v>
      </c>
      <c r="C36" s="305"/>
      <c r="D36" s="305"/>
      <c r="E36" s="305"/>
      <c r="F36" s="305"/>
      <c r="G36" s="305"/>
      <c r="H36" s="306"/>
      <c r="J36" s="126"/>
      <c r="L36" s="270"/>
    </row>
    <row r="37" spans="1:12" ht="17.25">
      <c r="B37" s="55" t="s">
        <v>271</v>
      </c>
      <c r="C37" s="302"/>
      <c r="D37" s="302"/>
      <c r="E37" s="302"/>
      <c r="F37" s="302"/>
      <c r="G37" s="302"/>
      <c r="H37" s="300"/>
      <c r="J37" s="126"/>
    </row>
    <row r="38" spans="1:12" ht="17.25">
      <c r="B38" s="271" t="s">
        <v>404</v>
      </c>
      <c r="C38" s="333"/>
      <c r="D38" s="128" t="s">
        <v>204</v>
      </c>
      <c r="E38" s="206"/>
      <c r="F38" s="206"/>
      <c r="G38" s="206"/>
      <c r="H38" s="300"/>
      <c r="J38" s="126"/>
    </row>
    <row r="39" spans="1:12" ht="17.25">
      <c r="B39" s="272" t="s">
        <v>405</v>
      </c>
      <c r="C39" s="333"/>
      <c r="D39" s="128" t="s">
        <v>204</v>
      </c>
      <c r="E39" s="206"/>
      <c r="F39" s="206"/>
      <c r="G39" s="206"/>
      <c r="H39" s="300"/>
      <c r="J39" s="126"/>
    </row>
    <row r="40" spans="1:12" ht="17.25">
      <c r="B40" s="273" t="s">
        <v>68</v>
      </c>
      <c r="C40" s="206"/>
      <c r="D40" s="206"/>
      <c r="E40" s="206"/>
      <c r="F40" s="206"/>
      <c r="G40" s="206"/>
      <c r="H40" s="300"/>
      <c r="J40" s="126"/>
    </row>
    <row r="41" spans="1:12" ht="17.25">
      <c r="B41" s="166"/>
      <c r="C41" s="206"/>
      <c r="D41" s="206"/>
      <c r="E41" s="206"/>
      <c r="F41" s="206"/>
      <c r="G41" s="206"/>
      <c r="H41" s="300"/>
      <c r="J41" s="126"/>
    </row>
    <row r="42" spans="1:12" ht="17.25">
      <c r="B42" s="303"/>
      <c r="C42" s="267" t="s">
        <v>172</v>
      </c>
      <c r="D42" s="431" t="s">
        <v>225</v>
      </c>
      <c r="E42" s="444"/>
      <c r="F42" s="268" t="s">
        <v>66</v>
      </c>
      <c r="G42" s="431" t="s">
        <v>67</v>
      </c>
      <c r="H42" s="447"/>
      <c r="J42" s="126"/>
    </row>
    <row r="43" spans="1:12" ht="17.25">
      <c r="B43" s="304" t="s">
        <v>113</v>
      </c>
      <c r="C43" s="269"/>
      <c r="D43" s="442"/>
      <c r="E43" s="445"/>
      <c r="F43" s="269"/>
      <c r="G43" s="442"/>
      <c r="H43" s="446"/>
      <c r="J43" s="126"/>
    </row>
    <row r="44" spans="1:12" ht="17.25">
      <c r="B44" s="307" t="s">
        <v>412</v>
      </c>
      <c r="C44" s="269"/>
      <c r="D44" s="442"/>
      <c r="E44" s="445"/>
      <c r="F44" s="269"/>
      <c r="G44" s="442"/>
      <c r="H44" s="446"/>
      <c r="J44" s="126"/>
    </row>
    <row r="45" spans="1:12" ht="17.25">
      <c r="B45" s="307" t="s">
        <v>413</v>
      </c>
      <c r="C45" s="269"/>
      <c r="D45" s="442"/>
      <c r="E45" s="445"/>
      <c r="F45" s="269"/>
      <c r="G45" s="442"/>
      <c r="H45" s="446"/>
      <c r="J45" s="126"/>
    </row>
    <row r="46" spans="1:12" ht="18" thickBot="1">
      <c r="B46" s="274" t="s">
        <v>68</v>
      </c>
      <c r="C46" s="308"/>
      <c r="D46" s="308"/>
      <c r="E46" s="308"/>
      <c r="F46" s="308"/>
      <c r="G46" s="308"/>
      <c r="H46" s="309"/>
      <c r="J46" s="126"/>
    </row>
    <row r="47" spans="1:12">
      <c r="J47" s="126"/>
    </row>
    <row r="48" spans="1:12">
      <c r="A48" s="126"/>
      <c r="B48" s="126"/>
      <c r="C48" s="126"/>
      <c r="D48" s="126"/>
      <c r="E48" s="126"/>
      <c r="F48" s="126"/>
      <c r="G48" s="126"/>
      <c r="H48" s="126"/>
      <c r="I48" s="126"/>
      <c r="J48" s="126"/>
    </row>
  </sheetData>
  <sheetProtection algorithmName="SHA-512" hashValue="KLs2838z5oHvqFuKjrqW/7soi/jq0L/0KFbJAzoicYFahbnxoUv9Cvm8uzjWcymvW33DS8lwo28cAvBKBJOqaQ==" saltValue="Rq0gb1/0Ri4Rcb8Yp1LIEA==" spinCount="100000" sheet="1" objects="1" scenarios="1" selectLockedCells="1"/>
  <mergeCells count="38">
    <mergeCell ref="B2:E2"/>
    <mergeCell ref="C7:E7"/>
    <mergeCell ref="C8:E8"/>
    <mergeCell ref="C3:E3"/>
    <mergeCell ref="C4:E4"/>
    <mergeCell ref="C5:E5"/>
    <mergeCell ref="C6:E6"/>
    <mergeCell ref="D42:E42"/>
    <mergeCell ref="D34:E34"/>
    <mergeCell ref="D43:E43"/>
    <mergeCell ref="D44:E44"/>
    <mergeCell ref="D45:E45"/>
    <mergeCell ref="G44:H44"/>
    <mergeCell ref="G45:H45"/>
    <mergeCell ref="G34:H34"/>
    <mergeCell ref="G42:H42"/>
    <mergeCell ref="G43:H43"/>
    <mergeCell ref="G31:H31"/>
    <mergeCell ref="G32:H32"/>
    <mergeCell ref="G33:H33"/>
    <mergeCell ref="D31:E31"/>
    <mergeCell ref="D32:E32"/>
    <mergeCell ref="D33:E33"/>
    <mergeCell ref="G29:H29"/>
    <mergeCell ref="B24:H27"/>
    <mergeCell ref="G30:H30"/>
    <mergeCell ref="D29:E29"/>
    <mergeCell ref="D30:E30"/>
    <mergeCell ref="C16:H16"/>
    <mergeCell ref="C17:H17"/>
    <mergeCell ref="C18:H18"/>
    <mergeCell ref="C19:H19"/>
    <mergeCell ref="C20:H20"/>
    <mergeCell ref="B11:H11"/>
    <mergeCell ref="D12:H12"/>
    <mergeCell ref="D13:H13"/>
    <mergeCell ref="C14:H14"/>
    <mergeCell ref="C15:H15"/>
  </mergeCells>
  <dataValidations count="1">
    <dataValidation type="list" allowBlank="1" showInputMessage="1" showErrorMessage="1" sqref="C30:D30 F30:G30" xr:uid="{00000000-0002-0000-0300-000000000000}">
      <formula1>"Yes,No"</formula1>
    </dataValidation>
  </dataValidations>
  <hyperlinks>
    <hyperlink ref="G3" location="Instructions!C29" display="Back to Instructions tab" xr:uid="{00000000-0004-0000-0300-000000000000}"/>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0070C0"/>
  </sheetPr>
  <dimension ref="A1:R118"/>
  <sheetViews>
    <sheetView showGridLines="0" zoomScale="80" zoomScaleNormal="80" workbookViewId="0">
      <selection activeCell="B12" sqref="B12:E30"/>
    </sheetView>
  </sheetViews>
  <sheetFormatPr defaultRowHeight="16.5"/>
  <cols>
    <col min="1" max="1" width="5" style="125" customWidth="1"/>
    <col min="2" max="2" width="35.7109375" style="125" customWidth="1"/>
    <col min="3" max="3" width="42.85546875" style="125" customWidth="1"/>
    <col min="4" max="4" width="22" style="125" customWidth="1"/>
    <col min="5" max="5" width="9.140625" style="125" customWidth="1"/>
    <col min="6" max="6" width="5.28515625" style="125" customWidth="1"/>
    <col min="7" max="9" width="9.140625" style="125"/>
    <col min="10" max="10" width="25.140625" style="125" bestFit="1" customWidth="1"/>
    <col min="11" max="16" width="9.140625" style="125"/>
    <col min="17" max="17" width="4.28515625" style="125" customWidth="1"/>
    <col min="18" max="18" width="3.7109375" style="125" customWidth="1"/>
    <col min="19" max="16384" width="9.140625" style="125"/>
  </cols>
  <sheetData>
    <row r="1" spans="2:18" ht="17.25" thickBot="1">
      <c r="R1" s="126"/>
    </row>
    <row r="2" spans="2:18" ht="18" thickBot="1">
      <c r="B2" s="398" t="str">
        <f>'Version Control'!$B$2</f>
        <v>Title Block</v>
      </c>
      <c r="C2" s="399"/>
      <c r="D2" s="399"/>
      <c r="E2" s="400"/>
      <c r="F2" s="248"/>
      <c r="G2" s="248"/>
      <c r="H2" s="248"/>
      <c r="R2" s="126"/>
    </row>
    <row r="3" spans="2:18">
      <c r="B3" s="21" t="str">
        <f>'Version Control'!$B$3</f>
        <v>Test Report Template Name:</v>
      </c>
      <c r="C3" s="463" t="str">
        <f>'Version Control'!$C$3</f>
        <v xml:space="preserve">Dishwasher  </v>
      </c>
      <c r="D3" s="464"/>
      <c r="E3" s="465"/>
      <c r="F3" s="249"/>
      <c r="G3" s="249"/>
      <c r="H3" s="249"/>
      <c r="J3" s="150" t="s">
        <v>191</v>
      </c>
      <c r="R3" s="126"/>
    </row>
    <row r="4" spans="2:18">
      <c r="B4" s="134" t="str">
        <f>'Version Control'!$B$4</f>
        <v>Version Number:</v>
      </c>
      <c r="C4" s="466" t="str">
        <f>'Version Control'!$C$4</f>
        <v>v3.4</v>
      </c>
      <c r="D4" s="467"/>
      <c r="E4" s="468"/>
      <c r="F4" s="250"/>
      <c r="G4" s="250"/>
      <c r="H4" s="250"/>
      <c r="R4" s="126"/>
    </row>
    <row r="5" spans="2:18">
      <c r="B5" s="22" t="str">
        <f>'Version Control'!$B$5</f>
        <v xml:space="preserve">Latest Template Revision: </v>
      </c>
      <c r="C5" s="469">
        <f>'Version Control'!$C$5</f>
        <v>45245</v>
      </c>
      <c r="D5" s="470"/>
      <c r="E5" s="471"/>
      <c r="F5" s="251"/>
      <c r="G5" s="251"/>
      <c r="H5" s="251"/>
      <c r="R5" s="126"/>
    </row>
    <row r="6" spans="2:18">
      <c r="B6" s="22" t="str">
        <f>'Version Control'!$B$6</f>
        <v>Tab Name:</v>
      </c>
      <c r="C6" s="466" t="str">
        <f ca="1">MID(CELL("filename",A1), FIND("]", CELL("filename", A1))+ 1, 255)</f>
        <v>Photos</v>
      </c>
      <c r="D6" s="467"/>
      <c r="E6" s="468"/>
      <c r="F6" s="250"/>
      <c r="G6" s="250"/>
      <c r="H6" s="250"/>
      <c r="R6" s="126"/>
    </row>
    <row r="7" spans="2:18" ht="37.5" customHeight="1">
      <c r="B7" s="279" t="str">
        <f>'Version Control'!$B$7</f>
        <v>File Name:</v>
      </c>
      <c r="C7" s="457" t="str">
        <f ca="1">'Version Control'!$C$7</f>
        <v>Dishwasher - v3.4.xlsx</v>
      </c>
      <c r="D7" s="458"/>
      <c r="E7" s="459"/>
      <c r="F7" s="250"/>
      <c r="G7" s="250"/>
      <c r="H7" s="250"/>
      <c r="R7" s="126"/>
    </row>
    <row r="8" spans="2:18" ht="17.25" thickBot="1">
      <c r="B8" s="23" t="str">
        <f>'Version Control'!$B$8</f>
        <v xml:space="preserve">Test Completion Date: </v>
      </c>
      <c r="C8" s="460" t="str">
        <f>'Version Control'!$C$8</f>
        <v>[MM/DD/YYYY]</v>
      </c>
      <c r="D8" s="461"/>
      <c r="E8" s="462"/>
      <c r="F8" s="251"/>
      <c r="G8" s="251"/>
      <c r="H8" s="251"/>
      <c r="R8" s="126"/>
    </row>
    <row r="9" spans="2:18">
      <c r="R9" s="126"/>
    </row>
    <row r="10" spans="2:18" ht="17.25" thickBot="1">
      <c r="G10" s="245"/>
      <c r="H10" s="245"/>
      <c r="I10" s="245"/>
      <c r="R10" s="126"/>
    </row>
    <row r="11" spans="2:18" ht="18" thickBot="1">
      <c r="B11" s="151" t="s">
        <v>218</v>
      </c>
      <c r="C11" s="152"/>
      <c r="D11" s="152"/>
      <c r="E11" s="153"/>
      <c r="G11" s="151" t="s">
        <v>212</v>
      </c>
      <c r="H11" s="152"/>
      <c r="I11" s="152"/>
      <c r="J11" s="152"/>
      <c r="K11" s="152"/>
      <c r="L11" s="152"/>
      <c r="M11" s="152"/>
      <c r="N11" s="152"/>
      <c r="O11" s="152"/>
      <c r="P11" s="153"/>
      <c r="R11" s="126"/>
    </row>
    <row r="12" spans="2:18">
      <c r="B12" s="451"/>
      <c r="C12" s="452"/>
      <c r="D12" s="452"/>
      <c r="E12" s="453"/>
      <c r="G12" s="451"/>
      <c r="H12" s="452"/>
      <c r="I12" s="452"/>
      <c r="J12" s="452"/>
      <c r="K12" s="452"/>
      <c r="L12" s="452"/>
      <c r="M12" s="452"/>
      <c r="N12" s="452"/>
      <c r="O12" s="452"/>
      <c r="P12" s="453"/>
      <c r="R12" s="126"/>
    </row>
    <row r="13" spans="2:18">
      <c r="B13" s="451"/>
      <c r="C13" s="452"/>
      <c r="D13" s="452"/>
      <c r="E13" s="453"/>
      <c r="G13" s="451"/>
      <c r="H13" s="452"/>
      <c r="I13" s="452"/>
      <c r="J13" s="452"/>
      <c r="K13" s="452"/>
      <c r="L13" s="452"/>
      <c r="M13" s="452"/>
      <c r="N13" s="452"/>
      <c r="O13" s="452"/>
      <c r="P13" s="453"/>
      <c r="R13" s="126"/>
    </row>
    <row r="14" spans="2:18">
      <c r="B14" s="451"/>
      <c r="C14" s="452"/>
      <c r="D14" s="452"/>
      <c r="E14" s="453"/>
      <c r="G14" s="451"/>
      <c r="H14" s="452"/>
      <c r="I14" s="452"/>
      <c r="J14" s="452"/>
      <c r="K14" s="452"/>
      <c r="L14" s="452"/>
      <c r="M14" s="452"/>
      <c r="N14" s="452"/>
      <c r="O14" s="452"/>
      <c r="P14" s="453"/>
      <c r="R14" s="126"/>
    </row>
    <row r="15" spans="2:18">
      <c r="B15" s="451"/>
      <c r="C15" s="452"/>
      <c r="D15" s="452"/>
      <c r="E15" s="453"/>
      <c r="G15" s="451"/>
      <c r="H15" s="452"/>
      <c r="I15" s="452"/>
      <c r="J15" s="452"/>
      <c r="K15" s="452"/>
      <c r="L15" s="452"/>
      <c r="M15" s="452"/>
      <c r="N15" s="452"/>
      <c r="O15" s="452"/>
      <c r="P15" s="453"/>
      <c r="R15" s="126"/>
    </row>
    <row r="16" spans="2:18">
      <c r="B16" s="451"/>
      <c r="C16" s="452"/>
      <c r="D16" s="452"/>
      <c r="E16" s="453"/>
      <c r="G16" s="451"/>
      <c r="H16" s="452"/>
      <c r="I16" s="452"/>
      <c r="J16" s="452"/>
      <c r="K16" s="452"/>
      <c r="L16" s="452"/>
      <c r="M16" s="452"/>
      <c r="N16" s="452"/>
      <c r="O16" s="452"/>
      <c r="P16" s="453"/>
      <c r="R16" s="126"/>
    </row>
    <row r="17" spans="2:18">
      <c r="B17" s="451"/>
      <c r="C17" s="452"/>
      <c r="D17" s="452"/>
      <c r="E17" s="453"/>
      <c r="G17" s="451"/>
      <c r="H17" s="452"/>
      <c r="I17" s="452"/>
      <c r="J17" s="452"/>
      <c r="K17" s="452"/>
      <c r="L17" s="452"/>
      <c r="M17" s="452"/>
      <c r="N17" s="452"/>
      <c r="O17" s="452"/>
      <c r="P17" s="453"/>
      <c r="R17" s="126"/>
    </row>
    <row r="18" spans="2:18">
      <c r="B18" s="451"/>
      <c r="C18" s="452"/>
      <c r="D18" s="452"/>
      <c r="E18" s="453"/>
      <c r="G18" s="451"/>
      <c r="H18" s="452"/>
      <c r="I18" s="452"/>
      <c r="J18" s="452"/>
      <c r="K18" s="452"/>
      <c r="L18" s="452"/>
      <c r="M18" s="452"/>
      <c r="N18" s="452"/>
      <c r="O18" s="452"/>
      <c r="P18" s="453"/>
      <c r="R18" s="126"/>
    </row>
    <row r="19" spans="2:18">
      <c r="B19" s="451"/>
      <c r="C19" s="452"/>
      <c r="D19" s="452"/>
      <c r="E19" s="453"/>
      <c r="G19" s="451"/>
      <c r="H19" s="452"/>
      <c r="I19" s="452"/>
      <c r="J19" s="452"/>
      <c r="K19" s="452"/>
      <c r="L19" s="452"/>
      <c r="M19" s="452"/>
      <c r="N19" s="452"/>
      <c r="O19" s="452"/>
      <c r="P19" s="453"/>
      <c r="R19" s="126"/>
    </row>
    <row r="20" spans="2:18">
      <c r="B20" s="451"/>
      <c r="C20" s="452"/>
      <c r="D20" s="452"/>
      <c r="E20" s="453"/>
      <c r="G20" s="451"/>
      <c r="H20" s="452"/>
      <c r="I20" s="452"/>
      <c r="J20" s="452"/>
      <c r="K20" s="452"/>
      <c r="L20" s="452"/>
      <c r="M20" s="452"/>
      <c r="N20" s="452"/>
      <c r="O20" s="452"/>
      <c r="P20" s="453"/>
      <c r="R20" s="126"/>
    </row>
    <row r="21" spans="2:18">
      <c r="B21" s="451"/>
      <c r="C21" s="452"/>
      <c r="D21" s="452"/>
      <c r="E21" s="453"/>
      <c r="G21" s="451"/>
      <c r="H21" s="452"/>
      <c r="I21" s="452"/>
      <c r="J21" s="452"/>
      <c r="K21" s="452"/>
      <c r="L21" s="452"/>
      <c r="M21" s="452"/>
      <c r="N21" s="452"/>
      <c r="O21" s="452"/>
      <c r="P21" s="453"/>
      <c r="R21" s="126"/>
    </row>
    <row r="22" spans="2:18">
      <c r="B22" s="451"/>
      <c r="C22" s="452"/>
      <c r="D22" s="452"/>
      <c r="E22" s="453"/>
      <c r="G22" s="451"/>
      <c r="H22" s="452"/>
      <c r="I22" s="452"/>
      <c r="J22" s="452"/>
      <c r="K22" s="452"/>
      <c r="L22" s="452"/>
      <c r="M22" s="452"/>
      <c r="N22" s="452"/>
      <c r="O22" s="452"/>
      <c r="P22" s="453"/>
      <c r="R22" s="126"/>
    </row>
    <row r="23" spans="2:18" ht="16.5" customHeight="1">
      <c r="B23" s="451"/>
      <c r="C23" s="452"/>
      <c r="D23" s="452"/>
      <c r="E23" s="453"/>
      <c r="G23" s="451"/>
      <c r="H23" s="452"/>
      <c r="I23" s="452"/>
      <c r="J23" s="452"/>
      <c r="K23" s="452"/>
      <c r="L23" s="452"/>
      <c r="M23" s="452"/>
      <c r="N23" s="452"/>
      <c r="O23" s="452"/>
      <c r="P23" s="453"/>
      <c r="R23" s="126"/>
    </row>
    <row r="24" spans="2:18">
      <c r="B24" s="451"/>
      <c r="C24" s="452"/>
      <c r="D24" s="452"/>
      <c r="E24" s="453"/>
      <c r="G24" s="451"/>
      <c r="H24" s="452"/>
      <c r="I24" s="452"/>
      <c r="J24" s="452"/>
      <c r="K24" s="452"/>
      <c r="L24" s="452"/>
      <c r="M24" s="452"/>
      <c r="N24" s="452"/>
      <c r="O24" s="452"/>
      <c r="P24" s="453"/>
      <c r="R24" s="126"/>
    </row>
    <row r="25" spans="2:18">
      <c r="B25" s="451"/>
      <c r="C25" s="452"/>
      <c r="D25" s="452"/>
      <c r="E25" s="453"/>
      <c r="G25" s="451"/>
      <c r="H25" s="452"/>
      <c r="I25" s="452"/>
      <c r="J25" s="452"/>
      <c r="K25" s="452"/>
      <c r="L25" s="452"/>
      <c r="M25" s="452"/>
      <c r="N25" s="452"/>
      <c r="O25" s="452"/>
      <c r="P25" s="453"/>
      <c r="R25" s="126"/>
    </row>
    <row r="26" spans="2:18">
      <c r="B26" s="451"/>
      <c r="C26" s="452"/>
      <c r="D26" s="452"/>
      <c r="E26" s="453"/>
      <c r="G26" s="451"/>
      <c r="H26" s="452"/>
      <c r="I26" s="452"/>
      <c r="J26" s="452"/>
      <c r="K26" s="452"/>
      <c r="L26" s="452"/>
      <c r="M26" s="452"/>
      <c r="N26" s="452"/>
      <c r="O26" s="452"/>
      <c r="P26" s="453"/>
      <c r="R26" s="126"/>
    </row>
    <row r="27" spans="2:18">
      <c r="B27" s="451"/>
      <c r="C27" s="452"/>
      <c r="D27" s="452"/>
      <c r="E27" s="453"/>
      <c r="G27" s="451"/>
      <c r="H27" s="452"/>
      <c r="I27" s="452"/>
      <c r="J27" s="452"/>
      <c r="K27" s="452"/>
      <c r="L27" s="452"/>
      <c r="M27" s="452"/>
      <c r="N27" s="452"/>
      <c r="O27" s="452"/>
      <c r="P27" s="453"/>
      <c r="R27" s="126"/>
    </row>
    <row r="28" spans="2:18">
      <c r="B28" s="451"/>
      <c r="C28" s="452"/>
      <c r="D28" s="452"/>
      <c r="E28" s="453"/>
      <c r="G28" s="451"/>
      <c r="H28" s="452"/>
      <c r="I28" s="452"/>
      <c r="J28" s="452"/>
      <c r="K28" s="452"/>
      <c r="L28" s="452"/>
      <c r="M28" s="452"/>
      <c r="N28" s="452"/>
      <c r="O28" s="452"/>
      <c r="P28" s="453"/>
      <c r="R28" s="126"/>
    </row>
    <row r="29" spans="2:18">
      <c r="B29" s="451"/>
      <c r="C29" s="452"/>
      <c r="D29" s="452"/>
      <c r="E29" s="453"/>
      <c r="G29" s="451"/>
      <c r="H29" s="452"/>
      <c r="I29" s="452"/>
      <c r="J29" s="452"/>
      <c r="K29" s="452"/>
      <c r="L29" s="452"/>
      <c r="M29" s="452"/>
      <c r="N29" s="452"/>
      <c r="O29" s="452"/>
      <c r="P29" s="453"/>
      <c r="R29" s="126"/>
    </row>
    <row r="30" spans="2:18" ht="17.25" thickBot="1">
      <c r="B30" s="454"/>
      <c r="C30" s="455"/>
      <c r="D30" s="455"/>
      <c r="E30" s="456"/>
      <c r="G30" s="454"/>
      <c r="H30" s="455"/>
      <c r="I30" s="455"/>
      <c r="J30" s="455"/>
      <c r="K30" s="455"/>
      <c r="L30" s="455"/>
      <c r="M30" s="455"/>
      <c r="N30" s="455"/>
      <c r="O30" s="455"/>
      <c r="P30" s="456"/>
      <c r="R30" s="126"/>
    </row>
    <row r="31" spans="2:18" ht="17.25" thickBot="1">
      <c r="R31" s="126"/>
    </row>
    <row r="32" spans="2:18" ht="18" thickBot="1">
      <c r="B32" s="151" t="s">
        <v>213</v>
      </c>
      <c r="C32" s="152"/>
      <c r="D32" s="152"/>
      <c r="E32" s="153"/>
      <c r="G32" s="151" t="s">
        <v>214</v>
      </c>
      <c r="H32" s="152"/>
      <c r="I32" s="152"/>
      <c r="J32" s="152"/>
      <c r="K32" s="152"/>
      <c r="L32" s="152"/>
      <c r="M32" s="152"/>
      <c r="N32" s="152"/>
      <c r="O32" s="152"/>
      <c r="P32" s="153"/>
      <c r="R32" s="126"/>
    </row>
    <row r="33" spans="2:18">
      <c r="B33" s="451"/>
      <c r="C33" s="452"/>
      <c r="D33" s="452"/>
      <c r="E33" s="453"/>
      <c r="G33" s="451"/>
      <c r="H33" s="452"/>
      <c r="I33" s="452"/>
      <c r="J33" s="452"/>
      <c r="K33" s="452"/>
      <c r="L33" s="452"/>
      <c r="M33" s="452"/>
      <c r="N33" s="452"/>
      <c r="O33" s="452"/>
      <c r="P33" s="453"/>
      <c r="R33" s="126"/>
    </row>
    <row r="34" spans="2:18">
      <c r="B34" s="451"/>
      <c r="C34" s="452"/>
      <c r="D34" s="452"/>
      <c r="E34" s="453"/>
      <c r="G34" s="451"/>
      <c r="H34" s="452"/>
      <c r="I34" s="452"/>
      <c r="J34" s="452"/>
      <c r="K34" s="452"/>
      <c r="L34" s="452"/>
      <c r="M34" s="452"/>
      <c r="N34" s="452"/>
      <c r="O34" s="452"/>
      <c r="P34" s="453"/>
      <c r="R34" s="126"/>
    </row>
    <row r="35" spans="2:18">
      <c r="B35" s="451"/>
      <c r="C35" s="452"/>
      <c r="D35" s="452"/>
      <c r="E35" s="453"/>
      <c r="G35" s="451"/>
      <c r="H35" s="452"/>
      <c r="I35" s="452"/>
      <c r="J35" s="452"/>
      <c r="K35" s="452"/>
      <c r="L35" s="452"/>
      <c r="M35" s="452"/>
      <c r="N35" s="452"/>
      <c r="O35" s="452"/>
      <c r="P35" s="453"/>
      <c r="R35" s="126"/>
    </row>
    <row r="36" spans="2:18">
      <c r="B36" s="451"/>
      <c r="C36" s="452"/>
      <c r="D36" s="452"/>
      <c r="E36" s="453"/>
      <c r="G36" s="451"/>
      <c r="H36" s="452"/>
      <c r="I36" s="452"/>
      <c r="J36" s="452"/>
      <c r="K36" s="452"/>
      <c r="L36" s="452"/>
      <c r="M36" s="452"/>
      <c r="N36" s="452"/>
      <c r="O36" s="452"/>
      <c r="P36" s="453"/>
      <c r="R36" s="126"/>
    </row>
    <row r="37" spans="2:18">
      <c r="B37" s="451"/>
      <c r="C37" s="452"/>
      <c r="D37" s="452"/>
      <c r="E37" s="453"/>
      <c r="G37" s="451"/>
      <c r="H37" s="452"/>
      <c r="I37" s="452"/>
      <c r="J37" s="452"/>
      <c r="K37" s="452"/>
      <c r="L37" s="452"/>
      <c r="M37" s="452"/>
      <c r="N37" s="452"/>
      <c r="O37" s="452"/>
      <c r="P37" s="453"/>
      <c r="R37" s="126"/>
    </row>
    <row r="38" spans="2:18">
      <c r="B38" s="451"/>
      <c r="C38" s="452"/>
      <c r="D38" s="452"/>
      <c r="E38" s="453"/>
      <c r="G38" s="451"/>
      <c r="H38" s="452"/>
      <c r="I38" s="452"/>
      <c r="J38" s="452"/>
      <c r="K38" s="452"/>
      <c r="L38" s="452"/>
      <c r="M38" s="452"/>
      <c r="N38" s="452"/>
      <c r="O38" s="452"/>
      <c r="P38" s="453"/>
      <c r="R38" s="126"/>
    </row>
    <row r="39" spans="2:18">
      <c r="B39" s="451"/>
      <c r="C39" s="452"/>
      <c r="D39" s="452"/>
      <c r="E39" s="453"/>
      <c r="G39" s="451"/>
      <c r="H39" s="452"/>
      <c r="I39" s="452"/>
      <c r="J39" s="452"/>
      <c r="K39" s="452"/>
      <c r="L39" s="452"/>
      <c r="M39" s="452"/>
      <c r="N39" s="452"/>
      <c r="O39" s="452"/>
      <c r="P39" s="453"/>
      <c r="R39" s="126"/>
    </row>
    <row r="40" spans="2:18">
      <c r="B40" s="451"/>
      <c r="C40" s="452"/>
      <c r="D40" s="452"/>
      <c r="E40" s="453"/>
      <c r="G40" s="451"/>
      <c r="H40" s="452"/>
      <c r="I40" s="452"/>
      <c r="J40" s="452"/>
      <c r="K40" s="452"/>
      <c r="L40" s="452"/>
      <c r="M40" s="452"/>
      <c r="N40" s="452"/>
      <c r="O40" s="452"/>
      <c r="P40" s="453"/>
      <c r="R40" s="126"/>
    </row>
    <row r="41" spans="2:18">
      <c r="B41" s="451"/>
      <c r="C41" s="452"/>
      <c r="D41" s="452"/>
      <c r="E41" s="453"/>
      <c r="G41" s="451"/>
      <c r="H41" s="452"/>
      <c r="I41" s="452"/>
      <c r="J41" s="452"/>
      <c r="K41" s="452"/>
      <c r="L41" s="452"/>
      <c r="M41" s="452"/>
      <c r="N41" s="452"/>
      <c r="O41" s="452"/>
      <c r="P41" s="453"/>
      <c r="R41" s="126"/>
    </row>
    <row r="42" spans="2:18">
      <c r="B42" s="451"/>
      <c r="C42" s="452"/>
      <c r="D42" s="452"/>
      <c r="E42" s="453"/>
      <c r="G42" s="451"/>
      <c r="H42" s="452"/>
      <c r="I42" s="452"/>
      <c r="J42" s="452"/>
      <c r="K42" s="452"/>
      <c r="L42" s="452"/>
      <c r="M42" s="452"/>
      <c r="N42" s="452"/>
      <c r="O42" s="452"/>
      <c r="P42" s="453"/>
      <c r="R42" s="126"/>
    </row>
    <row r="43" spans="2:18">
      <c r="B43" s="451"/>
      <c r="C43" s="452"/>
      <c r="D43" s="452"/>
      <c r="E43" s="453"/>
      <c r="G43" s="451"/>
      <c r="H43" s="452"/>
      <c r="I43" s="452"/>
      <c r="J43" s="452"/>
      <c r="K43" s="452"/>
      <c r="L43" s="452"/>
      <c r="M43" s="452"/>
      <c r="N43" s="452"/>
      <c r="O43" s="452"/>
      <c r="P43" s="453"/>
      <c r="R43" s="126"/>
    </row>
    <row r="44" spans="2:18">
      <c r="B44" s="451"/>
      <c r="C44" s="452"/>
      <c r="D44" s="452"/>
      <c r="E44" s="453"/>
      <c r="G44" s="451"/>
      <c r="H44" s="452"/>
      <c r="I44" s="452"/>
      <c r="J44" s="452"/>
      <c r="K44" s="452"/>
      <c r="L44" s="452"/>
      <c r="M44" s="452"/>
      <c r="N44" s="452"/>
      <c r="O44" s="452"/>
      <c r="P44" s="453"/>
      <c r="R44" s="126"/>
    </row>
    <row r="45" spans="2:18">
      <c r="B45" s="451"/>
      <c r="C45" s="452"/>
      <c r="D45" s="452"/>
      <c r="E45" s="453"/>
      <c r="G45" s="451"/>
      <c r="H45" s="452"/>
      <c r="I45" s="452"/>
      <c r="J45" s="452"/>
      <c r="K45" s="452"/>
      <c r="L45" s="452"/>
      <c r="M45" s="452"/>
      <c r="N45" s="452"/>
      <c r="O45" s="452"/>
      <c r="P45" s="453"/>
      <c r="R45" s="126"/>
    </row>
    <row r="46" spans="2:18">
      <c r="B46" s="451"/>
      <c r="C46" s="452"/>
      <c r="D46" s="452"/>
      <c r="E46" s="453"/>
      <c r="G46" s="451"/>
      <c r="H46" s="452"/>
      <c r="I46" s="452"/>
      <c r="J46" s="452"/>
      <c r="K46" s="452"/>
      <c r="L46" s="452"/>
      <c r="M46" s="452"/>
      <c r="N46" s="452"/>
      <c r="O46" s="452"/>
      <c r="P46" s="453"/>
      <c r="R46" s="126"/>
    </row>
    <row r="47" spans="2:18">
      <c r="B47" s="451"/>
      <c r="C47" s="452"/>
      <c r="D47" s="452"/>
      <c r="E47" s="453"/>
      <c r="G47" s="451"/>
      <c r="H47" s="452"/>
      <c r="I47" s="452"/>
      <c r="J47" s="452"/>
      <c r="K47" s="452"/>
      <c r="L47" s="452"/>
      <c r="M47" s="452"/>
      <c r="N47" s="452"/>
      <c r="O47" s="452"/>
      <c r="P47" s="453"/>
      <c r="R47" s="126"/>
    </row>
    <row r="48" spans="2:18">
      <c r="B48" s="451"/>
      <c r="C48" s="452"/>
      <c r="D48" s="452"/>
      <c r="E48" s="453"/>
      <c r="G48" s="451"/>
      <c r="H48" s="452"/>
      <c r="I48" s="452"/>
      <c r="J48" s="452"/>
      <c r="K48" s="452"/>
      <c r="L48" s="452"/>
      <c r="M48" s="452"/>
      <c r="N48" s="452"/>
      <c r="O48" s="452"/>
      <c r="P48" s="453"/>
      <c r="R48" s="126"/>
    </row>
    <row r="49" spans="2:18">
      <c r="B49" s="451"/>
      <c r="C49" s="452"/>
      <c r="D49" s="452"/>
      <c r="E49" s="453"/>
      <c r="G49" s="451"/>
      <c r="H49" s="452"/>
      <c r="I49" s="452"/>
      <c r="J49" s="452"/>
      <c r="K49" s="452"/>
      <c r="L49" s="452"/>
      <c r="M49" s="452"/>
      <c r="N49" s="452"/>
      <c r="O49" s="452"/>
      <c r="P49" s="453"/>
      <c r="R49" s="126"/>
    </row>
    <row r="50" spans="2:18">
      <c r="B50" s="451"/>
      <c r="C50" s="452"/>
      <c r="D50" s="452"/>
      <c r="E50" s="453"/>
      <c r="G50" s="451"/>
      <c r="H50" s="452"/>
      <c r="I50" s="452"/>
      <c r="J50" s="452"/>
      <c r="K50" s="452"/>
      <c r="L50" s="452"/>
      <c r="M50" s="452"/>
      <c r="N50" s="452"/>
      <c r="O50" s="452"/>
      <c r="P50" s="453"/>
      <c r="R50" s="126"/>
    </row>
    <row r="51" spans="2:18" ht="17.25" thickBot="1">
      <c r="B51" s="454"/>
      <c r="C51" s="455"/>
      <c r="D51" s="455"/>
      <c r="E51" s="456"/>
      <c r="G51" s="454"/>
      <c r="H51" s="455"/>
      <c r="I51" s="455"/>
      <c r="J51" s="455"/>
      <c r="K51" s="455"/>
      <c r="L51" s="455"/>
      <c r="M51" s="455"/>
      <c r="N51" s="455"/>
      <c r="O51" s="455"/>
      <c r="P51" s="456"/>
      <c r="R51" s="126"/>
    </row>
    <row r="52" spans="2:18" ht="17.25" thickBot="1">
      <c r="R52" s="126"/>
    </row>
    <row r="53" spans="2:18" ht="18" thickBot="1">
      <c r="B53" s="241" t="s">
        <v>233</v>
      </c>
      <c r="C53" s="246"/>
      <c r="D53" s="246"/>
      <c r="E53" s="247"/>
      <c r="G53" s="241" t="s">
        <v>215</v>
      </c>
      <c r="H53" s="246"/>
      <c r="I53" s="246"/>
      <c r="J53" s="246"/>
      <c r="K53" s="246"/>
      <c r="L53" s="246"/>
      <c r="M53" s="246"/>
      <c r="N53" s="246"/>
      <c r="O53" s="246"/>
      <c r="P53" s="247"/>
      <c r="R53" s="126"/>
    </row>
    <row r="54" spans="2:18">
      <c r="B54" s="448"/>
      <c r="C54" s="449"/>
      <c r="D54" s="449"/>
      <c r="E54" s="450"/>
      <c r="G54" s="448"/>
      <c r="H54" s="449"/>
      <c r="I54" s="449"/>
      <c r="J54" s="449"/>
      <c r="K54" s="449"/>
      <c r="L54" s="449"/>
      <c r="M54" s="449"/>
      <c r="N54" s="449"/>
      <c r="O54" s="449"/>
      <c r="P54" s="450"/>
      <c r="R54" s="126"/>
    </row>
    <row r="55" spans="2:18">
      <c r="B55" s="451"/>
      <c r="C55" s="452"/>
      <c r="D55" s="452"/>
      <c r="E55" s="453"/>
      <c r="G55" s="451"/>
      <c r="H55" s="452"/>
      <c r="I55" s="452"/>
      <c r="J55" s="452"/>
      <c r="K55" s="452"/>
      <c r="L55" s="452"/>
      <c r="M55" s="452"/>
      <c r="N55" s="452"/>
      <c r="O55" s="452"/>
      <c r="P55" s="453"/>
      <c r="R55" s="126"/>
    </row>
    <row r="56" spans="2:18">
      <c r="B56" s="451"/>
      <c r="C56" s="452"/>
      <c r="D56" s="452"/>
      <c r="E56" s="453"/>
      <c r="G56" s="451"/>
      <c r="H56" s="452"/>
      <c r="I56" s="452"/>
      <c r="J56" s="452"/>
      <c r="K56" s="452"/>
      <c r="L56" s="452"/>
      <c r="M56" s="452"/>
      <c r="N56" s="452"/>
      <c r="O56" s="452"/>
      <c r="P56" s="453"/>
      <c r="R56" s="126"/>
    </row>
    <row r="57" spans="2:18">
      <c r="B57" s="451"/>
      <c r="C57" s="452"/>
      <c r="D57" s="452"/>
      <c r="E57" s="453"/>
      <c r="G57" s="451"/>
      <c r="H57" s="452"/>
      <c r="I57" s="452"/>
      <c r="J57" s="452"/>
      <c r="K57" s="452"/>
      <c r="L57" s="452"/>
      <c r="M57" s="452"/>
      <c r="N57" s="452"/>
      <c r="O57" s="452"/>
      <c r="P57" s="453"/>
      <c r="R57" s="126"/>
    </row>
    <row r="58" spans="2:18">
      <c r="B58" s="451"/>
      <c r="C58" s="452"/>
      <c r="D58" s="452"/>
      <c r="E58" s="453"/>
      <c r="G58" s="451"/>
      <c r="H58" s="452"/>
      <c r="I58" s="452"/>
      <c r="J58" s="452"/>
      <c r="K58" s="452"/>
      <c r="L58" s="452"/>
      <c r="M58" s="452"/>
      <c r="N58" s="452"/>
      <c r="O58" s="452"/>
      <c r="P58" s="453"/>
      <c r="R58" s="126"/>
    </row>
    <row r="59" spans="2:18">
      <c r="B59" s="451"/>
      <c r="C59" s="452"/>
      <c r="D59" s="452"/>
      <c r="E59" s="453"/>
      <c r="G59" s="451"/>
      <c r="H59" s="452"/>
      <c r="I59" s="452"/>
      <c r="J59" s="452"/>
      <c r="K59" s="452"/>
      <c r="L59" s="452"/>
      <c r="M59" s="452"/>
      <c r="N59" s="452"/>
      <c r="O59" s="452"/>
      <c r="P59" s="453"/>
      <c r="R59" s="126"/>
    </row>
    <row r="60" spans="2:18">
      <c r="B60" s="451"/>
      <c r="C60" s="452"/>
      <c r="D60" s="452"/>
      <c r="E60" s="453"/>
      <c r="G60" s="451"/>
      <c r="H60" s="452"/>
      <c r="I60" s="452"/>
      <c r="J60" s="452"/>
      <c r="K60" s="452"/>
      <c r="L60" s="452"/>
      <c r="M60" s="452"/>
      <c r="N60" s="452"/>
      <c r="O60" s="452"/>
      <c r="P60" s="453"/>
      <c r="R60" s="126"/>
    </row>
    <row r="61" spans="2:18">
      <c r="B61" s="451"/>
      <c r="C61" s="452"/>
      <c r="D61" s="452"/>
      <c r="E61" s="453"/>
      <c r="G61" s="451"/>
      <c r="H61" s="452"/>
      <c r="I61" s="452"/>
      <c r="J61" s="452"/>
      <c r="K61" s="452"/>
      <c r="L61" s="452"/>
      <c r="M61" s="452"/>
      <c r="N61" s="452"/>
      <c r="O61" s="452"/>
      <c r="P61" s="453"/>
      <c r="R61" s="126"/>
    </row>
    <row r="62" spans="2:18">
      <c r="B62" s="451"/>
      <c r="C62" s="452"/>
      <c r="D62" s="452"/>
      <c r="E62" s="453"/>
      <c r="G62" s="451"/>
      <c r="H62" s="452"/>
      <c r="I62" s="452"/>
      <c r="J62" s="452"/>
      <c r="K62" s="452"/>
      <c r="L62" s="452"/>
      <c r="M62" s="452"/>
      <c r="N62" s="452"/>
      <c r="O62" s="452"/>
      <c r="P62" s="453"/>
      <c r="R62" s="126"/>
    </row>
    <row r="63" spans="2:18">
      <c r="B63" s="451"/>
      <c r="C63" s="452"/>
      <c r="D63" s="452"/>
      <c r="E63" s="453"/>
      <c r="G63" s="451"/>
      <c r="H63" s="452"/>
      <c r="I63" s="452"/>
      <c r="J63" s="452"/>
      <c r="K63" s="452"/>
      <c r="L63" s="452"/>
      <c r="M63" s="452"/>
      <c r="N63" s="452"/>
      <c r="O63" s="452"/>
      <c r="P63" s="453"/>
      <c r="R63" s="126"/>
    </row>
    <row r="64" spans="2:18">
      <c r="B64" s="451"/>
      <c r="C64" s="452"/>
      <c r="D64" s="452"/>
      <c r="E64" s="453"/>
      <c r="G64" s="451"/>
      <c r="H64" s="452"/>
      <c r="I64" s="452"/>
      <c r="J64" s="452"/>
      <c r="K64" s="452"/>
      <c r="L64" s="452"/>
      <c r="M64" s="452"/>
      <c r="N64" s="452"/>
      <c r="O64" s="452"/>
      <c r="P64" s="453"/>
      <c r="R64" s="126"/>
    </row>
    <row r="65" spans="2:18">
      <c r="B65" s="451"/>
      <c r="C65" s="452"/>
      <c r="D65" s="452"/>
      <c r="E65" s="453"/>
      <c r="G65" s="451"/>
      <c r="H65" s="452"/>
      <c r="I65" s="452"/>
      <c r="J65" s="452"/>
      <c r="K65" s="452"/>
      <c r="L65" s="452"/>
      <c r="M65" s="452"/>
      <c r="N65" s="452"/>
      <c r="O65" s="452"/>
      <c r="P65" s="453"/>
      <c r="R65" s="126"/>
    </row>
    <row r="66" spans="2:18">
      <c r="B66" s="451"/>
      <c r="C66" s="452"/>
      <c r="D66" s="452"/>
      <c r="E66" s="453"/>
      <c r="G66" s="451"/>
      <c r="H66" s="452"/>
      <c r="I66" s="452"/>
      <c r="J66" s="452"/>
      <c r="K66" s="452"/>
      <c r="L66" s="452"/>
      <c r="M66" s="452"/>
      <c r="N66" s="452"/>
      <c r="O66" s="452"/>
      <c r="P66" s="453"/>
      <c r="R66" s="126"/>
    </row>
    <row r="67" spans="2:18">
      <c r="B67" s="451"/>
      <c r="C67" s="452"/>
      <c r="D67" s="452"/>
      <c r="E67" s="453"/>
      <c r="G67" s="451"/>
      <c r="H67" s="452"/>
      <c r="I67" s="452"/>
      <c r="J67" s="452"/>
      <c r="K67" s="452"/>
      <c r="L67" s="452"/>
      <c r="M67" s="452"/>
      <c r="N67" s="452"/>
      <c r="O67" s="452"/>
      <c r="P67" s="453"/>
      <c r="R67" s="126"/>
    </row>
    <row r="68" spans="2:18">
      <c r="B68" s="451"/>
      <c r="C68" s="452"/>
      <c r="D68" s="452"/>
      <c r="E68" s="453"/>
      <c r="G68" s="451"/>
      <c r="H68" s="452"/>
      <c r="I68" s="452"/>
      <c r="J68" s="452"/>
      <c r="K68" s="452"/>
      <c r="L68" s="452"/>
      <c r="M68" s="452"/>
      <c r="N68" s="452"/>
      <c r="O68" s="452"/>
      <c r="P68" s="453"/>
      <c r="R68" s="126"/>
    </row>
    <row r="69" spans="2:18">
      <c r="B69" s="451"/>
      <c r="C69" s="452"/>
      <c r="D69" s="452"/>
      <c r="E69" s="453"/>
      <c r="G69" s="451"/>
      <c r="H69" s="452"/>
      <c r="I69" s="452"/>
      <c r="J69" s="452"/>
      <c r="K69" s="452"/>
      <c r="L69" s="452"/>
      <c r="M69" s="452"/>
      <c r="N69" s="452"/>
      <c r="O69" s="452"/>
      <c r="P69" s="453"/>
      <c r="R69" s="126"/>
    </row>
    <row r="70" spans="2:18">
      <c r="B70" s="451"/>
      <c r="C70" s="452"/>
      <c r="D70" s="452"/>
      <c r="E70" s="453"/>
      <c r="G70" s="451"/>
      <c r="H70" s="452"/>
      <c r="I70" s="452"/>
      <c r="J70" s="452"/>
      <c r="K70" s="452"/>
      <c r="L70" s="452"/>
      <c r="M70" s="452"/>
      <c r="N70" s="452"/>
      <c r="O70" s="452"/>
      <c r="P70" s="453"/>
      <c r="R70" s="126"/>
    </row>
    <row r="71" spans="2:18">
      <c r="B71" s="451"/>
      <c r="C71" s="452"/>
      <c r="D71" s="452"/>
      <c r="E71" s="453"/>
      <c r="G71" s="451"/>
      <c r="H71" s="452"/>
      <c r="I71" s="452"/>
      <c r="J71" s="452"/>
      <c r="K71" s="452"/>
      <c r="L71" s="452"/>
      <c r="M71" s="452"/>
      <c r="N71" s="452"/>
      <c r="O71" s="452"/>
      <c r="P71" s="453"/>
      <c r="R71" s="126"/>
    </row>
    <row r="72" spans="2:18" ht="17.25" thickBot="1">
      <c r="B72" s="454"/>
      <c r="C72" s="455"/>
      <c r="D72" s="455"/>
      <c r="E72" s="456"/>
      <c r="G72" s="454"/>
      <c r="H72" s="455"/>
      <c r="I72" s="455"/>
      <c r="J72" s="455"/>
      <c r="K72" s="455"/>
      <c r="L72" s="455"/>
      <c r="M72" s="455"/>
      <c r="N72" s="455"/>
      <c r="O72" s="455"/>
      <c r="P72" s="456"/>
      <c r="R72" s="126"/>
    </row>
    <row r="73" spans="2:18" ht="17.25" thickBot="1">
      <c r="R73" s="126"/>
    </row>
    <row r="74" spans="2:18" ht="18" thickBot="1">
      <c r="B74" s="151" t="s">
        <v>217</v>
      </c>
      <c r="C74" s="152"/>
      <c r="D74" s="152"/>
      <c r="E74" s="152"/>
      <c r="F74" s="152"/>
      <c r="G74" s="152"/>
      <c r="H74" s="152"/>
      <c r="I74" s="152"/>
      <c r="J74" s="152"/>
      <c r="K74" s="152"/>
      <c r="L74" s="152"/>
      <c r="M74" s="152"/>
      <c r="N74" s="152"/>
      <c r="O74" s="152"/>
      <c r="P74" s="153"/>
      <c r="R74" s="126"/>
    </row>
    <row r="75" spans="2:18">
      <c r="B75" s="451"/>
      <c r="C75" s="452"/>
      <c r="D75" s="452"/>
      <c r="E75" s="452"/>
      <c r="F75" s="452"/>
      <c r="G75" s="452"/>
      <c r="H75" s="452"/>
      <c r="I75" s="452"/>
      <c r="J75" s="452"/>
      <c r="K75" s="452"/>
      <c r="L75" s="452"/>
      <c r="M75" s="452"/>
      <c r="N75" s="452"/>
      <c r="O75" s="452"/>
      <c r="P75" s="453"/>
      <c r="R75" s="126"/>
    </row>
    <row r="76" spans="2:18">
      <c r="B76" s="451"/>
      <c r="C76" s="452"/>
      <c r="D76" s="452"/>
      <c r="E76" s="452"/>
      <c r="F76" s="452"/>
      <c r="G76" s="452"/>
      <c r="H76" s="452"/>
      <c r="I76" s="452"/>
      <c r="J76" s="452"/>
      <c r="K76" s="452"/>
      <c r="L76" s="452"/>
      <c r="M76" s="452"/>
      <c r="N76" s="452"/>
      <c r="O76" s="452"/>
      <c r="P76" s="453"/>
      <c r="R76" s="126"/>
    </row>
    <row r="77" spans="2:18">
      <c r="B77" s="451"/>
      <c r="C77" s="452"/>
      <c r="D77" s="452"/>
      <c r="E77" s="452"/>
      <c r="F77" s="452"/>
      <c r="G77" s="452"/>
      <c r="H77" s="452"/>
      <c r="I77" s="452"/>
      <c r="J77" s="452"/>
      <c r="K77" s="452"/>
      <c r="L77" s="452"/>
      <c r="M77" s="452"/>
      <c r="N77" s="452"/>
      <c r="O77" s="452"/>
      <c r="P77" s="453"/>
      <c r="R77" s="126"/>
    </row>
    <row r="78" spans="2:18">
      <c r="B78" s="451"/>
      <c r="C78" s="452"/>
      <c r="D78" s="452"/>
      <c r="E78" s="452"/>
      <c r="F78" s="452"/>
      <c r="G78" s="452"/>
      <c r="H78" s="452"/>
      <c r="I78" s="452"/>
      <c r="J78" s="452"/>
      <c r="K78" s="452"/>
      <c r="L78" s="452"/>
      <c r="M78" s="452"/>
      <c r="N78" s="452"/>
      <c r="O78" s="452"/>
      <c r="P78" s="453"/>
      <c r="R78" s="126"/>
    </row>
    <row r="79" spans="2:18">
      <c r="B79" s="451"/>
      <c r="C79" s="452"/>
      <c r="D79" s="452"/>
      <c r="E79" s="452"/>
      <c r="F79" s="452"/>
      <c r="G79" s="452"/>
      <c r="H79" s="452"/>
      <c r="I79" s="452"/>
      <c r="J79" s="452"/>
      <c r="K79" s="452"/>
      <c r="L79" s="452"/>
      <c r="M79" s="452"/>
      <c r="N79" s="452"/>
      <c r="O79" s="452"/>
      <c r="P79" s="453"/>
      <c r="R79" s="126"/>
    </row>
    <row r="80" spans="2:18">
      <c r="B80" s="451"/>
      <c r="C80" s="452"/>
      <c r="D80" s="452"/>
      <c r="E80" s="452"/>
      <c r="F80" s="452"/>
      <c r="G80" s="452"/>
      <c r="H80" s="452"/>
      <c r="I80" s="452"/>
      <c r="J80" s="452"/>
      <c r="K80" s="452"/>
      <c r="L80" s="452"/>
      <c r="M80" s="452"/>
      <c r="N80" s="452"/>
      <c r="O80" s="452"/>
      <c r="P80" s="453"/>
      <c r="R80" s="126"/>
    </row>
    <row r="81" spans="2:18">
      <c r="B81" s="451"/>
      <c r="C81" s="452"/>
      <c r="D81" s="452"/>
      <c r="E81" s="452"/>
      <c r="F81" s="452"/>
      <c r="G81" s="452"/>
      <c r="H81" s="452"/>
      <c r="I81" s="452"/>
      <c r="J81" s="452"/>
      <c r="K81" s="452"/>
      <c r="L81" s="452"/>
      <c r="M81" s="452"/>
      <c r="N81" s="452"/>
      <c r="O81" s="452"/>
      <c r="P81" s="453"/>
      <c r="R81" s="126"/>
    </row>
    <row r="82" spans="2:18">
      <c r="B82" s="451"/>
      <c r="C82" s="452"/>
      <c r="D82" s="452"/>
      <c r="E82" s="452"/>
      <c r="F82" s="452"/>
      <c r="G82" s="452"/>
      <c r="H82" s="452"/>
      <c r="I82" s="452"/>
      <c r="J82" s="452"/>
      <c r="K82" s="452"/>
      <c r="L82" s="452"/>
      <c r="M82" s="452"/>
      <c r="N82" s="452"/>
      <c r="O82" s="452"/>
      <c r="P82" s="453"/>
      <c r="R82" s="126"/>
    </row>
    <row r="83" spans="2:18">
      <c r="B83" s="451"/>
      <c r="C83" s="452"/>
      <c r="D83" s="452"/>
      <c r="E83" s="452"/>
      <c r="F83" s="452"/>
      <c r="G83" s="452"/>
      <c r="H83" s="452"/>
      <c r="I83" s="452"/>
      <c r="J83" s="452"/>
      <c r="K83" s="452"/>
      <c r="L83" s="452"/>
      <c r="M83" s="452"/>
      <c r="N83" s="452"/>
      <c r="O83" s="452"/>
      <c r="P83" s="453"/>
      <c r="R83" s="126"/>
    </row>
    <row r="84" spans="2:18">
      <c r="B84" s="451"/>
      <c r="C84" s="452"/>
      <c r="D84" s="452"/>
      <c r="E84" s="452"/>
      <c r="F84" s="452"/>
      <c r="G84" s="452"/>
      <c r="H84" s="452"/>
      <c r="I84" s="452"/>
      <c r="J84" s="452"/>
      <c r="K84" s="452"/>
      <c r="L84" s="452"/>
      <c r="M84" s="452"/>
      <c r="N84" s="452"/>
      <c r="O84" s="452"/>
      <c r="P84" s="453"/>
      <c r="R84" s="126"/>
    </row>
    <row r="85" spans="2:18">
      <c r="B85" s="451"/>
      <c r="C85" s="452"/>
      <c r="D85" s="452"/>
      <c r="E85" s="452"/>
      <c r="F85" s="452"/>
      <c r="G85" s="452"/>
      <c r="H85" s="452"/>
      <c r="I85" s="452"/>
      <c r="J85" s="452"/>
      <c r="K85" s="452"/>
      <c r="L85" s="452"/>
      <c r="M85" s="452"/>
      <c r="N85" s="452"/>
      <c r="O85" s="452"/>
      <c r="P85" s="453"/>
      <c r="R85" s="126"/>
    </row>
    <row r="86" spans="2:18">
      <c r="B86" s="451"/>
      <c r="C86" s="452"/>
      <c r="D86" s="452"/>
      <c r="E86" s="452"/>
      <c r="F86" s="452"/>
      <c r="G86" s="452"/>
      <c r="H86" s="452"/>
      <c r="I86" s="452"/>
      <c r="J86" s="452"/>
      <c r="K86" s="452"/>
      <c r="L86" s="452"/>
      <c r="M86" s="452"/>
      <c r="N86" s="452"/>
      <c r="O86" s="452"/>
      <c r="P86" s="453"/>
      <c r="R86" s="126"/>
    </row>
    <row r="87" spans="2:18">
      <c r="B87" s="451"/>
      <c r="C87" s="452"/>
      <c r="D87" s="452"/>
      <c r="E87" s="452"/>
      <c r="F87" s="452"/>
      <c r="G87" s="452"/>
      <c r="H87" s="452"/>
      <c r="I87" s="452"/>
      <c r="J87" s="452"/>
      <c r="K87" s="452"/>
      <c r="L87" s="452"/>
      <c r="M87" s="452"/>
      <c r="N87" s="452"/>
      <c r="O87" s="452"/>
      <c r="P87" s="453"/>
      <c r="R87" s="126"/>
    </row>
    <row r="88" spans="2:18">
      <c r="B88" s="451"/>
      <c r="C88" s="452"/>
      <c r="D88" s="452"/>
      <c r="E88" s="452"/>
      <c r="F88" s="452"/>
      <c r="G88" s="452"/>
      <c r="H88" s="452"/>
      <c r="I88" s="452"/>
      <c r="J88" s="452"/>
      <c r="K88" s="452"/>
      <c r="L88" s="452"/>
      <c r="M88" s="452"/>
      <c r="N88" s="452"/>
      <c r="O88" s="452"/>
      <c r="P88" s="453"/>
      <c r="R88" s="126"/>
    </row>
    <row r="89" spans="2:18">
      <c r="B89" s="451"/>
      <c r="C89" s="452"/>
      <c r="D89" s="452"/>
      <c r="E89" s="452"/>
      <c r="F89" s="452"/>
      <c r="G89" s="452"/>
      <c r="H89" s="452"/>
      <c r="I89" s="452"/>
      <c r="J89" s="452"/>
      <c r="K89" s="452"/>
      <c r="L89" s="452"/>
      <c r="M89" s="452"/>
      <c r="N89" s="452"/>
      <c r="O89" s="452"/>
      <c r="P89" s="453"/>
      <c r="R89" s="126"/>
    </row>
    <row r="90" spans="2:18">
      <c r="B90" s="451"/>
      <c r="C90" s="452"/>
      <c r="D90" s="452"/>
      <c r="E90" s="452"/>
      <c r="F90" s="452"/>
      <c r="G90" s="452"/>
      <c r="H90" s="452"/>
      <c r="I90" s="452"/>
      <c r="J90" s="452"/>
      <c r="K90" s="452"/>
      <c r="L90" s="452"/>
      <c r="M90" s="452"/>
      <c r="N90" s="452"/>
      <c r="O90" s="452"/>
      <c r="P90" s="453"/>
      <c r="R90" s="126"/>
    </row>
    <row r="91" spans="2:18">
      <c r="B91" s="451"/>
      <c r="C91" s="452"/>
      <c r="D91" s="452"/>
      <c r="E91" s="452"/>
      <c r="F91" s="452"/>
      <c r="G91" s="452"/>
      <c r="H91" s="452"/>
      <c r="I91" s="452"/>
      <c r="J91" s="452"/>
      <c r="K91" s="452"/>
      <c r="L91" s="452"/>
      <c r="M91" s="452"/>
      <c r="N91" s="452"/>
      <c r="O91" s="452"/>
      <c r="P91" s="453"/>
      <c r="R91" s="126"/>
    </row>
    <row r="92" spans="2:18">
      <c r="B92" s="451"/>
      <c r="C92" s="452"/>
      <c r="D92" s="452"/>
      <c r="E92" s="452"/>
      <c r="F92" s="452"/>
      <c r="G92" s="452"/>
      <c r="H92" s="452"/>
      <c r="I92" s="452"/>
      <c r="J92" s="452"/>
      <c r="K92" s="452"/>
      <c r="L92" s="452"/>
      <c r="M92" s="452"/>
      <c r="N92" s="452"/>
      <c r="O92" s="452"/>
      <c r="P92" s="453"/>
      <c r="R92" s="126"/>
    </row>
    <row r="93" spans="2:18">
      <c r="B93" s="451"/>
      <c r="C93" s="452"/>
      <c r="D93" s="452"/>
      <c r="E93" s="452"/>
      <c r="F93" s="452"/>
      <c r="G93" s="452"/>
      <c r="H93" s="452"/>
      <c r="I93" s="452"/>
      <c r="J93" s="452"/>
      <c r="K93" s="452"/>
      <c r="L93" s="452"/>
      <c r="M93" s="452"/>
      <c r="N93" s="452"/>
      <c r="O93" s="452"/>
      <c r="P93" s="453"/>
      <c r="R93" s="126"/>
    </row>
    <row r="94" spans="2:18" ht="17.25" thickBot="1">
      <c r="B94" s="454"/>
      <c r="C94" s="455"/>
      <c r="D94" s="455"/>
      <c r="E94" s="455"/>
      <c r="F94" s="455"/>
      <c r="G94" s="455"/>
      <c r="H94" s="455"/>
      <c r="I94" s="455"/>
      <c r="J94" s="455"/>
      <c r="K94" s="455"/>
      <c r="L94" s="455"/>
      <c r="M94" s="455"/>
      <c r="N94" s="455"/>
      <c r="O94" s="455"/>
      <c r="P94" s="456"/>
      <c r="R94" s="126"/>
    </row>
    <row r="95" spans="2:18" ht="17.25" thickBot="1">
      <c r="R95" s="126"/>
    </row>
    <row r="96" spans="2:18" ht="18" thickBot="1">
      <c r="B96" s="151" t="s">
        <v>216</v>
      </c>
      <c r="C96" s="152"/>
      <c r="D96" s="152"/>
      <c r="E96" s="152"/>
      <c r="F96" s="152"/>
      <c r="G96" s="152"/>
      <c r="H96" s="152"/>
      <c r="I96" s="152"/>
      <c r="J96" s="152"/>
      <c r="K96" s="152"/>
      <c r="L96" s="152"/>
      <c r="M96" s="152"/>
      <c r="N96" s="152"/>
      <c r="O96" s="152"/>
      <c r="P96" s="153"/>
      <c r="R96" s="126"/>
    </row>
    <row r="97" spans="2:18">
      <c r="B97" s="451"/>
      <c r="C97" s="452"/>
      <c r="D97" s="452"/>
      <c r="E97" s="452"/>
      <c r="F97" s="452"/>
      <c r="G97" s="452"/>
      <c r="H97" s="452"/>
      <c r="I97" s="452"/>
      <c r="J97" s="452"/>
      <c r="K97" s="452"/>
      <c r="L97" s="452"/>
      <c r="M97" s="452"/>
      <c r="N97" s="452"/>
      <c r="O97" s="452"/>
      <c r="P97" s="453"/>
      <c r="R97" s="126"/>
    </row>
    <row r="98" spans="2:18">
      <c r="B98" s="451"/>
      <c r="C98" s="452"/>
      <c r="D98" s="452"/>
      <c r="E98" s="452"/>
      <c r="F98" s="452"/>
      <c r="G98" s="452"/>
      <c r="H98" s="452"/>
      <c r="I98" s="452"/>
      <c r="J98" s="452"/>
      <c r="K98" s="452"/>
      <c r="L98" s="452"/>
      <c r="M98" s="452"/>
      <c r="N98" s="452"/>
      <c r="O98" s="452"/>
      <c r="P98" s="453"/>
      <c r="R98" s="126"/>
    </row>
    <row r="99" spans="2:18">
      <c r="B99" s="451"/>
      <c r="C99" s="452"/>
      <c r="D99" s="452"/>
      <c r="E99" s="452"/>
      <c r="F99" s="452"/>
      <c r="G99" s="452"/>
      <c r="H99" s="452"/>
      <c r="I99" s="452"/>
      <c r="J99" s="452"/>
      <c r="K99" s="452"/>
      <c r="L99" s="452"/>
      <c r="M99" s="452"/>
      <c r="N99" s="452"/>
      <c r="O99" s="452"/>
      <c r="P99" s="453"/>
      <c r="R99" s="126"/>
    </row>
    <row r="100" spans="2:18">
      <c r="B100" s="451"/>
      <c r="C100" s="452"/>
      <c r="D100" s="452"/>
      <c r="E100" s="452"/>
      <c r="F100" s="452"/>
      <c r="G100" s="452"/>
      <c r="H100" s="452"/>
      <c r="I100" s="452"/>
      <c r="J100" s="452"/>
      <c r="K100" s="452"/>
      <c r="L100" s="452"/>
      <c r="M100" s="452"/>
      <c r="N100" s="452"/>
      <c r="O100" s="452"/>
      <c r="P100" s="453"/>
      <c r="R100" s="126"/>
    </row>
    <row r="101" spans="2:18">
      <c r="B101" s="451"/>
      <c r="C101" s="452"/>
      <c r="D101" s="452"/>
      <c r="E101" s="452"/>
      <c r="F101" s="452"/>
      <c r="G101" s="452"/>
      <c r="H101" s="452"/>
      <c r="I101" s="452"/>
      <c r="J101" s="452"/>
      <c r="K101" s="452"/>
      <c r="L101" s="452"/>
      <c r="M101" s="452"/>
      <c r="N101" s="452"/>
      <c r="O101" s="452"/>
      <c r="P101" s="453"/>
      <c r="R101" s="126"/>
    </row>
    <row r="102" spans="2:18">
      <c r="B102" s="451"/>
      <c r="C102" s="452"/>
      <c r="D102" s="452"/>
      <c r="E102" s="452"/>
      <c r="F102" s="452"/>
      <c r="G102" s="452"/>
      <c r="H102" s="452"/>
      <c r="I102" s="452"/>
      <c r="J102" s="452"/>
      <c r="K102" s="452"/>
      <c r="L102" s="452"/>
      <c r="M102" s="452"/>
      <c r="N102" s="452"/>
      <c r="O102" s="452"/>
      <c r="P102" s="453"/>
      <c r="R102" s="126"/>
    </row>
    <row r="103" spans="2:18">
      <c r="B103" s="451"/>
      <c r="C103" s="452"/>
      <c r="D103" s="452"/>
      <c r="E103" s="452"/>
      <c r="F103" s="452"/>
      <c r="G103" s="452"/>
      <c r="H103" s="452"/>
      <c r="I103" s="452"/>
      <c r="J103" s="452"/>
      <c r="K103" s="452"/>
      <c r="L103" s="452"/>
      <c r="M103" s="452"/>
      <c r="N103" s="452"/>
      <c r="O103" s="452"/>
      <c r="P103" s="453"/>
      <c r="R103" s="126"/>
    </row>
    <row r="104" spans="2:18">
      <c r="B104" s="451"/>
      <c r="C104" s="452"/>
      <c r="D104" s="452"/>
      <c r="E104" s="452"/>
      <c r="F104" s="452"/>
      <c r="G104" s="452"/>
      <c r="H104" s="452"/>
      <c r="I104" s="452"/>
      <c r="J104" s="452"/>
      <c r="K104" s="452"/>
      <c r="L104" s="452"/>
      <c r="M104" s="452"/>
      <c r="N104" s="452"/>
      <c r="O104" s="452"/>
      <c r="P104" s="453"/>
      <c r="R104" s="126"/>
    </row>
    <row r="105" spans="2:18">
      <c r="B105" s="451"/>
      <c r="C105" s="452"/>
      <c r="D105" s="452"/>
      <c r="E105" s="452"/>
      <c r="F105" s="452"/>
      <c r="G105" s="452"/>
      <c r="H105" s="452"/>
      <c r="I105" s="452"/>
      <c r="J105" s="452"/>
      <c r="K105" s="452"/>
      <c r="L105" s="452"/>
      <c r="M105" s="452"/>
      <c r="N105" s="452"/>
      <c r="O105" s="452"/>
      <c r="P105" s="453"/>
      <c r="R105" s="126"/>
    </row>
    <row r="106" spans="2:18">
      <c r="B106" s="451"/>
      <c r="C106" s="452"/>
      <c r="D106" s="452"/>
      <c r="E106" s="452"/>
      <c r="F106" s="452"/>
      <c r="G106" s="452"/>
      <c r="H106" s="452"/>
      <c r="I106" s="452"/>
      <c r="J106" s="452"/>
      <c r="K106" s="452"/>
      <c r="L106" s="452"/>
      <c r="M106" s="452"/>
      <c r="N106" s="452"/>
      <c r="O106" s="452"/>
      <c r="P106" s="453"/>
      <c r="R106" s="126"/>
    </row>
    <row r="107" spans="2:18">
      <c r="B107" s="451"/>
      <c r="C107" s="452"/>
      <c r="D107" s="452"/>
      <c r="E107" s="452"/>
      <c r="F107" s="452"/>
      <c r="G107" s="452"/>
      <c r="H107" s="452"/>
      <c r="I107" s="452"/>
      <c r="J107" s="452"/>
      <c r="K107" s="452"/>
      <c r="L107" s="452"/>
      <c r="M107" s="452"/>
      <c r="N107" s="452"/>
      <c r="O107" s="452"/>
      <c r="P107" s="453"/>
      <c r="R107" s="126"/>
    </row>
    <row r="108" spans="2:18">
      <c r="B108" s="451"/>
      <c r="C108" s="452"/>
      <c r="D108" s="452"/>
      <c r="E108" s="452"/>
      <c r="F108" s="452"/>
      <c r="G108" s="452"/>
      <c r="H108" s="452"/>
      <c r="I108" s="452"/>
      <c r="J108" s="452"/>
      <c r="K108" s="452"/>
      <c r="L108" s="452"/>
      <c r="M108" s="452"/>
      <c r="N108" s="452"/>
      <c r="O108" s="452"/>
      <c r="P108" s="453"/>
      <c r="R108" s="126"/>
    </row>
    <row r="109" spans="2:18">
      <c r="B109" s="451"/>
      <c r="C109" s="452"/>
      <c r="D109" s="452"/>
      <c r="E109" s="452"/>
      <c r="F109" s="452"/>
      <c r="G109" s="452"/>
      <c r="H109" s="452"/>
      <c r="I109" s="452"/>
      <c r="J109" s="452"/>
      <c r="K109" s="452"/>
      <c r="L109" s="452"/>
      <c r="M109" s="452"/>
      <c r="N109" s="452"/>
      <c r="O109" s="452"/>
      <c r="P109" s="453"/>
      <c r="R109" s="126"/>
    </row>
    <row r="110" spans="2:18">
      <c r="B110" s="451"/>
      <c r="C110" s="452"/>
      <c r="D110" s="452"/>
      <c r="E110" s="452"/>
      <c r="F110" s="452"/>
      <c r="G110" s="452"/>
      <c r="H110" s="452"/>
      <c r="I110" s="452"/>
      <c r="J110" s="452"/>
      <c r="K110" s="452"/>
      <c r="L110" s="452"/>
      <c r="M110" s="452"/>
      <c r="N110" s="452"/>
      <c r="O110" s="452"/>
      <c r="P110" s="453"/>
      <c r="R110" s="126"/>
    </row>
    <row r="111" spans="2:18">
      <c r="B111" s="451"/>
      <c r="C111" s="452"/>
      <c r="D111" s="452"/>
      <c r="E111" s="452"/>
      <c r="F111" s="452"/>
      <c r="G111" s="452"/>
      <c r="H111" s="452"/>
      <c r="I111" s="452"/>
      <c r="J111" s="452"/>
      <c r="K111" s="452"/>
      <c r="L111" s="452"/>
      <c r="M111" s="452"/>
      <c r="N111" s="452"/>
      <c r="O111" s="452"/>
      <c r="P111" s="453"/>
      <c r="R111" s="126"/>
    </row>
    <row r="112" spans="2:18">
      <c r="B112" s="451"/>
      <c r="C112" s="452"/>
      <c r="D112" s="452"/>
      <c r="E112" s="452"/>
      <c r="F112" s="452"/>
      <c r="G112" s="452"/>
      <c r="H112" s="452"/>
      <c r="I112" s="452"/>
      <c r="J112" s="452"/>
      <c r="K112" s="452"/>
      <c r="L112" s="452"/>
      <c r="M112" s="452"/>
      <c r="N112" s="452"/>
      <c r="O112" s="452"/>
      <c r="P112" s="453"/>
      <c r="R112" s="126"/>
    </row>
    <row r="113" spans="1:18">
      <c r="B113" s="451"/>
      <c r="C113" s="452"/>
      <c r="D113" s="452"/>
      <c r="E113" s="452"/>
      <c r="F113" s="452"/>
      <c r="G113" s="452"/>
      <c r="H113" s="452"/>
      <c r="I113" s="452"/>
      <c r="J113" s="452"/>
      <c r="K113" s="452"/>
      <c r="L113" s="452"/>
      <c r="M113" s="452"/>
      <c r="N113" s="452"/>
      <c r="O113" s="452"/>
      <c r="P113" s="453"/>
      <c r="R113" s="126"/>
    </row>
    <row r="114" spans="1:18">
      <c r="B114" s="451"/>
      <c r="C114" s="452"/>
      <c r="D114" s="452"/>
      <c r="E114" s="452"/>
      <c r="F114" s="452"/>
      <c r="G114" s="452"/>
      <c r="H114" s="452"/>
      <c r="I114" s="452"/>
      <c r="J114" s="452"/>
      <c r="K114" s="452"/>
      <c r="L114" s="452"/>
      <c r="M114" s="452"/>
      <c r="N114" s="452"/>
      <c r="O114" s="452"/>
      <c r="P114" s="453"/>
      <c r="R114" s="126"/>
    </row>
    <row r="115" spans="1:18">
      <c r="B115" s="451"/>
      <c r="C115" s="452"/>
      <c r="D115" s="452"/>
      <c r="E115" s="452"/>
      <c r="F115" s="452"/>
      <c r="G115" s="452"/>
      <c r="H115" s="452"/>
      <c r="I115" s="452"/>
      <c r="J115" s="452"/>
      <c r="K115" s="452"/>
      <c r="L115" s="452"/>
      <c r="M115" s="452"/>
      <c r="N115" s="452"/>
      <c r="O115" s="452"/>
      <c r="P115" s="453"/>
      <c r="R115" s="126"/>
    </row>
    <row r="116" spans="1:18" ht="17.25" thickBot="1">
      <c r="B116" s="454"/>
      <c r="C116" s="455"/>
      <c r="D116" s="455"/>
      <c r="E116" s="455"/>
      <c r="F116" s="455"/>
      <c r="G116" s="455"/>
      <c r="H116" s="455"/>
      <c r="I116" s="455"/>
      <c r="J116" s="455"/>
      <c r="K116" s="455"/>
      <c r="L116" s="455"/>
      <c r="M116" s="455"/>
      <c r="N116" s="455"/>
      <c r="O116" s="455"/>
      <c r="P116" s="456"/>
      <c r="R116" s="126"/>
    </row>
    <row r="117" spans="1:18">
      <c r="R117" s="126"/>
    </row>
    <row r="118" spans="1:18">
      <c r="A118" s="126"/>
      <c r="B118" s="126"/>
      <c r="C118" s="126"/>
      <c r="D118" s="126"/>
      <c r="E118" s="126"/>
      <c r="F118" s="126"/>
      <c r="G118" s="126"/>
      <c r="H118" s="126"/>
      <c r="I118" s="126"/>
      <c r="J118" s="126"/>
      <c r="K118" s="126"/>
      <c r="L118" s="126"/>
      <c r="M118" s="126"/>
      <c r="N118" s="126"/>
      <c r="O118" s="126"/>
      <c r="P118" s="126"/>
      <c r="Q118" s="126"/>
      <c r="R118" s="126"/>
    </row>
  </sheetData>
  <sheetProtection algorithmName="SHA-512" hashValue="JpZAsi9+y4ZMIk55geYnhW3gbkPrYnGwGsqzsBKfTIWVZ/VRoZGaS4MDoj3VmQJU3HosQO1UaR4JA4PlgsRKHA==" saltValue="2A/+RjLmKlKsy6+fq8wz0g==" spinCount="100000" sheet="1" scenarios="1" selectLockedCells="1"/>
  <customSheetViews>
    <customSheetView guid="{93A7420A-9CB1-41ED-BAA4-06AB08AA6C37}" scale="90" showGridLines="0">
      <selection activeCell="M1" sqref="M1"/>
      <pageMargins left="0.7" right="0.7" top="0.75" bottom="0.75" header="0.3" footer="0.3"/>
    </customSheetView>
  </customSheetViews>
  <mergeCells count="15">
    <mergeCell ref="C7:E7"/>
    <mergeCell ref="C8:E8"/>
    <mergeCell ref="B2:E2"/>
    <mergeCell ref="C3:E3"/>
    <mergeCell ref="C4:E4"/>
    <mergeCell ref="C5:E5"/>
    <mergeCell ref="C6:E6"/>
    <mergeCell ref="G54:P72"/>
    <mergeCell ref="B54:E72"/>
    <mergeCell ref="B97:P116"/>
    <mergeCell ref="B12:E30"/>
    <mergeCell ref="G12:P30"/>
    <mergeCell ref="B33:E51"/>
    <mergeCell ref="G33:P51"/>
    <mergeCell ref="B75:P94"/>
  </mergeCells>
  <hyperlinks>
    <hyperlink ref="J3" location="Instructions!C29" display="Back to Instructions tab" xr:uid="{00000000-0004-0000-0400-000000000000}"/>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70C0"/>
  </sheetPr>
  <dimension ref="A1:AT60"/>
  <sheetViews>
    <sheetView showGridLines="0" zoomScale="80" zoomScaleNormal="80" workbookViewId="0">
      <selection activeCell="C21" sqref="C21"/>
    </sheetView>
  </sheetViews>
  <sheetFormatPr defaultRowHeight="15"/>
  <cols>
    <col min="1" max="1" width="5" style="224" customWidth="1"/>
    <col min="2" max="2" width="89.7109375" style="224" customWidth="1"/>
    <col min="3" max="3" width="44.7109375" style="224" customWidth="1"/>
    <col min="4" max="4" width="7" style="224" customWidth="1"/>
    <col min="5" max="5" width="17.42578125" style="224" customWidth="1"/>
    <col min="6" max="6" width="4.140625" style="224" customWidth="1"/>
    <col min="7" max="7" width="8.7109375" style="224" customWidth="1"/>
    <col min="8" max="8" width="17.42578125" style="224" customWidth="1"/>
    <col min="9" max="9" width="6.5703125" style="224" customWidth="1"/>
    <col min="10" max="17" width="9.140625" style="224"/>
    <col min="18" max="18" width="3" style="224" customWidth="1"/>
    <col min="19" max="26" width="9.140625" style="224"/>
    <col min="27" max="27" width="3" style="224" customWidth="1"/>
    <col min="28" max="35" width="9.140625" style="224"/>
    <col min="36" max="36" width="3" style="224" customWidth="1"/>
    <col min="37" max="44" width="9.140625" style="224"/>
    <col min="45" max="45" width="4.140625" style="224" customWidth="1"/>
    <col min="46" max="46" width="4.42578125" style="224" customWidth="1"/>
    <col min="47" max="16384" width="9.140625" style="224"/>
  </cols>
  <sheetData>
    <row r="1" spans="2:46" ht="15.75" thickBot="1">
      <c r="AT1" s="225"/>
    </row>
    <row r="2" spans="2:46" ht="18" thickBot="1">
      <c r="B2" s="398" t="str">
        <f>'Version Control'!$B$2</f>
        <v>Title Block</v>
      </c>
      <c r="C2" s="399"/>
      <c r="D2" s="399"/>
      <c r="E2" s="399"/>
      <c r="F2" s="399"/>
      <c r="G2" s="400"/>
      <c r="AT2" s="225"/>
    </row>
    <row r="3" spans="2:46" ht="16.5">
      <c r="B3" s="56" t="str">
        <f>'Version Control'!$B$3</f>
        <v>Test Report Template Name:</v>
      </c>
      <c r="C3" s="463" t="str">
        <f>'Version Control'!$C$3</f>
        <v xml:space="preserve">Dishwasher  </v>
      </c>
      <c r="D3" s="464"/>
      <c r="E3" s="464"/>
      <c r="F3" s="464"/>
      <c r="G3" s="465"/>
      <c r="AT3" s="225"/>
    </row>
    <row r="4" spans="2:46" ht="16.5">
      <c r="B4" s="134" t="str">
        <f>'Version Control'!$B$4</f>
        <v>Version Number:</v>
      </c>
      <c r="C4" s="466" t="str">
        <f>'Version Control'!$C$4</f>
        <v>v3.4</v>
      </c>
      <c r="D4" s="467"/>
      <c r="E4" s="467"/>
      <c r="F4" s="467"/>
      <c r="G4" s="468"/>
      <c r="I4" s="472" t="s">
        <v>191</v>
      </c>
      <c r="J4" s="472"/>
      <c r="K4" s="472"/>
      <c r="AT4" s="225"/>
    </row>
    <row r="5" spans="2:46" ht="16.5">
      <c r="B5" s="22" t="str">
        <f>'Version Control'!$B$5</f>
        <v xml:space="preserve">Latest Template Revision: </v>
      </c>
      <c r="C5" s="469">
        <f>'Version Control'!$C$5</f>
        <v>45245</v>
      </c>
      <c r="D5" s="470"/>
      <c r="E5" s="470"/>
      <c r="F5" s="470"/>
      <c r="G5" s="471"/>
      <c r="AT5" s="225"/>
    </row>
    <row r="6" spans="2:46" ht="16.5">
      <c r="B6" s="22" t="str">
        <f>'Version Control'!$B$6</f>
        <v>Tab Name:</v>
      </c>
      <c r="C6" s="466" t="str">
        <f ca="1">MID(CELL("filename",A1), FIND("]", CELL("filename", A1))+ 1, 255)</f>
        <v>Test Conditions</v>
      </c>
      <c r="D6" s="467"/>
      <c r="E6" s="467"/>
      <c r="F6" s="467"/>
      <c r="G6" s="468"/>
      <c r="AT6" s="225"/>
    </row>
    <row r="7" spans="2:46" ht="34.5" customHeight="1">
      <c r="B7" s="279" t="str">
        <f>'Version Control'!$B$7</f>
        <v>File Name:</v>
      </c>
      <c r="C7" s="457" t="str">
        <f ca="1">'Version Control'!$C$7</f>
        <v>Dishwasher - v3.4.xlsx</v>
      </c>
      <c r="D7" s="458"/>
      <c r="E7" s="458"/>
      <c r="F7" s="458"/>
      <c r="G7" s="459"/>
      <c r="AT7" s="225"/>
    </row>
    <row r="8" spans="2:46" ht="17.25" thickBot="1">
      <c r="B8" s="23" t="str">
        <f>'Version Control'!$B$8</f>
        <v xml:space="preserve">Test Completion Date: </v>
      </c>
      <c r="C8" s="491" t="str">
        <f>'Version Control'!$C$8</f>
        <v>[MM/DD/YYYY]</v>
      </c>
      <c r="D8" s="492"/>
      <c r="E8" s="492"/>
      <c r="F8" s="492"/>
      <c r="G8" s="493"/>
      <c r="AT8" s="225"/>
    </row>
    <row r="9" spans="2:46">
      <c r="AT9" s="225"/>
    </row>
    <row r="10" spans="2:46" ht="15.75" thickBot="1">
      <c r="AT10" s="225"/>
    </row>
    <row r="11" spans="2:46" ht="18" thickBot="1">
      <c r="B11" s="226" t="s">
        <v>293</v>
      </c>
      <c r="C11" s="227"/>
      <c r="J11" s="473" t="s">
        <v>220</v>
      </c>
      <c r="K11" s="474"/>
      <c r="L11" s="474"/>
      <c r="M11" s="474"/>
      <c r="N11" s="474"/>
      <c r="O11" s="474"/>
      <c r="P11" s="474"/>
      <c r="Q11" s="475"/>
      <c r="R11" s="228"/>
      <c r="S11" s="473" t="s">
        <v>223</v>
      </c>
      <c r="T11" s="474"/>
      <c r="U11" s="474"/>
      <c r="V11" s="474"/>
      <c r="W11" s="474"/>
      <c r="X11" s="474"/>
      <c r="Y11" s="474"/>
      <c r="Z11" s="475"/>
      <c r="AA11" s="228"/>
      <c r="AB11" s="473" t="s">
        <v>179</v>
      </c>
      <c r="AC11" s="474"/>
      <c r="AD11" s="474"/>
      <c r="AE11" s="474"/>
      <c r="AF11" s="474"/>
      <c r="AG11" s="474"/>
      <c r="AH11" s="474"/>
      <c r="AI11" s="475"/>
      <c r="AJ11" s="228"/>
      <c r="AK11" s="473" t="s">
        <v>180</v>
      </c>
      <c r="AL11" s="474"/>
      <c r="AM11" s="474"/>
      <c r="AN11" s="474"/>
      <c r="AO11" s="474"/>
      <c r="AP11" s="474"/>
      <c r="AQ11" s="474"/>
      <c r="AR11" s="475"/>
      <c r="AT11" s="225"/>
    </row>
    <row r="12" spans="2:46" ht="16.5">
      <c r="B12" s="10" t="s">
        <v>234</v>
      </c>
      <c r="C12" s="11" t="s">
        <v>100</v>
      </c>
      <c r="D12" s="229"/>
      <c r="E12" s="230"/>
      <c r="J12" s="476"/>
      <c r="K12" s="477"/>
      <c r="L12" s="477"/>
      <c r="M12" s="477"/>
      <c r="N12" s="477"/>
      <c r="O12" s="477"/>
      <c r="P12" s="477"/>
      <c r="Q12" s="478"/>
      <c r="R12" s="228"/>
      <c r="S12" s="476"/>
      <c r="T12" s="477"/>
      <c r="U12" s="477"/>
      <c r="V12" s="477"/>
      <c r="W12" s="477"/>
      <c r="X12" s="477"/>
      <c r="Y12" s="477"/>
      <c r="Z12" s="478"/>
      <c r="AA12" s="228"/>
      <c r="AB12" s="476"/>
      <c r="AC12" s="477"/>
      <c r="AD12" s="477"/>
      <c r="AE12" s="477"/>
      <c r="AF12" s="477"/>
      <c r="AG12" s="477"/>
      <c r="AH12" s="477"/>
      <c r="AI12" s="478"/>
      <c r="AJ12" s="228"/>
      <c r="AK12" s="476"/>
      <c r="AL12" s="477"/>
      <c r="AM12" s="477"/>
      <c r="AN12" s="477"/>
      <c r="AO12" s="477"/>
      <c r="AP12" s="477"/>
      <c r="AQ12" s="477"/>
      <c r="AR12" s="478"/>
      <c r="AT12" s="225"/>
    </row>
    <row r="13" spans="2:46" ht="16.5">
      <c r="B13" s="15" t="s">
        <v>235</v>
      </c>
      <c r="C13" s="12" t="s">
        <v>99</v>
      </c>
      <c r="D13" s="229"/>
      <c r="E13" s="230"/>
      <c r="J13" s="476"/>
      <c r="K13" s="477"/>
      <c r="L13" s="477"/>
      <c r="M13" s="477"/>
      <c r="N13" s="477"/>
      <c r="O13" s="477"/>
      <c r="P13" s="477"/>
      <c r="Q13" s="478"/>
      <c r="R13" s="228"/>
      <c r="S13" s="476"/>
      <c r="T13" s="477"/>
      <c r="U13" s="477"/>
      <c r="V13" s="477"/>
      <c r="W13" s="477"/>
      <c r="X13" s="477"/>
      <c r="Y13" s="477"/>
      <c r="Z13" s="478"/>
      <c r="AA13" s="228"/>
      <c r="AB13" s="476"/>
      <c r="AC13" s="477"/>
      <c r="AD13" s="477"/>
      <c r="AE13" s="477"/>
      <c r="AF13" s="477"/>
      <c r="AG13" s="477"/>
      <c r="AH13" s="477"/>
      <c r="AI13" s="478"/>
      <c r="AJ13" s="228"/>
      <c r="AK13" s="476"/>
      <c r="AL13" s="477"/>
      <c r="AM13" s="477"/>
      <c r="AN13" s="477"/>
      <c r="AO13" s="477"/>
      <c r="AP13" s="477"/>
      <c r="AQ13" s="477"/>
      <c r="AR13" s="478"/>
      <c r="AT13" s="225"/>
    </row>
    <row r="14" spans="2:46" ht="16.5">
      <c r="B14" s="16" t="s">
        <v>236</v>
      </c>
      <c r="C14" s="13" t="s">
        <v>290</v>
      </c>
      <c r="D14" s="231"/>
      <c r="J14" s="476"/>
      <c r="K14" s="477"/>
      <c r="L14" s="477"/>
      <c r="M14" s="477"/>
      <c r="N14" s="477"/>
      <c r="O14" s="477"/>
      <c r="P14" s="477"/>
      <c r="Q14" s="478"/>
      <c r="R14" s="228"/>
      <c r="S14" s="476"/>
      <c r="T14" s="477"/>
      <c r="U14" s="477"/>
      <c r="V14" s="477"/>
      <c r="W14" s="477"/>
      <c r="X14" s="477"/>
      <c r="Y14" s="477"/>
      <c r="Z14" s="478"/>
      <c r="AA14" s="228"/>
      <c r="AB14" s="476"/>
      <c r="AC14" s="477"/>
      <c r="AD14" s="477"/>
      <c r="AE14" s="477"/>
      <c r="AF14" s="477"/>
      <c r="AG14" s="477"/>
      <c r="AH14" s="477"/>
      <c r="AI14" s="478"/>
      <c r="AJ14" s="228"/>
      <c r="AK14" s="476"/>
      <c r="AL14" s="477"/>
      <c r="AM14" s="477"/>
      <c r="AN14" s="477"/>
      <c r="AO14" s="477"/>
      <c r="AP14" s="477"/>
      <c r="AQ14" s="477"/>
      <c r="AR14" s="478"/>
      <c r="AT14" s="225"/>
    </row>
    <row r="15" spans="2:46" ht="16.5">
      <c r="B15" s="16" t="s">
        <v>237</v>
      </c>
      <c r="C15" s="13" t="s">
        <v>291</v>
      </c>
      <c r="D15" s="231"/>
      <c r="J15" s="476"/>
      <c r="K15" s="477"/>
      <c r="L15" s="477"/>
      <c r="M15" s="477"/>
      <c r="N15" s="477"/>
      <c r="O15" s="477"/>
      <c r="P15" s="477"/>
      <c r="Q15" s="478"/>
      <c r="R15" s="228"/>
      <c r="S15" s="476"/>
      <c r="T15" s="477"/>
      <c r="U15" s="477"/>
      <c r="V15" s="477"/>
      <c r="W15" s="477"/>
      <c r="X15" s="477"/>
      <c r="Y15" s="477"/>
      <c r="Z15" s="478"/>
      <c r="AA15" s="228"/>
      <c r="AB15" s="476"/>
      <c r="AC15" s="477"/>
      <c r="AD15" s="477"/>
      <c r="AE15" s="477"/>
      <c r="AF15" s="477"/>
      <c r="AG15" s="477"/>
      <c r="AH15" s="477"/>
      <c r="AI15" s="478"/>
      <c r="AJ15" s="228"/>
      <c r="AK15" s="476"/>
      <c r="AL15" s="477"/>
      <c r="AM15" s="477"/>
      <c r="AN15" s="477"/>
      <c r="AO15" s="477"/>
      <c r="AP15" s="477"/>
      <c r="AQ15" s="477"/>
      <c r="AR15" s="478"/>
      <c r="AT15" s="225"/>
    </row>
    <row r="16" spans="2:46" ht="17.25" thickBot="1">
      <c r="B16" s="103" t="s">
        <v>270</v>
      </c>
      <c r="C16" s="14" t="s">
        <v>292</v>
      </c>
      <c r="D16" s="231"/>
      <c r="J16" s="476"/>
      <c r="K16" s="477"/>
      <c r="L16" s="477"/>
      <c r="M16" s="477"/>
      <c r="N16" s="477"/>
      <c r="O16" s="477"/>
      <c r="P16" s="477"/>
      <c r="Q16" s="478"/>
      <c r="R16" s="228"/>
      <c r="S16" s="476"/>
      <c r="T16" s="477"/>
      <c r="U16" s="477"/>
      <c r="V16" s="477"/>
      <c r="W16" s="477"/>
      <c r="X16" s="477"/>
      <c r="Y16" s="477"/>
      <c r="Z16" s="478"/>
      <c r="AA16" s="228"/>
      <c r="AB16" s="476"/>
      <c r="AC16" s="477"/>
      <c r="AD16" s="477"/>
      <c r="AE16" s="477"/>
      <c r="AF16" s="477"/>
      <c r="AG16" s="477"/>
      <c r="AH16" s="477"/>
      <c r="AI16" s="478"/>
      <c r="AJ16" s="228"/>
      <c r="AK16" s="476"/>
      <c r="AL16" s="477"/>
      <c r="AM16" s="477"/>
      <c r="AN16" s="477"/>
      <c r="AO16" s="477"/>
      <c r="AP16" s="477"/>
      <c r="AQ16" s="477"/>
      <c r="AR16" s="478"/>
      <c r="AT16" s="225"/>
    </row>
    <row r="17" spans="2:46" ht="15" customHeight="1" thickBot="1">
      <c r="D17" s="231"/>
      <c r="J17" s="476"/>
      <c r="K17" s="477"/>
      <c r="L17" s="477"/>
      <c r="M17" s="477"/>
      <c r="N17" s="477"/>
      <c r="O17" s="477"/>
      <c r="P17" s="477"/>
      <c r="Q17" s="478"/>
      <c r="R17" s="228"/>
      <c r="S17" s="476"/>
      <c r="T17" s="477"/>
      <c r="U17" s="477"/>
      <c r="V17" s="477"/>
      <c r="W17" s="477"/>
      <c r="X17" s="477"/>
      <c r="Y17" s="477"/>
      <c r="Z17" s="478"/>
      <c r="AA17" s="228"/>
      <c r="AB17" s="476"/>
      <c r="AC17" s="477"/>
      <c r="AD17" s="477"/>
      <c r="AE17" s="477"/>
      <c r="AF17" s="477"/>
      <c r="AG17" s="477"/>
      <c r="AH17" s="477"/>
      <c r="AI17" s="478"/>
      <c r="AJ17" s="228"/>
      <c r="AK17" s="476"/>
      <c r="AL17" s="477"/>
      <c r="AM17" s="477"/>
      <c r="AN17" s="477"/>
      <c r="AO17" s="477"/>
      <c r="AP17" s="477"/>
      <c r="AQ17" s="477"/>
      <c r="AR17" s="478"/>
      <c r="AT17" s="225"/>
    </row>
    <row r="18" spans="2:46" ht="15.75" customHeight="1" thickBot="1">
      <c r="B18" s="151" t="s">
        <v>167</v>
      </c>
      <c r="C18" s="232"/>
      <c r="D18" s="233"/>
      <c r="J18" s="476"/>
      <c r="K18" s="477"/>
      <c r="L18" s="477"/>
      <c r="M18" s="477"/>
      <c r="N18" s="477"/>
      <c r="O18" s="477"/>
      <c r="P18" s="477"/>
      <c r="Q18" s="478"/>
      <c r="R18" s="228"/>
      <c r="S18" s="476"/>
      <c r="T18" s="477"/>
      <c r="U18" s="477"/>
      <c r="V18" s="477"/>
      <c r="W18" s="477"/>
      <c r="X18" s="477"/>
      <c r="Y18" s="477"/>
      <c r="Z18" s="478"/>
      <c r="AA18" s="228"/>
      <c r="AB18" s="476"/>
      <c r="AC18" s="477"/>
      <c r="AD18" s="477"/>
      <c r="AE18" s="477"/>
      <c r="AF18" s="477"/>
      <c r="AG18" s="477"/>
      <c r="AH18" s="477"/>
      <c r="AI18" s="478"/>
      <c r="AJ18" s="228"/>
      <c r="AK18" s="476"/>
      <c r="AL18" s="477"/>
      <c r="AM18" s="477"/>
      <c r="AN18" s="477"/>
      <c r="AO18" s="477"/>
      <c r="AP18" s="477"/>
      <c r="AQ18" s="477"/>
      <c r="AR18" s="478"/>
      <c r="AT18" s="225"/>
    </row>
    <row r="19" spans="2:46" ht="17.25">
      <c r="B19" s="55" t="s">
        <v>230</v>
      </c>
      <c r="C19" s="231"/>
      <c r="D19" s="234"/>
      <c r="J19" s="476"/>
      <c r="K19" s="477"/>
      <c r="L19" s="477"/>
      <c r="M19" s="477"/>
      <c r="N19" s="477"/>
      <c r="O19" s="477"/>
      <c r="P19" s="477"/>
      <c r="Q19" s="478"/>
      <c r="R19" s="228"/>
      <c r="S19" s="476"/>
      <c r="T19" s="477"/>
      <c r="U19" s="477"/>
      <c r="V19" s="477"/>
      <c r="W19" s="477"/>
      <c r="X19" s="477"/>
      <c r="Y19" s="477"/>
      <c r="Z19" s="478"/>
      <c r="AA19" s="228"/>
      <c r="AB19" s="476"/>
      <c r="AC19" s="477"/>
      <c r="AD19" s="477"/>
      <c r="AE19" s="477"/>
      <c r="AF19" s="477"/>
      <c r="AG19" s="477"/>
      <c r="AH19" s="477"/>
      <c r="AI19" s="478"/>
      <c r="AJ19" s="228"/>
      <c r="AK19" s="476"/>
      <c r="AL19" s="477"/>
      <c r="AM19" s="477"/>
      <c r="AN19" s="477"/>
      <c r="AO19" s="477"/>
      <c r="AP19" s="477"/>
      <c r="AQ19" s="477"/>
      <c r="AR19" s="478"/>
      <c r="AT19" s="225"/>
    </row>
    <row r="20" spans="2:46" ht="17.25">
      <c r="B20" s="55" t="s">
        <v>219</v>
      </c>
      <c r="C20" s="231"/>
      <c r="D20" s="234"/>
      <c r="J20" s="476"/>
      <c r="K20" s="477"/>
      <c r="L20" s="477"/>
      <c r="M20" s="477"/>
      <c r="N20" s="477"/>
      <c r="O20" s="477"/>
      <c r="P20" s="477"/>
      <c r="Q20" s="478"/>
      <c r="R20" s="228"/>
      <c r="S20" s="476"/>
      <c r="T20" s="477"/>
      <c r="U20" s="477"/>
      <c r="V20" s="477"/>
      <c r="W20" s="477"/>
      <c r="X20" s="477"/>
      <c r="Y20" s="477"/>
      <c r="Z20" s="478"/>
      <c r="AA20" s="228"/>
      <c r="AB20" s="476"/>
      <c r="AC20" s="477"/>
      <c r="AD20" s="477"/>
      <c r="AE20" s="477"/>
      <c r="AF20" s="477"/>
      <c r="AG20" s="477"/>
      <c r="AH20" s="477"/>
      <c r="AI20" s="478"/>
      <c r="AJ20" s="228"/>
      <c r="AK20" s="476"/>
      <c r="AL20" s="477"/>
      <c r="AM20" s="477"/>
      <c r="AN20" s="477"/>
      <c r="AO20" s="477"/>
      <c r="AP20" s="477"/>
      <c r="AQ20" s="477"/>
      <c r="AR20" s="478"/>
      <c r="AT20" s="225"/>
    </row>
    <row r="21" spans="2:46" ht="16.5">
      <c r="B21" s="41" t="s">
        <v>92</v>
      </c>
      <c r="C21" s="235"/>
      <c r="D21" s="236" t="s">
        <v>94</v>
      </c>
      <c r="J21" s="476"/>
      <c r="K21" s="477"/>
      <c r="L21" s="477"/>
      <c r="M21" s="477"/>
      <c r="N21" s="477"/>
      <c r="O21" s="477"/>
      <c r="P21" s="477"/>
      <c r="Q21" s="478"/>
      <c r="R21" s="228"/>
      <c r="S21" s="476"/>
      <c r="T21" s="477"/>
      <c r="U21" s="477"/>
      <c r="V21" s="477"/>
      <c r="W21" s="477"/>
      <c r="X21" s="477"/>
      <c r="Y21" s="477"/>
      <c r="Z21" s="478"/>
      <c r="AA21" s="228"/>
      <c r="AB21" s="476"/>
      <c r="AC21" s="477"/>
      <c r="AD21" s="477"/>
      <c r="AE21" s="477"/>
      <c r="AF21" s="477"/>
      <c r="AG21" s="477"/>
      <c r="AH21" s="477"/>
      <c r="AI21" s="478"/>
      <c r="AJ21" s="228"/>
      <c r="AK21" s="476"/>
      <c r="AL21" s="477"/>
      <c r="AM21" s="477"/>
      <c r="AN21" s="477"/>
      <c r="AO21" s="477"/>
      <c r="AP21" s="477"/>
      <c r="AQ21" s="477"/>
      <c r="AR21" s="478"/>
      <c r="AT21" s="225"/>
    </row>
    <row r="22" spans="2:46" ht="16.5">
      <c r="B22" s="41" t="s">
        <v>98</v>
      </c>
      <c r="C22" s="237"/>
      <c r="D22" s="238" t="s">
        <v>103</v>
      </c>
      <c r="J22" s="476"/>
      <c r="K22" s="477"/>
      <c r="L22" s="477"/>
      <c r="M22" s="477"/>
      <c r="N22" s="477"/>
      <c r="O22" s="477"/>
      <c r="P22" s="477"/>
      <c r="Q22" s="478"/>
      <c r="R22" s="228"/>
      <c r="S22" s="476"/>
      <c r="T22" s="477"/>
      <c r="U22" s="477"/>
      <c r="V22" s="477"/>
      <c r="W22" s="477"/>
      <c r="X22" s="477"/>
      <c r="Y22" s="477"/>
      <c r="Z22" s="478"/>
      <c r="AA22" s="228"/>
      <c r="AB22" s="476"/>
      <c r="AC22" s="477"/>
      <c r="AD22" s="477"/>
      <c r="AE22" s="477"/>
      <c r="AF22" s="477"/>
      <c r="AG22" s="477"/>
      <c r="AH22" s="477"/>
      <c r="AI22" s="478"/>
      <c r="AJ22" s="228"/>
      <c r="AK22" s="476"/>
      <c r="AL22" s="477"/>
      <c r="AM22" s="477"/>
      <c r="AN22" s="477"/>
      <c r="AO22" s="477"/>
      <c r="AP22" s="477"/>
      <c r="AQ22" s="477"/>
      <c r="AR22" s="478"/>
      <c r="AT22" s="225"/>
    </row>
    <row r="23" spans="2:46" ht="16.5">
      <c r="B23" s="41" t="s">
        <v>101</v>
      </c>
      <c r="C23" s="237"/>
      <c r="D23" s="238" t="s">
        <v>95</v>
      </c>
      <c r="J23" s="476"/>
      <c r="K23" s="477"/>
      <c r="L23" s="477"/>
      <c r="M23" s="477"/>
      <c r="N23" s="477"/>
      <c r="O23" s="477"/>
      <c r="P23" s="477"/>
      <c r="Q23" s="478"/>
      <c r="R23" s="228"/>
      <c r="S23" s="476"/>
      <c r="T23" s="477"/>
      <c r="U23" s="477"/>
      <c r="V23" s="477"/>
      <c r="W23" s="477"/>
      <c r="X23" s="477"/>
      <c r="Y23" s="477"/>
      <c r="Z23" s="478"/>
      <c r="AA23" s="228"/>
      <c r="AB23" s="476"/>
      <c r="AC23" s="477"/>
      <c r="AD23" s="477"/>
      <c r="AE23" s="477"/>
      <c r="AF23" s="477"/>
      <c r="AG23" s="477"/>
      <c r="AH23" s="477"/>
      <c r="AI23" s="478"/>
      <c r="AJ23" s="228"/>
      <c r="AK23" s="476"/>
      <c r="AL23" s="477"/>
      <c r="AM23" s="477"/>
      <c r="AN23" s="477"/>
      <c r="AO23" s="477"/>
      <c r="AP23" s="477"/>
      <c r="AQ23" s="477"/>
      <c r="AR23" s="478"/>
      <c r="AT23" s="225"/>
    </row>
    <row r="24" spans="2:46" ht="16.5">
      <c r="B24" s="41" t="s">
        <v>93</v>
      </c>
      <c r="C24" s="237"/>
      <c r="D24" s="238" t="s">
        <v>96</v>
      </c>
      <c r="J24" s="476"/>
      <c r="K24" s="477"/>
      <c r="L24" s="477"/>
      <c r="M24" s="477"/>
      <c r="N24" s="477"/>
      <c r="O24" s="477"/>
      <c r="P24" s="477"/>
      <c r="Q24" s="478"/>
      <c r="R24" s="228"/>
      <c r="S24" s="476"/>
      <c r="T24" s="477"/>
      <c r="U24" s="477"/>
      <c r="V24" s="477"/>
      <c r="W24" s="477"/>
      <c r="X24" s="477"/>
      <c r="Y24" s="477"/>
      <c r="Z24" s="478"/>
      <c r="AA24" s="228"/>
      <c r="AB24" s="476"/>
      <c r="AC24" s="477"/>
      <c r="AD24" s="477"/>
      <c r="AE24" s="477"/>
      <c r="AF24" s="477"/>
      <c r="AG24" s="477"/>
      <c r="AH24" s="477"/>
      <c r="AI24" s="478"/>
      <c r="AJ24" s="228"/>
      <c r="AK24" s="476"/>
      <c r="AL24" s="477"/>
      <c r="AM24" s="477"/>
      <c r="AN24" s="477"/>
      <c r="AO24" s="477"/>
      <c r="AP24" s="477"/>
      <c r="AQ24" s="477"/>
      <c r="AR24" s="478"/>
      <c r="AT24" s="225"/>
    </row>
    <row r="25" spans="2:46" ht="17.25" thickBot="1">
      <c r="B25" s="42" t="s">
        <v>102</v>
      </c>
      <c r="C25" s="239"/>
      <c r="D25" s="240" t="s">
        <v>95</v>
      </c>
      <c r="J25" s="476"/>
      <c r="K25" s="477"/>
      <c r="L25" s="477"/>
      <c r="M25" s="477"/>
      <c r="N25" s="477"/>
      <c r="O25" s="477"/>
      <c r="P25" s="477"/>
      <c r="Q25" s="478"/>
      <c r="R25" s="228"/>
      <c r="S25" s="476"/>
      <c r="T25" s="477"/>
      <c r="U25" s="477"/>
      <c r="V25" s="477"/>
      <c r="W25" s="477"/>
      <c r="X25" s="477"/>
      <c r="Y25" s="477"/>
      <c r="Z25" s="478"/>
      <c r="AA25" s="228"/>
      <c r="AB25" s="476"/>
      <c r="AC25" s="477"/>
      <c r="AD25" s="477"/>
      <c r="AE25" s="477"/>
      <c r="AF25" s="477"/>
      <c r="AG25" s="477"/>
      <c r="AH25" s="477"/>
      <c r="AI25" s="478"/>
      <c r="AJ25" s="228"/>
      <c r="AK25" s="476"/>
      <c r="AL25" s="477"/>
      <c r="AM25" s="477"/>
      <c r="AN25" s="477"/>
      <c r="AO25" s="477"/>
      <c r="AP25" s="477"/>
      <c r="AQ25" s="477"/>
      <c r="AR25" s="478"/>
      <c r="AT25" s="225"/>
    </row>
    <row r="26" spans="2:46" ht="15.75" thickBot="1">
      <c r="J26" s="479"/>
      <c r="K26" s="480"/>
      <c r="L26" s="480"/>
      <c r="M26" s="480"/>
      <c r="N26" s="480"/>
      <c r="O26" s="480"/>
      <c r="P26" s="480"/>
      <c r="Q26" s="481"/>
      <c r="R26" s="228"/>
      <c r="S26" s="479"/>
      <c r="T26" s="480"/>
      <c r="U26" s="480"/>
      <c r="V26" s="480"/>
      <c r="W26" s="480"/>
      <c r="X26" s="480"/>
      <c r="Y26" s="480"/>
      <c r="Z26" s="481"/>
      <c r="AA26" s="228"/>
      <c r="AB26" s="479"/>
      <c r="AC26" s="480"/>
      <c r="AD26" s="480"/>
      <c r="AE26" s="480"/>
      <c r="AF26" s="480"/>
      <c r="AG26" s="480"/>
      <c r="AH26" s="480"/>
      <c r="AI26" s="481"/>
      <c r="AJ26" s="228"/>
      <c r="AK26" s="479"/>
      <c r="AL26" s="480"/>
      <c r="AM26" s="480"/>
      <c r="AN26" s="480"/>
      <c r="AO26" s="480"/>
      <c r="AP26" s="480"/>
      <c r="AQ26" s="480"/>
      <c r="AR26" s="481"/>
      <c r="AT26" s="225"/>
    </row>
    <row r="27" spans="2:46" ht="15.75" customHeight="1" thickBot="1">
      <c r="B27" s="241" t="s">
        <v>189</v>
      </c>
      <c r="C27" s="242"/>
      <c r="D27" s="242"/>
      <c r="E27" s="242"/>
      <c r="F27" s="242"/>
      <c r="G27" s="242"/>
      <c r="H27" s="243"/>
      <c r="J27" s="228"/>
      <c r="K27" s="228"/>
      <c r="L27" s="228"/>
      <c r="M27" s="228"/>
      <c r="N27" s="228"/>
      <c r="O27" s="228"/>
      <c r="P27" s="228"/>
      <c r="Q27" s="228"/>
      <c r="R27" s="228"/>
      <c r="S27" s="228"/>
      <c r="T27" s="228"/>
      <c r="U27" s="228"/>
      <c r="V27" s="228"/>
      <c r="W27" s="228"/>
      <c r="X27" s="228"/>
      <c r="Y27" s="228"/>
      <c r="Z27" s="228"/>
      <c r="AA27" s="228"/>
      <c r="AB27" s="228"/>
      <c r="AC27" s="228"/>
      <c r="AD27" s="228"/>
      <c r="AE27" s="228"/>
      <c r="AF27" s="228"/>
      <c r="AG27" s="228"/>
      <c r="AH27" s="228"/>
      <c r="AI27" s="228"/>
      <c r="AJ27" s="228"/>
      <c r="AK27" s="228"/>
      <c r="AL27" s="228"/>
      <c r="AM27" s="228"/>
      <c r="AN27" s="228"/>
      <c r="AO27" s="228"/>
      <c r="AP27" s="228"/>
      <c r="AQ27" s="228"/>
      <c r="AR27" s="228"/>
      <c r="AT27" s="225"/>
    </row>
    <row r="28" spans="2:46">
      <c r="B28" s="482" t="s">
        <v>97</v>
      </c>
      <c r="C28" s="484"/>
      <c r="D28" s="484"/>
      <c r="E28" s="484"/>
      <c r="F28" s="484"/>
      <c r="G28" s="484"/>
      <c r="H28" s="485"/>
      <c r="J28" s="473" t="s">
        <v>221</v>
      </c>
      <c r="K28" s="474"/>
      <c r="L28" s="474"/>
      <c r="M28" s="474"/>
      <c r="N28" s="474"/>
      <c r="O28" s="474"/>
      <c r="P28" s="474"/>
      <c r="Q28" s="475"/>
      <c r="R28" s="228"/>
      <c r="S28" s="473" t="s">
        <v>224</v>
      </c>
      <c r="T28" s="474"/>
      <c r="U28" s="474"/>
      <c r="V28" s="474"/>
      <c r="W28" s="474"/>
      <c r="X28" s="474"/>
      <c r="Y28" s="474"/>
      <c r="Z28" s="475"/>
      <c r="AA28" s="228"/>
      <c r="AB28" s="473" t="s">
        <v>181</v>
      </c>
      <c r="AC28" s="474"/>
      <c r="AD28" s="474"/>
      <c r="AE28" s="474"/>
      <c r="AF28" s="474"/>
      <c r="AG28" s="474"/>
      <c r="AH28" s="474"/>
      <c r="AI28" s="475"/>
      <c r="AJ28" s="228"/>
      <c r="AK28" s="473" t="s">
        <v>182</v>
      </c>
      <c r="AL28" s="474"/>
      <c r="AM28" s="474"/>
      <c r="AN28" s="474"/>
      <c r="AO28" s="474"/>
      <c r="AP28" s="474"/>
      <c r="AQ28" s="474"/>
      <c r="AR28" s="475"/>
      <c r="AT28" s="225"/>
    </row>
    <row r="29" spans="2:46">
      <c r="B29" s="483"/>
      <c r="C29" s="486"/>
      <c r="D29" s="486"/>
      <c r="E29" s="486"/>
      <c r="F29" s="486"/>
      <c r="G29" s="486"/>
      <c r="H29" s="487"/>
      <c r="J29" s="476"/>
      <c r="K29" s="477"/>
      <c r="L29" s="477"/>
      <c r="M29" s="477"/>
      <c r="N29" s="477"/>
      <c r="O29" s="477"/>
      <c r="P29" s="477"/>
      <c r="Q29" s="478"/>
      <c r="R29" s="228"/>
      <c r="S29" s="476"/>
      <c r="T29" s="477"/>
      <c r="U29" s="477"/>
      <c r="V29" s="477"/>
      <c r="W29" s="477"/>
      <c r="X29" s="477"/>
      <c r="Y29" s="477"/>
      <c r="Z29" s="478"/>
      <c r="AA29" s="228"/>
      <c r="AB29" s="476"/>
      <c r="AC29" s="477"/>
      <c r="AD29" s="477"/>
      <c r="AE29" s="477"/>
      <c r="AF29" s="477"/>
      <c r="AG29" s="477"/>
      <c r="AH29" s="477"/>
      <c r="AI29" s="478"/>
      <c r="AJ29" s="228"/>
      <c r="AK29" s="476"/>
      <c r="AL29" s="477"/>
      <c r="AM29" s="477"/>
      <c r="AN29" s="477"/>
      <c r="AO29" s="477"/>
      <c r="AP29" s="477"/>
      <c r="AQ29" s="477"/>
      <c r="AR29" s="478"/>
      <c r="AT29" s="225"/>
    </row>
    <row r="30" spans="2:46" ht="15.75" customHeight="1">
      <c r="B30" s="483"/>
      <c r="C30" s="486"/>
      <c r="D30" s="486"/>
      <c r="E30" s="486"/>
      <c r="F30" s="486"/>
      <c r="G30" s="486"/>
      <c r="H30" s="487"/>
      <c r="J30" s="476"/>
      <c r="K30" s="477"/>
      <c r="L30" s="477"/>
      <c r="M30" s="477"/>
      <c r="N30" s="477"/>
      <c r="O30" s="477"/>
      <c r="P30" s="477"/>
      <c r="Q30" s="478"/>
      <c r="R30" s="228"/>
      <c r="S30" s="476"/>
      <c r="T30" s="477"/>
      <c r="U30" s="477"/>
      <c r="V30" s="477"/>
      <c r="W30" s="477"/>
      <c r="X30" s="477"/>
      <c r="Y30" s="477"/>
      <c r="Z30" s="478"/>
      <c r="AA30" s="228"/>
      <c r="AB30" s="476"/>
      <c r="AC30" s="477"/>
      <c r="AD30" s="477"/>
      <c r="AE30" s="477"/>
      <c r="AF30" s="477"/>
      <c r="AG30" s="477"/>
      <c r="AH30" s="477"/>
      <c r="AI30" s="478"/>
      <c r="AJ30" s="228"/>
      <c r="AK30" s="476"/>
      <c r="AL30" s="477"/>
      <c r="AM30" s="477"/>
      <c r="AN30" s="477"/>
      <c r="AO30" s="477"/>
      <c r="AP30" s="477"/>
      <c r="AQ30" s="477"/>
      <c r="AR30" s="478"/>
      <c r="AT30" s="225"/>
    </row>
    <row r="31" spans="2:46" ht="15" customHeight="1">
      <c r="B31" s="483" t="s">
        <v>104</v>
      </c>
      <c r="C31" s="486"/>
      <c r="D31" s="486"/>
      <c r="E31" s="486"/>
      <c r="F31" s="486"/>
      <c r="G31" s="486"/>
      <c r="H31" s="487"/>
      <c r="J31" s="476"/>
      <c r="K31" s="477"/>
      <c r="L31" s="477"/>
      <c r="M31" s="477"/>
      <c r="N31" s="477"/>
      <c r="O31" s="477"/>
      <c r="P31" s="477"/>
      <c r="Q31" s="478"/>
      <c r="R31" s="228"/>
      <c r="S31" s="476"/>
      <c r="T31" s="477"/>
      <c r="U31" s="477"/>
      <c r="V31" s="477"/>
      <c r="W31" s="477"/>
      <c r="X31" s="477"/>
      <c r="Y31" s="477"/>
      <c r="Z31" s="478"/>
      <c r="AA31" s="228"/>
      <c r="AB31" s="476"/>
      <c r="AC31" s="477"/>
      <c r="AD31" s="477"/>
      <c r="AE31" s="477"/>
      <c r="AF31" s="477"/>
      <c r="AG31" s="477"/>
      <c r="AH31" s="477"/>
      <c r="AI31" s="478"/>
      <c r="AJ31" s="228"/>
      <c r="AK31" s="476"/>
      <c r="AL31" s="477"/>
      <c r="AM31" s="477"/>
      <c r="AN31" s="477"/>
      <c r="AO31" s="477"/>
      <c r="AP31" s="477"/>
      <c r="AQ31" s="477"/>
      <c r="AR31" s="478"/>
      <c r="AT31" s="225"/>
    </row>
    <row r="32" spans="2:46" ht="15" customHeight="1">
      <c r="B32" s="483"/>
      <c r="C32" s="486"/>
      <c r="D32" s="486"/>
      <c r="E32" s="486"/>
      <c r="F32" s="486"/>
      <c r="G32" s="486"/>
      <c r="H32" s="487"/>
      <c r="J32" s="476"/>
      <c r="K32" s="477"/>
      <c r="L32" s="477"/>
      <c r="M32" s="477"/>
      <c r="N32" s="477"/>
      <c r="O32" s="477"/>
      <c r="P32" s="477"/>
      <c r="Q32" s="478"/>
      <c r="R32" s="228"/>
      <c r="S32" s="476"/>
      <c r="T32" s="477"/>
      <c r="U32" s="477"/>
      <c r="V32" s="477"/>
      <c r="W32" s="477"/>
      <c r="X32" s="477"/>
      <c r="Y32" s="477"/>
      <c r="Z32" s="478"/>
      <c r="AA32" s="228"/>
      <c r="AB32" s="476"/>
      <c r="AC32" s="477"/>
      <c r="AD32" s="477"/>
      <c r="AE32" s="477"/>
      <c r="AF32" s="477"/>
      <c r="AG32" s="477"/>
      <c r="AH32" s="477"/>
      <c r="AI32" s="478"/>
      <c r="AJ32" s="228"/>
      <c r="AK32" s="476"/>
      <c r="AL32" s="477"/>
      <c r="AM32" s="477"/>
      <c r="AN32" s="477"/>
      <c r="AO32" s="477"/>
      <c r="AP32" s="477"/>
      <c r="AQ32" s="477"/>
      <c r="AR32" s="478"/>
      <c r="AT32" s="225"/>
    </row>
    <row r="33" spans="2:46" ht="15" customHeight="1">
      <c r="B33" s="483"/>
      <c r="C33" s="486"/>
      <c r="D33" s="486"/>
      <c r="E33" s="486"/>
      <c r="F33" s="486"/>
      <c r="G33" s="486"/>
      <c r="H33" s="487"/>
      <c r="J33" s="476"/>
      <c r="K33" s="477"/>
      <c r="L33" s="477"/>
      <c r="M33" s="477"/>
      <c r="N33" s="477"/>
      <c r="O33" s="477"/>
      <c r="P33" s="477"/>
      <c r="Q33" s="478"/>
      <c r="R33" s="228"/>
      <c r="S33" s="476"/>
      <c r="T33" s="477"/>
      <c r="U33" s="477"/>
      <c r="V33" s="477"/>
      <c r="W33" s="477"/>
      <c r="X33" s="477"/>
      <c r="Y33" s="477"/>
      <c r="Z33" s="478"/>
      <c r="AA33" s="228"/>
      <c r="AB33" s="476"/>
      <c r="AC33" s="477"/>
      <c r="AD33" s="477"/>
      <c r="AE33" s="477"/>
      <c r="AF33" s="477"/>
      <c r="AG33" s="477"/>
      <c r="AH33" s="477"/>
      <c r="AI33" s="478"/>
      <c r="AJ33" s="228"/>
      <c r="AK33" s="476"/>
      <c r="AL33" s="477"/>
      <c r="AM33" s="477"/>
      <c r="AN33" s="477"/>
      <c r="AO33" s="477"/>
      <c r="AP33" s="477"/>
      <c r="AQ33" s="477"/>
      <c r="AR33" s="478"/>
      <c r="AT33" s="225"/>
    </row>
    <row r="34" spans="2:46" ht="15" customHeight="1">
      <c r="B34" s="483" t="s">
        <v>105</v>
      </c>
      <c r="C34" s="486"/>
      <c r="D34" s="486"/>
      <c r="E34" s="486"/>
      <c r="F34" s="486"/>
      <c r="G34" s="486"/>
      <c r="H34" s="487"/>
      <c r="J34" s="476"/>
      <c r="K34" s="477"/>
      <c r="L34" s="477"/>
      <c r="M34" s="477"/>
      <c r="N34" s="477"/>
      <c r="O34" s="477"/>
      <c r="P34" s="477"/>
      <c r="Q34" s="478"/>
      <c r="R34" s="228"/>
      <c r="S34" s="476"/>
      <c r="T34" s="477"/>
      <c r="U34" s="477"/>
      <c r="V34" s="477"/>
      <c r="W34" s="477"/>
      <c r="X34" s="477"/>
      <c r="Y34" s="477"/>
      <c r="Z34" s="478"/>
      <c r="AA34" s="228"/>
      <c r="AB34" s="476"/>
      <c r="AC34" s="477"/>
      <c r="AD34" s="477"/>
      <c r="AE34" s="477"/>
      <c r="AF34" s="477"/>
      <c r="AG34" s="477"/>
      <c r="AH34" s="477"/>
      <c r="AI34" s="478"/>
      <c r="AJ34" s="228"/>
      <c r="AK34" s="476"/>
      <c r="AL34" s="477"/>
      <c r="AM34" s="477"/>
      <c r="AN34" s="477"/>
      <c r="AO34" s="477"/>
      <c r="AP34" s="477"/>
      <c r="AQ34" s="477"/>
      <c r="AR34" s="478"/>
      <c r="AT34" s="225"/>
    </row>
    <row r="35" spans="2:46" ht="15" customHeight="1">
      <c r="B35" s="483"/>
      <c r="C35" s="486"/>
      <c r="D35" s="486"/>
      <c r="E35" s="486"/>
      <c r="F35" s="486"/>
      <c r="G35" s="486"/>
      <c r="H35" s="487"/>
      <c r="J35" s="476"/>
      <c r="K35" s="477"/>
      <c r="L35" s="477"/>
      <c r="M35" s="477"/>
      <c r="N35" s="477"/>
      <c r="O35" s="477"/>
      <c r="P35" s="477"/>
      <c r="Q35" s="478"/>
      <c r="R35" s="228"/>
      <c r="S35" s="476"/>
      <c r="T35" s="477"/>
      <c r="U35" s="477"/>
      <c r="V35" s="477"/>
      <c r="W35" s="477"/>
      <c r="X35" s="477"/>
      <c r="Y35" s="477"/>
      <c r="Z35" s="478"/>
      <c r="AA35" s="228"/>
      <c r="AB35" s="476"/>
      <c r="AC35" s="477"/>
      <c r="AD35" s="477"/>
      <c r="AE35" s="477"/>
      <c r="AF35" s="477"/>
      <c r="AG35" s="477"/>
      <c r="AH35" s="477"/>
      <c r="AI35" s="478"/>
      <c r="AJ35" s="228"/>
      <c r="AK35" s="476"/>
      <c r="AL35" s="477"/>
      <c r="AM35" s="477"/>
      <c r="AN35" s="477"/>
      <c r="AO35" s="477"/>
      <c r="AP35" s="477"/>
      <c r="AQ35" s="477"/>
      <c r="AR35" s="478"/>
      <c r="AT35" s="225"/>
    </row>
    <row r="36" spans="2:46" ht="15" customHeight="1">
      <c r="B36" s="483"/>
      <c r="C36" s="486"/>
      <c r="D36" s="486"/>
      <c r="E36" s="486"/>
      <c r="F36" s="486"/>
      <c r="G36" s="486"/>
      <c r="H36" s="487"/>
      <c r="J36" s="476"/>
      <c r="K36" s="477"/>
      <c r="L36" s="477"/>
      <c r="M36" s="477"/>
      <c r="N36" s="477"/>
      <c r="O36" s="477"/>
      <c r="P36" s="477"/>
      <c r="Q36" s="478"/>
      <c r="R36" s="228"/>
      <c r="S36" s="476"/>
      <c r="T36" s="477"/>
      <c r="U36" s="477"/>
      <c r="V36" s="477"/>
      <c r="W36" s="477"/>
      <c r="X36" s="477"/>
      <c r="Y36" s="477"/>
      <c r="Z36" s="478"/>
      <c r="AA36" s="228"/>
      <c r="AB36" s="476"/>
      <c r="AC36" s="477"/>
      <c r="AD36" s="477"/>
      <c r="AE36" s="477"/>
      <c r="AF36" s="477"/>
      <c r="AG36" s="477"/>
      <c r="AH36" s="477"/>
      <c r="AI36" s="478"/>
      <c r="AJ36" s="228"/>
      <c r="AK36" s="476"/>
      <c r="AL36" s="477"/>
      <c r="AM36" s="477"/>
      <c r="AN36" s="477"/>
      <c r="AO36" s="477"/>
      <c r="AP36" s="477"/>
      <c r="AQ36" s="477"/>
      <c r="AR36" s="478"/>
      <c r="AT36" s="244"/>
    </row>
    <row r="37" spans="2:46" ht="15" customHeight="1">
      <c r="B37" s="483" t="s">
        <v>106</v>
      </c>
      <c r="C37" s="486"/>
      <c r="D37" s="486"/>
      <c r="E37" s="486"/>
      <c r="F37" s="486"/>
      <c r="G37" s="486"/>
      <c r="H37" s="487"/>
      <c r="J37" s="476"/>
      <c r="K37" s="477"/>
      <c r="L37" s="477"/>
      <c r="M37" s="477"/>
      <c r="N37" s="477"/>
      <c r="O37" s="477"/>
      <c r="P37" s="477"/>
      <c r="Q37" s="478"/>
      <c r="R37" s="228"/>
      <c r="S37" s="476"/>
      <c r="T37" s="477"/>
      <c r="U37" s="477"/>
      <c r="V37" s="477"/>
      <c r="W37" s="477"/>
      <c r="X37" s="477"/>
      <c r="Y37" s="477"/>
      <c r="Z37" s="478"/>
      <c r="AA37" s="228"/>
      <c r="AB37" s="476"/>
      <c r="AC37" s="477"/>
      <c r="AD37" s="477"/>
      <c r="AE37" s="477"/>
      <c r="AF37" s="477"/>
      <c r="AG37" s="477"/>
      <c r="AH37" s="477"/>
      <c r="AI37" s="478"/>
      <c r="AJ37" s="228"/>
      <c r="AK37" s="476"/>
      <c r="AL37" s="477"/>
      <c r="AM37" s="477"/>
      <c r="AN37" s="477"/>
      <c r="AO37" s="477"/>
      <c r="AP37" s="477"/>
      <c r="AQ37" s="477"/>
      <c r="AR37" s="478"/>
      <c r="AT37" s="225"/>
    </row>
    <row r="38" spans="2:46" ht="15" customHeight="1">
      <c r="B38" s="483"/>
      <c r="C38" s="486"/>
      <c r="D38" s="486"/>
      <c r="E38" s="486"/>
      <c r="F38" s="486"/>
      <c r="G38" s="486"/>
      <c r="H38" s="487"/>
      <c r="J38" s="476"/>
      <c r="K38" s="477"/>
      <c r="L38" s="477"/>
      <c r="M38" s="477"/>
      <c r="N38" s="477"/>
      <c r="O38" s="477"/>
      <c r="P38" s="477"/>
      <c r="Q38" s="478"/>
      <c r="R38" s="228"/>
      <c r="S38" s="476"/>
      <c r="T38" s="477"/>
      <c r="U38" s="477"/>
      <c r="V38" s="477"/>
      <c r="W38" s="477"/>
      <c r="X38" s="477"/>
      <c r="Y38" s="477"/>
      <c r="Z38" s="478"/>
      <c r="AA38" s="228"/>
      <c r="AB38" s="476"/>
      <c r="AC38" s="477"/>
      <c r="AD38" s="477"/>
      <c r="AE38" s="477"/>
      <c r="AF38" s="477"/>
      <c r="AG38" s="477"/>
      <c r="AH38" s="477"/>
      <c r="AI38" s="478"/>
      <c r="AJ38" s="228"/>
      <c r="AK38" s="476"/>
      <c r="AL38" s="477"/>
      <c r="AM38" s="477"/>
      <c r="AN38" s="477"/>
      <c r="AO38" s="477"/>
      <c r="AP38" s="477"/>
      <c r="AQ38" s="477"/>
      <c r="AR38" s="478"/>
      <c r="AT38" s="225"/>
    </row>
    <row r="39" spans="2:46" ht="15" customHeight="1">
      <c r="B39" s="483"/>
      <c r="C39" s="486"/>
      <c r="D39" s="486"/>
      <c r="E39" s="486"/>
      <c r="F39" s="486"/>
      <c r="G39" s="486"/>
      <c r="H39" s="487"/>
      <c r="J39" s="476"/>
      <c r="K39" s="477"/>
      <c r="L39" s="477"/>
      <c r="M39" s="477"/>
      <c r="N39" s="477"/>
      <c r="O39" s="477"/>
      <c r="P39" s="477"/>
      <c r="Q39" s="478"/>
      <c r="R39" s="228"/>
      <c r="S39" s="476"/>
      <c r="T39" s="477"/>
      <c r="U39" s="477"/>
      <c r="V39" s="477"/>
      <c r="W39" s="477"/>
      <c r="X39" s="477"/>
      <c r="Y39" s="477"/>
      <c r="Z39" s="478"/>
      <c r="AA39" s="228"/>
      <c r="AB39" s="476"/>
      <c r="AC39" s="477"/>
      <c r="AD39" s="477"/>
      <c r="AE39" s="477"/>
      <c r="AF39" s="477"/>
      <c r="AG39" s="477"/>
      <c r="AH39" s="477"/>
      <c r="AI39" s="478"/>
      <c r="AJ39" s="228"/>
      <c r="AK39" s="476"/>
      <c r="AL39" s="477"/>
      <c r="AM39" s="477"/>
      <c r="AN39" s="477"/>
      <c r="AO39" s="477"/>
      <c r="AP39" s="477"/>
      <c r="AQ39" s="477"/>
      <c r="AR39" s="478"/>
      <c r="AT39" s="225"/>
    </row>
    <row r="40" spans="2:46" ht="15" customHeight="1">
      <c r="B40" s="483" t="s">
        <v>107</v>
      </c>
      <c r="C40" s="486"/>
      <c r="D40" s="486"/>
      <c r="E40" s="486"/>
      <c r="F40" s="486"/>
      <c r="G40" s="486"/>
      <c r="H40" s="487"/>
      <c r="J40" s="476"/>
      <c r="K40" s="477"/>
      <c r="L40" s="477"/>
      <c r="M40" s="477"/>
      <c r="N40" s="477"/>
      <c r="O40" s="477"/>
      <c r="P40" s="477"/>
      <c r="Q40" s="478"/>
      <c r="R40" s="228"/>
      <c r="S40" s="476"/>
      <c r="T40" s="477"/>
      <c r="U40" s="477"/>
      <c r="V40" s="477"/>
      <c r="W40" s="477"/>
      <c r="X40" s="477"/>
      <c r="Y40" s="477"/>
      <c r="Z40" s="478"/>
      <c r="AA40" s="228"/>
      <c r="AB40" s="476"/>
      <c r="AC40" s="477"/>
      <c r="AD40" s="477"/>
      <c r="AE40" s="477"/>
      <c r="AF40" s="477"/>
      <c r="AG40" s="477"/>
      <c r="AH40" s="477"/>
      <c r="AI40" s="478"/>
      <c r="AJ40" s="228"/>
      <c r="AK40" s="476"/>
      <c r="AL40" s="477"/>
      <c r="AM40" s="477"/>
      <c r="AN40" s="477"/>
      <c r="AO40" s="477"/>
      <c r="AP40" s="477"/>
      <c r="AQ40" s="477"/>
      <c r="AR40" s="478"/>
      <c r="AT40" s="225"/>
    </row>
    <row r="41" spans="2:46" ht="15" customHeight="1">
      <c r="B41" s="483"/>
      <c r="C41" s="486"/>
      <c r="D41" s="486"/>
      <c r="E41" s="486"/>
      <c r="F41" s="486"/>
      <c r="G41" s="486"/>
      <c r="H41" s="487"/>
      <c r="J41" s="476"/>
      <c r="K41" s="477"/>
      <c r="L41" s="477"/>
      <c r="M41" s="477"/>
      <c r="N41" s="477"/>
      <c r="O41" s="477"/>
      <c r="P41" s="477"/>
      <c r="Q41" s="478"/>
      <c r="R41" s="228"/>
      <c r="S41" s="476"/>
      <c r="T41" s="477"/>
      <c r="U41" s="477"/>
      <c r="V41" s="477"/>
      <c r="W41" s="477"/>
      <c r="X41" s="477"/>
      <c r="Y41" s="477"/>
      <c r="Z41" s="478"/>
      <c r="AA41" s="228"/>
      <c r="AB41" s="476"/>
      <c r="AC41" s="477"/>
      <c r="AD41" s="477"/>
      <c r="AE41" s="477"/>
      <c r="AF41" s="477"/>
      <c r="AG41" s="477"/>
      <c r="AH41" s="477"/>
      <c r="AI41" s="478"/>
      <c r="AJ41" s="228"/>
      <c r="AK41" s="476"/>
      <c r="AL41" s="477"/>
      <c r="AM41" s="477"/>
      <c r="AN41" s="477"/>
      <c r="AO41" s="477"/>
      <c r="AP41" s="477"/>
      <c r="AQ41" s="477"/>
      <c r="AR41" s="478"/>
      <c r="AT41" s="225"/>
    </row>
    <row r="42" spans="2:46" ht="15" customHeight="1" thickBot="1">
      <c r="B42" s="488"/>
      <c r="C42" s="489"/>
      <c r="D42" s="489"/>
      <c r="E42" s="489"/>
      <c r="F42" s="489"/>
      <c r="G42" s="489"/>
      <c r="H42" s="490"/>
      <c r="J42" s="479"/>
      <c r="K42" s="480"/>
      <c r="L42" s="480"/>
      <c r="M42" s="480"/>
      <c r="N42" s="480"/>
      <c r="O42" s="480"/>
      <c r="P42" s="480"/>
      <c r="Q42" s="481"/>
      <c r="R42" s="228"/>
      <c r="S42" s="479"/>
      <c r="T42" s="480"/>
      <c r="U42" s="480"/>
      <c r="V42" s="480"/>
      <c r="W42" s="480"/>
      <c r="X42" s="480"/>
      <c r="Y42" s="480"/>
      <c r="Z42" s="481"/>
      <c r="AA42" s="228"/>
      <c r="AB42" s="479"/>
      <c r="AC42" s="480"/>
      <c r="AD42" s="480"/>
      <c r="AE42" s="480"/>
      <c r="AF42" s="480"/>
      <c r="AG42" s="480"/>
      <c r="AH42" s="480"/>
      <c r="AI42" s="481"/>
      <c r="AJ42" s="228"/>
      <c r="AK42" s="479"/>
      <c r="AL42" s="480"/>
      <c r="AM42" s="480"/>
      <c r="AN42" s="480"/>
      <c r="AO42" s="480"/>
      <c r="AP42" s="480"/>
      <c r="AQ42" s="480"/>
      <c r="AR42" s="481"/>
      <c r="AT42" s="225"/>
    </row>
    <row r="43" spans="2:46" ht="15.75" customHeight="1" thickBot="1">
      <c r="J43" s="228"/>
      <c r="K43" s="228"/>
      <c r="L43" s="228"/>
      <c r="M43" s="228"/>
      <c r="N43" s="228"/>
      <c r="O43" s="228"/>
      <c r="P43" s="228"/>
      <c r="Q43" s="228"/>
      <c r="R43" s="228"/>
      <c r="S43" s="228"/>
      <c r="T43" s="228"/>
      <c r="U43" s="228"/>
      <c r="V43" s="228"/>
      <c r="W43" s="228"/>
      <c r="X43" s="228"/>
      <c r="Y43" s="228"/>
      <c r="Z43" s="228"/>
      <c r="AA43" s="228"/>
      <c r="AB43" s="228"/>
      <c r="AC43" s="228"/>
      <c r="AD43" s="228"/>
      <c r="AE43" s="228"/>
      <c r="AF43" s="228"/>
      <c r="AG43" s="228"/>
      <c r="AH43" s="228"/>
      <c r="AI43" s="228"/>
      <c r="AJ43" s="228"/>
      <c r="AK43" s="228"/>
      <c r="AL43" s="228"/>
      <c r="AM43" s="228"/>
      <c r="AN43" s="228"/>
      <c r="AO43" s="228"/>
      <c r="AP43" s="228"/>
      <c r="AQ43" s="228"/>
      <c r="AR43" s="228"/>
      <c r="AT43" s="225"/>
    </row>
    <row r="44" spans="2:46">
      <c r="J44" s="473" t="s">
        <v>222</v>
      </c>
      <c r="K44" s="474"/>
      <c r="L44" s="474"/>
      <c r="M44" s="474"/>
      <c r="N44" s="474"/>
      <c r="O44" s="474"/>
      <c r="P44" s="474"/>
      <c r="Q44" s="475"/>
      <c r="R44" s="228"/>
      <c r="S44" s="473" t="s">
        <v>424</v>
      </c>
      <c r="T44" s="474"/>
      <c r="U44" s="474"/>
      <c r="V44" s="474"/>
      <c r="W44" s="474"/>
      <c r="X44" s="474"/>
      <c r="Y44" s="474"/>
      <c r="Z44" s="475"/>
      <c r="AA44" s="228"/>
      <c r="AB44" s="473" t="s">
        <v>183</v>
      </c>
      <c r="AC44" s="474"/>
      <c r="AD44" s="474"/>
      <c r="AE44" s="474"/>
      <c r="AF44" s="474"/>
      <c r="AG44" s="474"/>
      <c r="AH44" s="474"/>
      <c r="AI44" s="475"/>
      <c r="AJ44" s="228"/>
      <c r="AK44" s="473" t="s">
        <v>184</v>
      </c>
      <c r="AL44" s="474"/>
      <c r="AM44" s="474"/>
      <c r="AN44" s="474"/>
      <c r="AO44" s="474"/>
      <c r="AP44" s="474"/>
      <c r="AQ44" s="474"/>
      <c r="AR44" s="475"/>
      <c r="AT44" s="225"/>
    </row>
    <row r="45" spans="2:46" ht="15" customHeight="1">
      <c r="J45" s="476"/>
      <c r="K45" s="477"/>
      <c r="L45" s="477"/>
      <c r="M45" s="477"/>
      <c r="N45" s="477"/>
      <c r="O45" s="477"/>
      <c r="P45" s="477"/>
      <c r="Q45" s="478"/>
      <c r="R45" s="228"/>
      <c r="S45" s="476"/>
      <c r="T45" s="477"/>
      <c r="U45" s="477"/>
      <c r="V45" s="477"/>
      <c r="W45" s="477"/>
      <c r="X45" s="477"/>
      <c r="Y45" s="477"/>
      <c r="Z45" s="478"/>
      <c r="AA45" s="228"/>
      <c r="AB45" s="476"/>
      <c r="AC45" s="477"/>
      <c r="AD45" s="477"/>
      <c r="AE45" s="477"/>
      <c r="AF45" s="477"/>
      <c r="AG45" s="477"/>
      <c r="AH45" s="477"/>
      <c r="AI45" s="478"/>
      <c r="AJ45" s="228"/>
      <c r="AK45" s="476"/>
      <c r="AL45" s="477"/>
      <c r="AM45" s="477"/>
      <c r="AN45" s="477"/>
      <c r="AO45" s="477"/>
      <c r="AP45" s="477"/>
      <c r="AQ45" s="477"/>
      <c r="AR45" s="478"/>
      <c r="AT45" s="225"/>
    </row>
    <row r="46" spans="2:46" ht="15" customHeight="1">
      <c r="J46" s="476"/>
      <c r="K46" s="477"/>
      <c r="L46" s="477"/>
      <c r="M46" s="477"/>
      <c r="N46" s="477"/>
      <c r="O46" s="477"/>
      <c r="P46" s="477"/>
      <c r="Q46" s="478"/>
      <c r="R46" s="228"/>
      <c r="S46" s="476"/>
      <c r="T46" s="477"/>
      <c r="U46" s="477"/>
      <c r="V46" s="477"/>
      <c r="W46" s="477"/>
      <c r="X46" s="477"/>
      <c r="Y46" s="477"/>
      <c r="Z46" s="478"/>
      <c r="AA46" s="228"/>
      <c r="AB46" s="476"/>
      <c r="AC46" s="477"/>
      <c r="AD46" s="477"/>
      <c r="AE46" s="477"/>
      <c r="AF46" s="477"/>
      <c r="AG46" s="477"/>
      <c r="AH46" s="477"/>
      <c r="AI46" s="478"/>
      <c r="AJ46" s="228"/>
      <c r="AK46" s="476"/>
      <c r="AL46" s="477"/>
      <c r="AM46" s="477"/>
      <c r="AN46" s="477"/>
      <c r="AO46" s="477"/>
      <c r="AP46" s="477"/>
      <c r="AQ46" s="477"/>
      <c r="AR46" s="478"/>
      <c r="AT46" s="225"/>
    </row>
    <row r="47" spans="2:46" ht="15" customHeight="1">
      <c r="J47" s="476"/>
      <c r="K47" s="477"/>
      <c r="L47" s="477"/>
      <c r="M47" s="477"/>
      <c r="N47" s="477"/>
      <c r="O47" s="477"/>
      <c r="P47" s="477"/>
      <c r="Q47" s="478"/>
      <c r="R47" s="228"/>
      <c r="S47" s="476"/>
      <c r="T47" s="477"/>
      <c r="U47" s="477"/>
      <c r="V47" s="477"/>
      <c r="W47" s="477"/>
      <c r="X47" s="477"/>
      <c r="Y47" s="477"/>
      <c r="Z47" s="478"/>
      <c r="AA47" s="228"/>
      <c r="AB47" s="476"/>
      <c r="AC47" s="477"/>
      <c r="AD47" s="477"/>
      <c r="AE47" s="477"/>
      <c r="AF47" s="477"/>
      <c r="AG47" s="477"/>
      <c r="AH47" s="477"/>
      <c r="AI47" s="478"/>
      <c r="AJ47" s="228"/>
      <c r="AK47" s="476"/>
      <c r="AL47" s="477"/>
      <c r="AM47" s="477"/>
      <c r="AN47" s="477"/>
      <c r="AO47" s="477"/>
      <c r="AP47" s="477"/>
      <c r="AQ47" s="477"/>
      <c r="AR47" s="478"/>
      <c r="AT47" s="225"/>
    </row>
    <row r="48" spans="2:46" ht="15" customHeight="1">
      <c r="J48" s="476"/>
      <c r="K48" s="477"/>
      <c r="L48" s="477"/>
      <c r="M48" s="477"/>
      <c r="N48" s="477"/>
      <c r="O48" s="477"/>
      <c r="P48" s="477"/>
      <c r="Q48" s="478"/>
      <c r="R48" s="228"/>
      <c r="S48" s="476"/>
      <c r="T48" s="477"/>
      <c r="U48" s="477"/>
      <c r="V48" s="477"/>
      <c r="W48" s="477"/>
      <c r="X48" s="477"/>
      <c r="Y48" s="477"/>
      <c r="Z48" s="478"/>
      <c r="AA48" s="228"/>
      <c r="AB48" s="476"/>
      <c r="AC48" s="477"/>
      <c r="AD48" s="477"/>
      <c r="AE48" s="477"/>
      <c r="AF48" s="477"/>
      <c r="AG48" s="477"/>
      <c r="AH48" s="477"/>
      <c r="AI48" s="478"/>
      <c r="AJ48" s="228"/>
      <c r="AK48" s="476"/>
      <c r="AL48" s="477"/>
      <c r="AM48" s="477"/>
      <c r="AN48" s="477"/>
      <c r="AO48" s="477"/>
      <c r="AP48" s="477"/>
      <c r="AQ48" s="477"/>
      <c r="AR48" s="478"/>
      <c r="AT48" s="225"/>
    </row>
    <row r="49" spans="1:46" ht="15" customHeight="1">
      <c r="J49" s="476"/>
      <c r="K49" s="477"/>
      <c r="L49" s="477"/>
      <c r="M49" s="477"/>
      <c r="N49" s="477"/>
      <c r="O49" s="477"/>
      <c r="P49" s="477"/>
      <c r="Q49" s="478"/>
      <c r="R49" s="228"/>
      <c r="S49" s="476"/>
      <c r="T49" s="477"/>
      <c r="U49" s="477"/>
      <c r="V49" s="477"/>
      <c r="W49" s="477"/>
      <c r="X49" s="477"/>
      <c r="Y49" s="477"/>
      <c r="Z49" s="478"/>
      <c r="AA49" s="228"/>
      <c r="AB49" s="476"/>
      <c r="AC49" s="477"/>
      <c r="AD49" s="477"/>
      <c r="AE49" s="477"/>
      <c r="AF49" s="477"/>
      <c r="AG49" s="477"/>
      <c r="AH49" s="477"/>
      <c r="AI49" s="478"/>
      <c r="AJ49" s="228"/>
      <c r="AK49" s="476"/>
      <c r="AL49" s="477"/>
      <c r="AM49" s="477"/>
      <c r="AN49" s="477"/>
      <c r="AO49" s="477"/>
      <c r="AP49" s="477"/>
      <c r="AQ49" s="477"/>
      <c r="AR49" s="478"/>
      <c r="AT49" s="225"/>
    </row>
    <row r="50" spans="1:46" ht="15" customHeight="1">
      <c r="J50" s="476"/>
      <c r="K50" s="477"/>
      <c r="L50" s="477"/>
      <c r="M50" s="477"/>
      <c r="N50" s="477"/>
      <c r="O50" s="477"/>
      <c r="P50" s="477"/>
      <c r="Q50" s="478"/>
      <c r="R50" s="228"/>
      <c r="S50" s="476"/>
      <c r="T50" s="477"/>
      <c r="U50" s="477"/>
      <c r="V50" s="477"/>
      <c r="W50" s="477"/>
      <c r="X50" s="477"/>
      <c r="Y50" s="477"/>
      <c r="Z50" s="478"/>
      <c r="AA50" s="228"/>
      <c r="AB50" s="476"/>
      <c r="AC50" s="477"/>
      <c r="AD50" s="477"/>
      <c r="AE50" s="477"/>
      <c r="AF50" s="477"/>
      <c r="AG50" s="477"/>
      <c r="AH50" s="477"/>
      <c r="AI50" s="478"/>
      <c r="AJ50" s="228"/>
      <c r="AK50" s="476"/>
      <c r="AL50" s="477"/>
      <c r="AM50" s="477"/>
      <c r="AN50" s="477"/>
      <c r="AO50" s="477"/>
      <c r="AP50" s="477"/>
      <c r="AQ50" s="477"/>
      <c r="AR50" s="478"/>
      <c r="AT50" s="225"/>
    </row>
    <row r="51" spans="1:46" ht="15" customHeight="1">
      <c r="J51" s="476"/>
      <c r="K51" s="477"/>
      <c r="L51" s="477"/>
      <c r="M51" s="477"/>
      <c r="N51" s="477"/>
      <c r="O51" s="477"/>
      <c r="P51" s="477"/>
      <c r="Q51" s="478"/>
      <c r="R51" s="228"/>
      <c r="S51" s="476"/>
      <c r="T51" s="477"/>
      <c r="U51" s="477"/>
      <c r="V51" s="477"/>
      <c r="W51" s="477"/>
      <c r="X51" s="477"/>
      <c r="Y51" s="477"/>
      <c r="Z51" s="478"/>
      <c r="AA51" s="228"/>
      <c r="AB51" s="476"/>
      <c r="AC51" s="477"/>
      <c r="AD51" s="477"/>
      <c r="AE51" s="477"/>
      <c r="AF51" s="477"/>
      <c r="AG51" s="477"/>
      <c r="AH51" s="477"/>
      <c r="AI51" s="478"/>
      <c r="AJ51" s="228"/>
      <c r="AK51" s="476"/>
      <c r="AL51" s="477"/>
      <c r="AM51" s="477"/>
      <c r="AN51" s="477"/>
      <c r="AO51" s="477"/>
      <c r="AP51" s="477"/>
      <c r="AQ51" s="477"/>
      <c r="AR51" s="478"/>
      <c r="AT51" s="225"/>
    </row>
    <row r="52" spans="1:46" ht="15" customHeight="1">
      <c r="J52" s="476"/>
      <c r="K52" s="477"/>
      <c r="L52" s="477"/>
      <c r="M52" s="477"/>
      <c r="N52" s="477"/>
      <c r="O52" s="477"/>
      <c r="P52" s="477"/>
      <c r="Q52" s="478"/>
      <c r="R52" s="228"/>
      <c r="S52" s="476"/>
      <c r="T52" s="477"/>
      <c r="U52" s="477"/>
      <c r="V52" s="477"/>
      <c r="W52" s="477"/>
      <c r="X52" s="477"/>
      <c r="Y52" s="477"/>
      <c r="Z52" s="478"/>
      <c r="AA52" s="228"/>
      <c r="AB52" s="476"/>
      <c r="AC52" s="477"/>
      <c r="AD52" s="477"/>
      <c r="AE52" s="477"/>
      <c r="AF52" s="477"/>
      <c r="AG52" s="477"/>
      <c r="AH52" s="477"/>
      <c r="AI52" s="478"/>
      <c r="AJ52" s="228"/>
      <c r="AK52" s="476"/>
      <c r="AL52" s="477"/>
      <c r="AM52" s="477"/>
      <c r="AN52" s="477"/>
      <c r="AO52" s="477"/>
      <c r="AP52" s="477"/>
      <c r="AQ52" s="477"/>
      <c r="AR52" s="478"/>
      <c r="AT52" s="225"/>
    </row>
    <row r="53" spans="1:46" ht="15" customHeight="1">
      <c r="J53" s="476"/>
      <c r="K53" s="477"/>
      <c r="L53" s="477"/>
      <c r="M53" s="477"/>
      <c r="N53" s="477"/>
      <c r="O53" s="477"/>
      <c r="P53" s="477"/>
      <c r="Q53" s="478"/>
      <c r="R53" s="228"/>
      <c r="S53" s="476"/>
      <c r="T53" s="477"/>
      <c r="U53" s="477"/>
      <c r="V53" s="477"/>
      <c r="W53" s="477"/>
      <c r="X53" s="477"/>
      <c r="Y53" s="477"/>
      <c r="Z53" s="478"/>
      <c r="AA53" s="228"/>
      <c r="AB53" s="476"/>
      <c r="AC53" s="477"/>
      <c r="AD53" s="477"/>
      <c r="AE53" s="477"/>
      <c r="AF53" s="477"/>
      <c r="AG53" s="477"/>
      <c r="AH53" s="477"/>
      <c r="AI53" s="478"/>
      <c r="AJ53" s="228"/>
      <c r="AK53" s="476"/>
      <c r="AL53" s="477"/>
      <c r="AM53" s="477"/>
      <c r="AN53" s="477"/>
      <c r="AO53" s="477"/>
      <c r="AP53" s="477"/>
      <c r="AQ53" s="477"/>
      <c r="AR53" s="478"/>
      <c r="AT53" s="225"/>
    </row>
    <row r="54" spans="1:46" ht="15" customHeight="1">
      <c r="J54" s="476"/>
      <c r="K54" s="477"/>
      <c r="L54" s="477"/>
      <c r="M54" s="477"/>
      <c r="N54" s="477"/>
      <c r="O54" s="477"/>
      <c r="P54" s="477"/>
      <c r="Q54" s="478"/>
      <c r="R54" s="228"/>
      <c r="S54" s="476"/>
      <c r="T54" s="477"/>
      <c r="U54" s="477"/>
      <c r="V54" s="477"/>
      <c r="W54" s="477"/>
      <c r="X54" s="477"/>
      <c r="Y54" s="477"/>
      <c r="Z54" s="478"/>
      <c r="AA54" s="228"/>
      <c r="AB54" s="476"/>
      <c r="AC54" s="477"/>
      <c r="AD54" s="477"/>
      <c r="AE54" s="477"/>
      <c r="AF54" s="477"/>
      <c r="AG54" s="477"/>
      <c r="AH54" s="477"/>
      <c r="AI54" s="478"/>
      <c r="AJ54" s="228"/>
      <c r="AK54" s="476"/>
      <c r="AL54" s="477"/>
      <c r="AM54" s="477"/>
      <c r="AN54" s="477"/>
      <c r="AO54" s="477"/>
      <c r="AP54" s="477"/>
      <c r="AQ54" s="477"/>
      <c r="AR54" s="478"/>
      <c r="AT54" s="225"/>
    </row>
    <row r="55" spans="1:46">
      <c r="J55" s="476"/>
      <c r="K55" s="477"/>
      <c r="L55" s="477"/>
      <c r="M55" s="477"/>
      <c r="N55" s="477"/>
      <c r="O55" s="477"/>
      <c r="P55" s="477"/>
      <c r="Q55" s="478"/>
      <c r="R55" s="228"/>
      <c r="S55" s="476"/>
      <c r="T55" s="477"/>
      <c r="U55" s="477"/>
      <c r="V55" s="477"/>
      <c r="W55" s="477"/>
      <c r="X55" s="477"/>
      <c r="Y55" s="477"/>
      <c r="Z55" s="478"/>
      <c r="AA55" s="228"/>
      <c r="AB55" s="476"/>
      <c r="AC55" s="477"/>
      <c r="AD55" s="477"/>
      <c r="AE55" s="477"/>
      <c r="AF55" s="477"/>
      <c r="AG55" s="477"/>
      <c r="AH55" s="477"/>
      <c r="AI55" s="478"/>
      <c r="AJ55" s="228"/>
      <c r="AK55" s="476"/>
      <c r="AL55" s="477"/>
      <c r="AM55" s="477"/>
      <c r="AN55" s="477"/>
      <c r="AO55" s="477"/>
      <c r="AP55" s="477"/>
      <c r="AQ55" s="477"/>
      <c r="AR55" s="478"/>
      <c r="AT55" s="225"/>
    </row>
    <row r="56" spans="1:46">
      <c r="J56" s="476"/>
      <c r="K56" s="477"/>
      <c r="L56" s="477"/>
      <c r="M56" s="477"/>
      <c r="N56" s="477"/>
      <c r="O56" s="477"/>
      <c r="P56" s="477"/>
      <c r="Q56" s="478"/>
      <c r="R56" s="228"/>
      <c r="S56" s="476"/>
      <c r="T56" s="477"/>
      <c r="U56" s="477"/>
      <c r="V56" s="477"/>
      <c r="W56" s="477"/>
      <c r="X56" s="477"/>
      <c r="Y56" s="477"/>
      <c r="Z56" s="478"/>
      <c r="AA56" s="228"/>
      <c r="AB56" s="476"/>
      <c r="AC56" s="477"/>
      <c r="AD56" s="477"/>
      <c r="AE56" s="477"/>
      <c r="AF56" s="477"/>
      <c r="AG56" s="477"/>
      <c r="AH56" s="477"/>
      <c r="AI56" s="478"/>
      <c r="AJ56" s="228"/>
      <c r="AK56" s="476"/>
      <c r="AL56" s="477"/>
      <c r="AM56" s="477"/>
      <c r="AN56" s="477"/>
      <c r="AO56" s="477"/>
      <c r="AP56" s="477"/>
      <c r="AQ56" s="477"/>
      <c r="AR56" s="478"/>
      <c r="AT56" s="225"/>
    </row>
    <row r="57" spans="1:46">
      <c r="J57" s="476"/>
      <c r="K57" s="477"/>
      <c r="L57" s="477"/>
      <c r="M57" s="477"/>
      <c r="N57" s="477"/>
      <c r="O57" s="477"/>
      <c r="P57" s="477"/>
      <c r="Q57" s="478"/>
      <c r="R57" s="228"/>
      <c r="S57" s="476"/>
      <c r="T57" s="477"/>
      <c r="U57" s="477"/>
      <c r="V57" s="477"/>
      <c r="W57" s="477"/>
      <c r="X57" s="477"/>
      <c r="Y57" s="477"/>
      <c r="Z57" s="478"/>
      <c r="AA57" s="228"/>
      <c r="AB57" s="476"/>
      <c r="AC57" s="477"/>
      <c r="AD57" s="477"/>
      <c r="AE57" s="477"/>
      <c r="AF57" s="477"/>
      <c r="AG57" s="477"/>
      <c r="AH57" s="477"/>
      <c r="AI57" s="478"/>
      <c r="AJ57" s="228"/>
      <c r="AK57" s="476"/>
      <c r="AL57" s="477"/>
      <c r="AM57" s="477"/>
      <c r="AN57" s="477"/>
      <c r="AO57" s="477"/>
      <c r="AP57" s="477"/>
      <c r="AQ57" s="477"/>
      <c r="AR57" s="478"/>
      <c r="AT57" s="225"/>
    </row>
    <row r="58" spans="1:46" ht="15.75" thickBot="1">
      <c r="I58" s="231"/>
      <c r="J58" s="479"/>
      <c r="K58" s="480"/>
      <c r="L58" s="480"/>
      <c r="M58" s="480"/>
      <c r="N58" s="480"/>
      <c r="O58" s="480"/>
      <c r="P58" s="480"/>
      <c r="Q58" s="481"/>
      <c r="R58" s="228"/>
      <c r="S58" s="479"/>
      <c r="T58" s="480"/>
      <c r="U58" s="480"/>
      <c r="V58" s="480"/>
      <c r="W58" s="480"/>
      <c r="X58" s="480"/>
      <c r="Y58" s="480"/>
      <c r="Z58" s="481"/>
      <c r="AA58" s="228"/>
      <c r="AB58" s="479"/>
      <c r="AC58" s="480"/>
      <c r="AD58" s="480"/>
      <c r="AE58" s="480"/>
      <c r="AF58" s="480"/>
      <c r="AG58" s="480"/>
      <c r="AH58" s="480"/>
      <c r="AI58" s="481"/>
      <c r="AJ58" s="228"/>
      <c r="AK58" s="479"/>
      <c r="AL58" s="480"/>
      <c r="AM58" s="480"/>
      <c r="AN58" s="480"/>
      <c r="AO58" s="480"/>
      <c r="AP58" s="480"/>
      <c r="AQ58" s="480"/>
      <c r="AR58" s="481"/>
      <c r="AT58" s="225"/>
    </row>
    <row r="59" spans="1:46">
      <c r="AT59" s="225"/>
    </row>
    <row r="60" spans="1:46">
      <c r="A60" s="225"/>
      <c r="B60" s="225"/>
      <c r="C60" s="225"/>
      <c r="D60" s="225"/>
      <c r="E60" s="225"/>
      <c r="F60" s="225"/>
      <c r="G60" s="225"/>
      <c r="H60" s="225"/>
      <c r="I60" s="225"/>
      <c r="J60" s="225"/>
      <c r="K60" s="225"/>
      <c r="L60" s="225"/>
      <c r="M60" s="225"/>
      <c r="N60" s="225"/>
      <c r="O60" s="225"/>
      <c r="P60" s="225"/>
      <c r="Q60" s="225"/>
      <c r="R60" s="225"/>
      <c r="S60" s="225"/>
      <c r="T60" s="225"/>
      <c r="U60" s="225"/>
      <c r="V60" s="225"/>
      <c r="W60" s="225"/>
      <c r="X60" s="225"/>
      <c r="Y60" s="225"/>
      <c r="Z60" s="225"/>
      <c r="AA60" s="225"/>
      <c r="AB60" s="225"/>
      <c r="AC60" s="225"/>
      <c r="AD60" s="225"/>
      <c r="AE60" s="225"/>
      <c r="AF60" s="225"/>
      <c r="AG60" s="225"/>
      <c r="AH60" s="225"/>
      <c r="AI60" s="225"/>
      <c r="AJ60" s="225"/>
      <c r="AK60" s="225"/>
      <c r="AL60" s="225"/>
      <c r="AM60" s="225"/>
      <c r="AN60" s="225"/>
      <c r="AO60" s="225"/>
      <c r="AP60" s="225"/>
      <c r="AQ60" s="225"/>
      <c r="AR60" s="225"/>
      <c r="AS60" s="225"/>
      <c r="AT60" s="225"/>
    </row>
  </sheetData>
  <sheetProtection algorithmName="SHA-512" hashValue="J4xqWsVDcqmZCjQTbWhyFo9dhdx4a/1gr1dM7wobTz7SW6mzmpIlO/7SLoqzXC+EJyoQ/M3tZXHnuHduhGSa/w==" saltValue="OCNbB93r6SYCmQwySj0lqw==" spinCount="100000" sheet="1" scenarios="1" selectLockedCells="1"/>
  <customSheetViews>
    <customSheetView guid="{93A7420A-9CB1-41ED-BAA4-06AB08AA6C37}" showGridLines="0">
      <selection activeCell="C57" sqref="C57"/>
      <pageMargins left="0.7" right="0.7" top="0.75" bottom="0.75" header="0.3" footer="0.3"/>
      <pageSetup orientation="portrait" r:id="rId1"/>
    </customSheetView>
  </customSheetViews>
  <mergeCells count="30">
    <mergeCell ref="B2:G2"/>
    <mergeCell ref="C3:G3"/>
    <mergeCell ref="C4:G4"/>
    <mergeCell ref="C5:G5"/>
    <mergeCell ref="C6:G6"/>
    <mergeCell ref="S44:Z58"/>
    <mergeCell ref="AB44:AI58"/>
    <mergeCell ref="AK44:AR58"/>
    <mergeCell ref="S11:Z26"/>
    <mergeCell ref="AB11:AI26"/>
    <mergeCell ref="AK11:AR26"/>
    <mergeCell ref="S28:Z42"/>
    <mergeCell ref="AB28:AI42"/>
    <mergeCell ref="AK28:AR42"/>
    <mergeCell ref="I4:K4"/>
    <mergeCell ref="J11:Q26"/>
    <mergeCell ref="J28:Q42"/>
    <mergeCell ref="J44:Q58"/>
    <mergeCell ref="B28:B30"/>
    <mergeCell ref="C28:H30"/>
    <mergeCell ref="B31:B33"/>
    <mergeCell ref="C31:H33"/>
    <mergeCell ref="B40:B42"/>
    <mergeCell ref="C40:H42"/>
    <mergeCell ref="B34:B36"/>
    <mergeCell ref="C34:H36"/>
    <mergeCell ref="B37:B39"/>
    <mergeCell ref="C37:H39"/>
    <mergeCell ref="C8:G8"/>
    <mergeCell ref="C7:G7"/>
  </mergeCells>
  <hyperlinks>
    <hyperlink ref="I4" location="Instructions!C29" display="Back to Instructions tab" xr:uid="{00000000-0004-0000-0500-000000000000}"/>
  </hyperlinks>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070C0"/>
  </sheetPr>
  <dimension ref="A1:W177"/>
  <sheetViews>
    <sheetView showGridLines="0" zoomScale="80" zoomScaleNormal="80" workbookViewId="0">
      <selection activeCell="E18" sqref="E18"/>
    </sheetView>
  </sheetViews>
  <sheetFormatPr defaultRowHeight="16.5"/>
  <cols>
    <col min="1" max="1" width="3" style="125" customWidth="1"/>
    <col min="2" max="2" width="2.42578125" style="125" customWidth="1"/>
    <col min="3" max="3" width="2.140625" style="125" customWidth="1"/>
    <col min="4" max="4" width="56" style="125" customWidth="1"/>
    <col min="5" max="5" width="17.7109375" style="125" customWidth="1"/>
    <col min="6" max="6" width="16.5703125" style="125" customWidth="1"/>
    <col min="7" max="7" width="16.140625" style="125" customWidth="1"/>
    <col min="8" max="8" width="2.7109375" style="125" customWidth="1"/>
    <col min="9" max="9" width="8.5703125" style="125" customWidth="1"/>
    <col min="10" max="10" width="3" style="125" customWidth="1"/>
    <col min="11" max="11" width="3.140625" style="125" customWidth="1"/>
    <col min="12" max="12" width="2.28515625" style="125" customWidth="1"/>
    <col min="13" max="13" width="64.140625" style="125" customWidth="1"/>
    <col min="14" max="14" width="16.7109375" style="125" customWidth="1"/>
    <col min="15" max="15" width="17" style="125" customWidth="1"/>
    <col min="16" max="16" width="23.85546875" style="125" customWidth="1"/>
    <col min="17" max="17" width="3" style="125" customWidth="1"/>
    <col min="18" max="18" width="15.140625" style="125" customWidth="1"/>
    <col min="19" max="19" width="1.85546875" style="125" customWidth="1"/>
    <col min="20" max="20" width="2" style="125" customWidth="1"/>
    <col min="21" max="21" width="3" style="125" customWidth="1"/>
    <col min="22" max="22" width="2.7109375" style="125" customWidth="1"/>
    <col min="23" max="16384" width="9.140625" style="125"/>
  </cols>
  <sheetData>
    <row r="1" spans="2:22" ht="17.25" thickBot="1">
      <c r="V1" s="126"/>
    </row>
    <row r="2" spans="2:22" ht="17.25" customHeight="1" thickBot="1">
      <c r="B2" s="398" t="str">
        <f>'Version Control'!$B$2</f>
        <v>Title Block</v>
      </c>
      <c r="C2" s="399"/>
      <c r="D2" s="399"/>
      <c r="E2" s="399"/>
      <c r="F2" s="399"/>
      <c r="G2" s="399"/>
      <c r="H2" s="399"/>
      <c r="I2" s="400"/>
      <c r="V2" s="126"/>
    </row>
    <row r="3" spans="2:22">
      <c r="B3" s="496" t="str">
        <f>'Version Control'!$B$3</f>
        <v>Test Report Template Name:</v>
      </c>
      <c r="C3" s="497"/>
      <c r="D3" s="497"/>
      <c r="E3" s="514" t="str">
        <f>'Version Control'!$C$3</f>
        <v xml:space="preserve">Dishwasher  </v>
      </c>
      <c r="F3" s="515"/>
      <c r="G3" s="515"/>
      <c r="H3" s="515"/>
      <c r="I3" s="516"/>
      <c r="M3" s="150" t="s">
        <v>191</v>
      </c>
      <c r="V3" s="126"/>
    </row>
    <row r="4" spans="2:22">
      <c r="B4" s="498" t="str">
        <f>'Version Control'!$B$4</f>
        <v>Version Number:</v>
      </c>
      <c r="C4" s="499"/>
      <c r="D4" s="499"/>
      <c r="E4" s="511" t="str">
        <f>'Version Control'!$C$4</f>
        <v>v3.4</v>
      </c>
      <c r="F4" s="512"/>
      <c r="G4" s="512"/>
      <c r="H4" s="512"/>
      <c r="I4" s="513"/>
      <c r="V4" s="126"/>
    </row>
    <row r="5" spans="2:22">
      <c r="B5" s="500" t="str">
        <f>'Version Control'!$B$5</f>
        <v xml:space="preserve">Latest Template Revision: </v>
      </c>
      <c r="C5" s="501"/>
      <c r="D5" s="501"/>
      <c r="E5" s="508">
        <f>'Version Control'!$C$5</f>
        <v>45245</v>
      </c>
      <c r="F5" s="509"/>
      <c r="G5" s="509"/>
      <c r="H5" s="509"/>
      <c r="I5" s="510"/>
      <c r="V5" s="126"/>
    </row>
    <row r="6" spans="2:22">
      <c r="B6" s="500" t="str">
        <f>'Version Control'!$B$6</f>
        <v>Tab Name:</v>
      </c>
      <c r="C6" s="501"/>
      <c r="D6" s="501"/>
      <c r="E6" s="505" t="str">
        <f ca="1">MID(CELL("filename",C1), FIND("]", CELL("filename", C1))+ 1, 255)</f>
        <v>Test Data &amp; Derived Results</v>
      </c>
      <c r="F6" s="506"/>
      <c r="G6" s="506"/>
      <c r="H6" s="506"/>
      <c r="I6" s="507"/>
      <c r="V6" s="126"/>
    </row>
    <row r="7" spans="2:22" ht="35.25" customHeight="1">
      <c r="B7" s="536" t="str">
        <f>'Version Control'!$B$7</f>
        <v>File Name:</v>
      </c>
      <c r="C7" s="537"/>
      <c r="D7" s="537"/>
      <c r="E7" s="517" t="str">
        <f ca="1">'Version Control'!$C$7</f>
        <v>Dishwasher - v3.4.xlsx</v>
      </c>
      <c r="F7" s="518"/>
      <c r="G7" s="518"/>
      <c r="H7" s="518"/>
      <c r="I7" s="519"/>
      <c r="V7" s="126"/>
    </row>
    <row r="8" spans="2:22" ht="17.25" thickBot="1">
      <c r="B8" s="538" t="str">
        <f>'Version Control'!$B$8</f>
        <v xml:space="preserve">Test Completion Date: </v>
      </c>
      <c r="C8" s="539"/>
      <c r="D8" s="539"/>
      <c r="E8" s="502" t="str">
        <f>'Version Control'!$C$8</f>
        <v>[MM/DD/YYYY]</v>
      </c>
      <c r="F8" s="503"/>
      <c r="G8" s="503"/>
      <c r="H8" s="503"/>
      <c r="I8" s="504"/>
      <c r="V8" s="126"/>
    </row>
    <row r="9" spans="2:22">
      <c r="V9" s="126"/>
    </row>
    <row r="10" spans="2:22" ht="17.25" thickBot="1">
      <c r="V10" s="126"/>
    </row>
    <row r="11" spans="2:22" ht="18" thickBot="1">
      <c r="B11" s="151" t="s">
        <v>70</v>
      </c>
      <c r="C11" s="152"/>
      <c r="D11" s="152"/>
      <c r="E11" s="152"/>
      <c r="F11" s="152"/>
      <c r="G11" s="152"/>
      <c r="H11" s="152"/>
      <c r="I11" s="152"/>
      <c r="J11" s="152"/>
      <c r="K11" s="152"/>
      <c r="L11" s="152"/>
      <c r="M11" s="152"/>
      <c r="N11" s="152"/>
      <c r="O11" s="152"/>
      <c r="P11" s="152"/>
      <c r="Q11" s="152"/>
      <c r="R11" s="153"/>
      <c r="S11" s="154"/>
      <c r="V11" s="126"/>
    </row>
    <row r="12" spans="2:22" ht="17.25">
      <c r="B12" s="155" t="s">
        <v>246</v>
      </c>
      <c r="C12" s="156"/>
      <c r="D12" s="156"/>
      <c r="E12" s="156"/>
      <c r="F12" s="156"/>
      <c r="G12" s="156"/>
      <c r="H12" s="156"/>
      <c r="I12" s="156"/>
      <c r="J12" s="156"/>
      <c r="K12" s="156"/>
      <c r="L12" s="156"/>
      <c r="M12" s="156"/>
      <c r="N12" s="156"/>
      <c r="O12" s="156"/>
      <c r="P12" s="156"/>
      <c r="Q12" s="156"/>
      <c r="R12" s="157"/>
      <c r="S12" s="128"/>
      <c r="T12" s="128"/>
      <c r="V12" s="126"/>
    </row>
    <row r="13" spans="2:22" ht="17.25">
      <c r="B13" s="155"/>
      <c r="C13" s="156"/>
      <c r="D13" s="156"/>
      <c r="E13" s="156"/>
      <c r="F13" s="156"/>
      <c r="G13" s="156"/>
      <c r="H13" s="156"/>
      <c r="I13" s="156"/>
      <c r="J13" s="156"/>
      <c r="K13" s="156"/>
      <c r="L13" s="156"/>
      <c r="M13" s="156"/>
      <c r="N13" s="156"/>
      <c r="O13" s="156"/>
      <c r="P13" s="156"/>
      <c r="Q13" s="156"/>
      <c r="R13" s="157"/>
      <c r="S13" s="128"/>
      <c r="T13" s="128"/>
      <c r="V13" s="126"/>
    </row>
    <row r="14" spans="2:22" ht="18" thickBot="1">
      <c r="B14" s="158"/>
      <c r="C14" s="154" t="s">
        <v>168</v>
      </c>
      <c r="D14" s="154"/>
      <c r="E14" s="154"/>
      <c r="F14" s="154"/>
      <c r="G14" s="154"/>
      <c r="H14" s="154"/>
      <c r="I14" s="156"/>
      <c r="J14" s="156"/>
      <c r="K14" s="156"/>
      <c r="L14" s="159" t="s">
        <v>169</v>
      </c>
      <c r="M14" s="159"/>
      <c r="N14" s="159"/>
      <c r="O14" s="159"/>
      <c r="P14" s="159"/>
      <c r="Q14" s="159"/>
      <c r="R14" s="160"/>
      <c r="S14" s="161"/>
      <c r="T14" s="128"/>
      <c r="V14" s="126"/>
    </row>
    <row r="15" spans="2:22">
      <c r="B15" s="158"/>
      <c r="C15" s="162"/>
      <c r="D15" s="163"/>
      <c r="E15" s="163"/>
      <c r="F15" s="164"/>
      <c r="G15" s="163"/>
      <c r="H15" s="165"/>
      <c r="I15" s="128"/>
      <c r="J15" s="128"/>
      <c r="K15" s="128"/>
      <c r="L15" s="162"/>
      <c r="M15" s="163"/>
      <c r="N15" s="163"/>
      <c r="O15" s="163"/>
      <c r="P15" s="163"/>
      <c r="Q15" s="165"/>
      <c r="R15" s="160"/>
      <c r="S15" s="128"/>
      <c r="T15" s="128"/>
      <c r="V15" s="126"/>
    </row>
    <row r="16" spans="2:22" ht="17.25">
      <c r="B16" s="158"/>
      <c r="C16" s="166"/>
      <c r="D16" s="167" t="s">
        <v>43</v>
      </c>
      <c r="E16" s="168"/>
      <c r="F16" s="168"/>
      <c r="G16" s="169"/>
      <c r="H16" s="160"/>
      <c r="I16" s="128"/>
      <c r="J16" s="128"/>
      <c r="K16" s="128"/>
      <c r="L16" s="158"/>
      <c r="M16" s="167"/>
      <c r="N16" s="168"/>
      <c r="O16" s="168"/>
      <c r="P16" s="169"/>
      <c r="Q16" s="160"/>
      <c r="R16" s="160"/>
      <c r="S16" s="128"/>
      <c r="T16" s="128"/>
      <c r="V16" s="126"/>
    </row>
    <row r="17" spans="2:22" ht="15.75" customHeight="1">
      <c r="B17" s="158"/>
      <c r="C17" s="158"/>
      <c r="D17" s="170"/>
      <c r="E17" s="156" t="s">
        <v>149</v>
      </c>
      <c r="F17" s="128"/>
      <c r="G17" s="171"/>
      <c r="H17" s="160"/>
      <c r="I17" s="128"/>
      <c r="J17" s="128"/>
      <c r="K17" s="128"/>
      <c r="L17" s="158"/>
      <c r="M17" s="170"/>
      <c r="N17" s="156" t="s">
        <v>149</v>
      </c>
      <c r="O17" s="128"/>
      <c r="P17" s="171"/>
      <c r="Q17" s="160"/>
      <c r="R17" s="160"/>
      <c r="S17" s="128"/>
      <c r="T17" s="128"/>
      <c r="V17" s="126"/>
    </row>
    <row r="18" spans="2:22" ht="16.5" customHeight="1">
      <c r="B18" s="158"/>
      <c r="C18" s="158"/>
      <c r="D18" s="172" t="s">
        <v>331</v>
      </c>
      <c r="E18" s="334"/>
      <c r="F18" s="173" t="s">
        <v>203</v>
      </c>
      <c r="G18" s="174"/>
      <c r="H18" s="160"/>
      <c r="I18" s="128"/>
      <c r="J18" s="128"/>
      <c r="K18" s="128"/>
      <c r="L18" s="158"/>
      <c r="M18" s="172" t="s">
        <v>332</v>
      </c>
      <c r="N18" s="334"/>
      <c r="O18" s="173" t="s">
        <v>203</v>
      </c>
      <c r="P18" s="174"/>
      <c r="Q18" s="160"/>
      <c r="R18" s="160"/>
      <c r="S18" s="128"/>
      <c r="T18" s="128"/>
      <c r="V18" s="126"/>
    </row>
    <row r="19" spans="2:22" ht="17.25">
      <c r="B19" s="158"/>
      <c r="C19" s="158"/>
      <c r="D19" s="173" t="s">
        <v>333</v>
      </c>
      <c r="E19" s="334"/>
      <c r="F19" s="173" t="s">
        <v>204</v>
      </c>
      <c r="G19" s="174"/>
      <c r="H19" s="160"/>
      <c r="I19" s="128"/>
      <c r="J19" s="128"/>
      <c r="K19" s="128"/>
      <c r="L19" s="158"/>
      <c r="M19" s="173" t="s">
        <v>334</v>
      </c>
      <c r="N19" s="334"/>
      <c r="O19" s="173" t="s">
        <v>204</v>
      </c>
      <c r="P19" s="174"/>
      <c r="Q19" s="160"/>
      <c r="R19" s="160"/>
      <c r="S19" s="128"/>
      <c r="T19" s="128"/>
      <c r="V19" s="126"/>
    </row>
    <row r="20" spans="2:22" ht="17.25">
      <c r="B20" s="158"/>
      <c r="C20" s="158"/>
      <c r="D20" s="173" t="s">
        <v>335</v>
      </c>
      <c r="E20" s="334"/>
      <c r="F20" s="173" t="s">
        <v>203</v>
      </c>
      <c r="G20" s="174"/>
      <c r="H20" s="160"/>
      <c r="I20" s="128"/>
      <c r="J20" s="128"/>
      <c r="K20" s="128"/>
      <c r="L20" s="158"/>
      <c r="M20" s="173" t="s">
        <v>336</v>
      </c>
      <c r="N20" s="334"/>
      <c r="O20" s="173" t="s">
        <v>203</v>
      </c>
      <c r="P20" s="174"/>
      <c r="Q20" s="160"/>
      <c r="R20" s="160"/>
      <c r="S20" s="128"/>
      <c r="T20" s="128"/>
      <c r="V20" s="126"/>
    </row>
    <row r="21" spans="2:22" ht="17.25">
      <c r="B21" s="158"/>
      <c r="C21" s="158"/>
      <c r="D21" s="173" t="s">
        <v>337</v>
      </c>
      <c r="E21" s="334"/>
      <c r="F21" s="173" t="s">
        <v>203</v>
      </c>
      <c r="G21" s="174"/>
      <c r="H21" s="160"/>
      <c r="I21" s="128"/>
      <c r="J21" s="128"/>
      <c r="K21" s="128"/>
      <c r="L21" s="158"/>
      <c r="M21" s="173" t="s">
        <v>337</v>
      </c>
      <c r="N21" s="334"/>
      <c r="O21" s="173" t="s">
        <v>203</v>
      </c>
      <c r="P21" s="174"/>
      <c r="Q21" s="160"/>
      <c r="R21" s="160"/>
      <c r="S21" s="128"/>
      <c r="T21" s="128"/>
      <c r="V21" s="126"/>
    </row>
    <row r="22" spans="2:22" ht="17.25">
      <c r="B22" s="158"/>
      <c r="C22" s="158"/>
      <c r="D22" s="175" t="s">
        <v>278</v>
      </c>
      <c r="E22" s="335"/>
      <c r="F22" s="176"/>
      <c r="G22" s="174"/>
      <c r="H22" s="160"/>
      <c r="I22" s="128"/>
      <c r="J22" s="128"/>
      <c r="K22" s="128"/>
      <c r="L22" s="158"/>
      <c r="M22" s="175" t="s">
        <v>278</v>
      </c>
      <c r="N22" s="335"/>
      <c r="O22" s="176"/>
      <c r="P22" s="174"/>
      <c r="Q22" s="160"/>
      <c r="R22" s="160"/>
      <c r="S22" s="128"/>
      <c r="T22" s="128"/>
      <c r="V22" s="126"/>
    </row>
    <row r="23" spans="2:22" ht="17.25">
      <c r="B23" s="158"/>
      <c r="C23" s="158"/>
      <c r="D23" s="173" t="s">
        <v>337</v>
      </c>
      <c r="E23" s="334"/>
      <c r="F23" s="177" t="s">
        <v>277</v>
      </c>
      <c r="G23" s="174"/>
      <c r="H23" s="160"/>
      <c r="I23" s="128"/>
      <c r="J23" s="128"/>
      <c r="K23" s="128"/>
      <c r="L23" s="158"/>
      <c r="M23" s="173" t="s">
        <v>337</v>
      </c>
      <c r="N23" s="334"/>
      <c r="O23" s="177" t="s">
        <v>277</v>
      </c>
      <c r="P23" s="174"/>
      <c r="Q23" s="160"/>
      <c r="R23" s="160"/>
      <c r="S23" s="128"/>
      <c r="T23" s="128"/>
      <c r="V23" s="126"/>
    </row>
    <row r="24" spans="2:22" ht="17.25">
      <c r="B24" s="158"/>
      <c r="C24" s="158"/>
      <c r="D24" s="175" t="s">
        <v>279</v>
      </c>
      <c r="E24" s="335"/>
      <c r="F24" s="176"/>
      <c r="G24" s="174"/>
      <c r="H24" s="160"/>
      <c r="I24" s="128"/>
      <c r="J24" s="128"/>
      <c r="K24" s="128"/>
      <c r="L24" s="158"/>
      <c r="M24" s="175" t="s">
        <v>279</v>
      </c>
      <c r="N24" s="335"/>
      <c r="O24" s="176"/>
      <c r="P24" s="174"/>
      <c r="Q24" s="160"/>
      <c r="R24" s="160"/>
      <c r="S24" s="128"/>
      <c r="T24" s="128"/>
      <c r="V24" s="126"/>
    </row>
    <row r="25" spans="2:22" ht="17.25">
      <c r="B25" s="158"/>
      <c r="C25" s="158"/>
      <c r="D25" s="173" t="s">
        <v>338</v>
      </c>
      <c r="E25" s="334"/>
      <c r="F25" s="173" t="s">
        <v>205</v>
      </c>
      <c r="G25" s="174"/>
      <c r="H25" s="160"/>
      <c r="I25" s="128"/>
      <c r="J25" s="128"/>
      <c r="K25" s="128"/>
      <c r="L25" s="158"/>
      <c r="M25" s="173" t="s">
        <v>339</v>
      </c>
      <c r="N25" s="334"/>
      <c r="O25" s="173" t="s">
        <v>205</v>
      </c>
      <c r="P25" s="174"/>
      <c r="Q25" s="160"/>
      <c r="R25" s="160"/>
      <c r="S25" s="128"/>
      <c r="T25" s="128"/>
      <c r="V25" s="126"/>
    </row>
    <row r="26" spans="2:22" ht="17.25">
      <c r="B26" s="158"/>
      <c r="C26" s="158"/>
      <c r="D26" s="178" t="s">
        <v>340</v>
      </c>
      <c r="E26" s="334"/>
      <c r="F26" s="173" t="s">
        <v>205</v>
      </c>
      <c r="G26" s="174"/>
      <c r="H26" s="160"/>
      <c r="I26" s="128"/>
      <c r="J26" s="128"/>
      <c r="K26" s="128"/>
      <c r="L26" s="158"/>
      <c r="M26" s="178" t="s">
        <v>341</v>
      </c>
      <c r="N26" s="334"/>
      <c r="O26" s="173" t="s">
        <v>205</v>
      </c>
      <c r="P26" s="174"/>
      <c r="Q26" s="160"/>
      <c r="R26" s="160"/>
      <c r="S26" s="128"/>
      <c r="T26" s="128"/>
      <c r="V26" s="126"/>
    </row>
    <row r="27" spans="2:22" ht="17.25">
      <c r="B27" s="158"/>
      <c r="C27" s="158"/>
      <c r="D27" s="178" t="s">
        <v>342</v>
      </c>
      <c r="E27" s="334"/>
      <c r="F27" s="173" t="s">
        <v>205</v>
      </c>
      <c r="G27" s="174"/>
      <c r="H27" s="160"/>
      <c r="I27" s="128"/>
      <c r="J27" s="128"/>
      <c r="K27" s="128"/>
      <c r="L27" s="158"/>
      <c r="M27" s="178" t="s">
        <v>343</v>
      </c>
      <c r="N27" s="334"/>
      <c r="O27" s="173" t="s">
        <v>205</v>
      </c>
      <c r="P27" s="174"/>
      <c r="Q27" s="160"/>
      <c r="R27" s="160"/>
      <c r="S27" s="128"/>
      <c r="T27" s="128"/>
      <c r="V27" s="126"/>
    </row>
    <row r="28" spans="2:22" ht="17.25">
      <c r="B28" s="158"/>
      <c r="C28" s="158"/>
      <c r="D28" s="179" t="s">
        <v>344</v>
      </c>
      <c r="E28" s="334"/>
      <c r="F28" s="173" t="s">
        <v>206</v>
      </c>
      <c r="G28" s="174"/>
      <c r="H28" s="160"/>
      <c r="I28" s="128"/>
      <c r="J28" s="128"/>
      <c r="K28" s="128"/>
      <c r="L28" s="158"/>
      <c r="M28" s="179" t="s">
        <v>344</v>
      </c>
      <c r="N28" s="334"/>
      <c r="O28" s="173" t="s">
        <v>206</v>
      </c>
      <c r="P28" s="174"/>
      <c r="Q28" s="160"/>
      <c r="R28" s="160"/>
      <c r="S28" s="128"/>
      <c r="T28" s="128"/>
      <c r="V28" s="126"/>
    </row>
    <row r="29" spans="2:22" ht="17.25">
      <c r="B29" s="158"/>
      <c r="C29" s="158"/>
      <c r="D29" s="180" t="s">
        <v>345</v>
      </c>
      <c r="E29" s="334"/>
      <c r="F29" s="180" t="s">
        <v>206</v>
      </c>
      <c r="G29" s="181"/>
      <c r="H29" s="160"/>
      <c r="I29" s="128"/>
      <c r="J29" s="128"/>
      <c r="K29" s="128"/>
      <c r="L29" s="158"/>
      <c r="M29" s="180" t="s">
        <v>345</v>
      </c>
      <c r="N29" s="334"/>
      <c r="O29" s="180" t="s">
        <v>206</v>
      </c>
      <c r="P29" s="181"/>
      <c r="Q29" s="160"/>
      <c r="R29" s="160"/>
      <c r="S29" s="128"/>
      <c r="T29" s="128"/>
      <c r="V29" s="126"/>
    </row>
    <row r="30" spans="2:22" ht="17.25" thickBot="1">
      <c r="B30" s="158"/>
      <c r="C30" s="158"/>
      <c r="D30" s="128"/>
      <c r="E30" s="336"/>
      <c r="F30" s="128"/>
      <c r="G30" s="128"/>
      <c r="H30" s="160"/>
      <c r="I30" s="128"/>
      <c r="J30" s="128"/>
      <c r="K30" s="128"/>
      <c r="L30" s="102"/>
      <c r="M30" s="182"/>
      <c r="N30" s="341"/>
      <c r="O30" s="182"/>
      <c r="P30" s="182"/>
      <c r="Q30" s="183"/>
      <c r="R30" s="160"/>
      <c r="S30" s="128"/>
      <c r="T30" s="128"/>
      <c r="U30" s="128"/>
      <c r="V30" s="126"/>
    </row>
    <row r="31" spans="2:22" ht="17.25">
      <c r="B31" s="158"/>
      <c r="C31" s="158"/>
      <c r="D31" s="167" t="s">
        <v>44</v>
      </c>
      <c r="E31" s="337"/>
      <c r="F31" s="168"/>
      <c r="G31" s="169"/>
      <c r="H31" s="160"/>
      <c r="I31" s="128"/>
      <c r="J31" s="128"/>
      <c r="K31" s="128"/>
      <c r="L31" s="128"/>
      <c r="M31" s="128"/>
      <c r="N31" s="336"/>
      <c r="O31" s="128"/>
      <c r="P31" s="128"/>
      <c r="Q31" s="128"/>
      <c r="R31" s="160"/>
      <c r="S31" s="128"/>
      <c r="T31" s="128"/>
      <c r="V31" s="126"/>
    </row>
    <row r="32" spans="2:22" ht="18" thickBot="1">
      <c r="B32" s="158"/>
      <c r="C32" s="158"/>
      <c r="D32" s="170"/>
      <c r="E32" s="338" t="s">
        <v>149</v>
      </c>
      <c r="F32" s="128"/>
      <c r="G32" s="171"/>
      <c r="H32" s="160"/>
      <c r="I32" s="128"/>
      <c r="J32" s="128"/>
      <c r="K32" s="128"/>
      <c r="L32" s="154" t="s">
        <v>240</v>
      </c>
      <c r="M32" s="154"/>
      <c r="N32" s="335"/>
      <c r="O32" s="154"/>
      <c r="P32" s="154"/>
      <c r="Q32" s="154"/>
      <c r="R32" s="160"/>
      <c r="S32" s="128"/>
      <c r="T32" s="128"/>
      <c r="V32" s="126"/>
    </row>
    <row r="33" spans="2:22" ht="16.5" customHeight="1">
      <c r="B33" s="158"/>
      <c r="C33" s="158"/>
      <c r="D33" s="172" t="s">
        <v>346</v>
      </c>
      <c r="E33" s="334"/>
      <c r="F33" s="173" t="s">
        <v>203</v>
      </c>
      <c r="G33" s="174"/>
      <c r="H33" s="160"/>
      <c r="I33" s="128"/>
      <c r="J33" s="128"/>
      <c r="K33" s="128"/>
      <c r="L33" s="162"/>
      <c r="M33" s="163"/>
      <c r="N33" s="342"/>
      <c r="O33" s="184"/>
      <c r="P33" s="163"/>
      <c r="Q33" s="165"/>
      <c r="R33" s="160"/>
      <c r="S33" s="128"/>
      <c r="T33" s="128"/>
      <c r="V33" s="126"/>
    </row>
    <row r="34" spans="2:22" ht="17.25">
      <c r="B34" s="158"/>
      <c r="C34" s="158"/>
      <c r="D34" s="173" t="s">
        <v>347</v>
      </c>
      <c r="E34" s="334"/>
      <c r="F34" s="173" t="s">
        <v>204</v>
      </c>
      <c r="G34" s="174"/>
      <c r="H34" s="160"/>
      <c r="I34" s="128"/>
      <c r="J34" s="128"/>
      <c r="K34" s="128"/>
      <c r="L34" s="158"/>
      <c r="M34" s="185" t="s">
        <v>348</v>
      </c>
      <c r="N34" s="334"/>
      <c r="O34" s="186" t="s">
        <v>203</v>
      </c>
      <c r="P34" s="187"/>
      <c r="Q34" s="160"/>
      <c r="R34" s="160"/>
      <c r="S34" s="128"/>
      <c r="T34" s="128"/>
      <c r="V34" s="126"/>
    </row>
    <row r="35" spans="2:22" ht="17.25">
      <c r="B35" s="158"/>
      <c r="C35" s="158"/>
      <c r="D35" s="173" t="s">
        <v>349</v>
      </c>
      <c r="E35" s="334"/>
      <c r="F35" s="173" t="s">
        <v>203</v>
      </c>
      <c r="G35" s="174"/>
      <c r="H35" s="160"/>
      <c r="I35" s="128"/>
      <c r="J35" s="128"/>
      <c r="K35" s="128"/>
      <c r="L35" s="158"/>
      <c r="M35" s="173" t="s">
        <v>350</v>
      </c>
      <c r="N35" s="334"/>
      <c r="O35" s="173" t="s">
        <v>204</v>
      </c>
      <c r="P35" s="174"/>
      <c r="Q35" s="160"/>
      <c r="R35" s="160"/>
      <c r="S35" s="128"/>
      <c r="T35" s="128"/>
      <c r="V35" s="126"/>
    </row>
    <row r="36" spans="2:22" ht="17.25">
      <c r="B36" s="158"/>
      <c r="C36" s="158"/>
      <c r="D36" s="173" t="s">
        <v>337</v>
      </c>
      <c r="E36" s="334"/>
      <c r="F36" s="173" t="s">
        <v>203</v>
      </c>
      <c r="G36" s="174"/>
      <c r="H36" s="160"/>
      <c r="I36" s="128"/>
      <c r="J36" s="128"/>
      <c r="K36" s="128"/>
      <c r="L36" s="158"/>
      <c r="M36" s="180" t="s">
        <v>422</v>
      </c>
      <c r="N36" s="334"/>
      <c r="O36" s="180" t="s">
        <v>241</v>
      </c>
      <c r="P36" s="181"/>
      <c r="Q36" s="160"/>
      <c r="R36" s="160"/>
      <c r="S36" s="128"/>
      <c r="T36" s="128"/>
      <c r="V36" s="126"/>
    </row>
    <row r="37" spans="2:22" ht="18" thickBot="1">
      <c r="B37" s="158"/>
      <c r="C37" s="158"/>
      <c r="D37" s="175" t="s">
        <v>278</v>
      </c>
      <c r="E37" s="335"/>
      <c r="F37" s="176"/>
      <c r="G37" s="174"/>
      <c r="H37" s="160"/>
      <c r="I37" s="128"/>
      <c r="J37" s="128"/>
      <c r="K37" s="128"/>
      <c r="L37" s="102"/>
      <c r="M37" s="188" t="s">
        <v>242</v>
      </c>
      <c r="N37" s="182"/>
      <c r="O37" s="182"/>
      <c r="P37" s="182"/>
      <c r="Q37" s="183"/>
      <c r="R37" s="160"/>
      <c r="S37" s="128"/>
      <c r="T37" s="128"/>
      <c r="V37" s="126"/>
    </row>
    <row r="38" spans="2:22" ht="17.25">
      <c r="B38" s="158"/>
      <c r="C38" s="158"/>
      <c r="D38" s="173" t="s">
        <v>337</v>
      </c>
      <c r="E38" s="334"/>
      <c r="F38" s="177" t="s">
        <v>277</v>
      </c>
      <c r="G38" s="174"/>
      <c r="H38" s="160"/>
      <c r="I38" s="128"/>
      <c r="J38" s="128"/>
      <c r="K38" s="128"/>
      <c r="R38" s="160"/>
      <c r="S38" s="128"/>
      <c r="T38" s="128"/>
      <c r="V38" s="126"/>
    </row>
    <row r="39" spans="2:22" ht="17.25">
      <c r="B39" s="158"/>
      <c r="C39" s="158"/>
      <c r="D39" s="175" t="s">
        <v>279</v>
      </c>
      <c r="E39" s="335"/>
      <c r="F39" s="176"/>
      <c r="G39" s="174"/>
      <c r="H39" s="160"/>
      <c r="I39" s="128"/>
      <c r="J39" s="128"/>
      <c r="K39" s="128"/>
      <c r="R39" s="160"/>
      <c r="S39" s="128"/>
      <c r="T39" s="128"/>
      <c r="V39" s="126"/>
    </row>
    <row r="40" spans="2:22" ht="17.25">
      <c r="B40" s="158"/>
      <c r="C40" s="158"/>
      <c r="D40" s="173" t="s">
        <v>351</v>
      </c>
      <c r="E40" s="334"/>
      <c r="F40" s="173" t="s">
        <v>205</v>
      </c>
      <c r="G40" s="174"/>
      <c r="H40" s="160"/>
      <c r="I40" s="128"/>
      <c r="J40" s="128"/>
      <c r="K40" s="128"/>
      <c r="R40" s="160"/>
      <c r="S40" s="128"/>
      <c r="T40" s="128"/>
      <c r="V40" s="126"/>
    </row>
    <row r="41" spans="2:22" ht="17.25">
      <c r="B41" s="158"/>
      <c r="C41" s="158"/>
      <c r="D41" s="178" t="s">
        <v>352</v>
      </c>
      <c r="E41" s="334"/>
      <c r="F41" s="173" t="s">
        <v>205</v>
      </c>
      <c r="G41" s="174"/>
      <c r="H41" s="160"/>
      <c r="I41" s="128"/>
      <c r="J41" s="128"/>
      <c r="K41" s="128"/>
      <c r="R41" s="160"/>
      <c r="S41" s="128"/>
      <c r="T41" s="128"/>
      <c r="V41" s="126"/>
    </row>
    <row r="42" spans="2:22" ht="17.25">
      <c r="B42" s="158"/>
      <c r="C42" s="158"/>
      <c r="D42" s="178" t="s">
        <v>353</v>
      </c>
      <c r="E42" s="334"/>
      <c r="F42" s="173" t="s">
        <v>205</v>
      </c>
      <c r="G42" s="174"/>
      <c r="H42" s="160"/>
      <c r="I42" s="128"/>
      <c r="J42" s="128"/>
      <c r="K42" s="128"/>
      <c r="R42" s="160"/>
      <c r="S42" s="128"/>
      <c r="T42" s="128"/>
      <c r="V42" s="126"/>
    </row>
    <row r="43" spans="2:22" ht="17.25">
      <c r="B43" s="158"/>
      <c r="C43" s="158"/>
      <c r="D43" s="179" t="s">
        <v>344</v>
      </c>
      <c r="E43" s="339">
        <f>E28</f>
        <v>0</v>
      </c>
      <c r="F43" s="173" t="s">
        <v>206</v>
      </c>
      <c r="G43" s="174"/>
      <c r="H43" s="160"/>
      <c r="I43" s="128"/>
      <c r="J43" s="128"/>
      <c r="K43" s="128"/>
      <c r="R43" s="160"/>
      <c r="S43" s="128"/>
      <c r="T43" s="128"/>
      <c r="V43" s="126"/>
    </row>
    <row r="44" spans="2:22" ht="17.25">
      <c r="B44" s="158"/>
      <c r="C44" s="158"/>
      <c r="D44" s="180" t="s">
        <v>345</v>
      </c>
      <c r="E44" s="339">
        <f>E29</f>
        <v>0</v>
      </c>
      <c r="F44" s="180" t="s">
        <v>206</v>
      </c>
      <c r="G44" s="181"/>
      <c r="H44" s="160"/>
      <c r="I44" s="128"/>
      <c r="J44" s="128"/>
      <c r="K44" s="128"/>
      <c r="R44" s="160"/>
      <c r="S44" s="128"/>
      <c r="T44" s="128"/>
      <c r="V44" s="126"/>
    </row>
    <row r="45" spans="2:22">
      <c r="B45" s="158"/>
      <c r="C45" s="158"/>
      <c r="D45" s="128"/>
      <c r="E45" s="340"/>
      <c r="F45" s="128"/>
      <c r="G45" s="128"/>
      <c r="H45" s="160"/>
      <c r="I45" s="128"/>
      <c r="J45" s="128"/>
      <c r="K45" s="128"/>
      <c r="L45" s="128"/>
      <c r="M45" s="128"/>
      <c r="N45" s="128"/>
      <c r="O45" s="128"/>
      <c r="P45" s="128"/>
      <c r="Q45" s="128"/>
      <c r="R45" s="160"/>
      <c r="S45" s="128"/>
      <c r="T45" s="128"/>
      <c r="V45" s="126"/>
    </row>
    <row r="46" spans="2:22" ht="17.25">
      <c r="B46" s="158"/>
      <c r="C46" s="158"/>
      <c r="D46" s="167" t="s">
        <v>45</v>
      </c>
      <c r="E46" s="337"/>
      <c r="F46" s="168"/>
      <c r="G46" s="169"/>
      <c r="H46" s="160"/>
      <c r="I46" s="128"/>
      <c r="J46" s="128"/>
      <c r="K46" s="128"/>
      <c r="R46" s="160"/>
      <c r="S46" s="128"/>
      <c r="T46" s="128"/>
      <c r="V46" s="126"/>
    </row>
    <row r="47" spans="2:22" ht="17.25">
      <c r="B47" s="158"/>
      <c r="C47" s="158"/>
      <c r="D47" s="170"/>
      <c r="E47" s="338" t="s">
        <v>149</v>
      </c>
      <c r="F47" s="128"/>
      <c r="G47" s="171"/>
      <c r="H47" s="160"/>
      <c r="I47" s="128"/>
      <c r="J47" s="128"/>
      <c r="K47" s="128"/>
      <c r="R47" s="160"/>
      <c r="S47" s="128"/>
      <c r="T47" s="128"/>
      <c r="V47" s="126"/>
    </row>
    <row r="48" spans="2:22" ht="16.5" customHeight="1">
      <c r="B48" s="158"/>
      <c r="C48" s="158"/>
      <c r="D48" s="172" t="s">
        <v>354</v>
      </c>
      <c r="E48" s="334"/>
      <c r="F48" s="173" t="s">
        <v>203</v>
      </c>
      <c r="G48" s="174"/>
      <c r="H48" s="160"/>
      <c r="I48" s="128"/>
      <c r="J48" s="128"/>
      <c r="K48" s="128"/>
      <c r="R48" s="160"/>
      <c r="S48" s="128"/>
      <c r="T48" s="128"/>
      <c r="V48" s="126"/>
    </row>
    <row r="49" spans="2:22" ht="17.25">
      <c r="B49" s="158"/>
      <c r="C49" s="158"/>
      <c r="D49" s="173" t="s">
        <v>355</v>
      </c>
      <c r="E49" s="334"/>
      <c r="F49" s="173" t="s">
        <v>204</v>
      </c>
      <c r="G49" s="174"/>
      <c r="H49" s="160"/>
      <c r="I49" s="128"/>
      <c r="J49" s="128"/>
      <c r="K49" s="128"/>
      <c r="R49" s="160"/>
      <c r="S49" s="128"/>
      <c r="T49" s="128"/>
      <c r="V49" s="126"/>
    </row>
    <row r="50" spans="2:22" ht="17.25">
      <c r="B50" s="158"/>
      <c r="C50" s="158"/>
      <c r="D50" s="173" t="s">
        <v>356</v>
      </c>
      <c r="E50" s="334"/>
      <c r="F50" s="173" t="s">
        <v>203</v>
      </c>
      <c r="G50" s="174"/>
      <c r="H50" s="160"/>
      <c r="I50" s="128"/>
      <c r="J50" s="128"/>
      <c r="K50" s="128"/>
      <c r="R50" s="160"/>
      <c r="S50" s="128"/>
      <c r="T50" s="128"/>
      <c r="V50" s="126"/>
    </row>
    <row r="51" spans="2:22" ht="17.25">
      <c r="B51" s="158"/>
      <c r="C51" s="158"/>
      <c r="D51" s="173" t="s">
        <v>337</v>
      </c>
      <c r="E51" s="334"/>
      <c r="F51" s="173" t="s">
        <v>203</v>
      </c>
      <c r="G51" s="174"/>
      <c r="H51" s="160"/>
      <c r="I51" s="128"/>
      <c r="J51" s="128"/>
      <c r="K51" s="128"/>
      <c r="R51" s="160"/>
      <c r="S51" s="128"/>
      <c r="T51" s="128"/>
      <c r="V51" s="126"/>
    </row>
    <row r="52" spans="2:22" ht="17.25">
      <c r="B52" s="158"/>
      <c r="C52" s="158"/>
      <c r="D52" s="175" t="s">
        <v>278</v>
      </c>
      <c r="E52" s="335"/>
      <c r="F52" s="176"/>
      <c r="G52" s="174"/>
      <c r="H52" s="160"/>
      <c r="I52" s="128"/>
      <c r="J52" s="128"/>
      <c r="K52" s="128"/>
      <c r="R52" s="160"/>
      <c r="S52" s="128"/>
      <c r="T52" s="128"/>
      <c r="V52" s="126"/>
    </row>
    <row r="53" spans="2:22" ht="17.25">
      <c r="B53" s="158"/>
      <c r="C53" s="158"/>
      <c r="D53" s="173" t="s">
        <v>337</v>
      </c>
      <c r="E53" s="334"/>
      <c r="F53" s="177" t="s">
        <v>277</v>
      </c>
      <c r="G53" s="174"/>
      <c r="H53" s="160"/>
      <c r="I53" s="128"/>
      <c r="J53" s="128"/>
      <c r="K53" s="128"/>
      <c r="R53" s="160"/>
      <c r="S53" s="128"/>
      <c r="T53" s="128"/>
      <c r="V53" s="126"/>
    </row>
    <row r="54" spans="2:22" ht="17.25">
      <c r="B54" s="158"/>
      <c r="C54" s="158"/>
      <c r="D54" s="175" t="s">
        <v>279</v>
      </c>
      <c r="E54" s="335"/>
      <c r="F54" s="176"/>
      <c r="G54" s="174"/>
      <c r="H54" s="160"/>
      <c r="I54" s="128"/>
      <c r="J54" s="128"/>
      <c r="K54" s="128"/>
      <c r="R54" s="160"/>
      <c r="S54" s="128"/>
      <c r="T54" s="128"/>
      <c r="V54" s="126"/>
    </row>
    <row r="55" spans="2:22" ht="17.25">
      <c r="B55" s="158"/>
      <c r="C55" s="158"/>
      <c r="D55" s="173" t="s">
        <v>357</v>
      </c>
      <c r="E55" s="334"/>
      <c r="F55" s="173" t="s">
        <v>205</v>
      </c>
      <c r="G55" s="174"/>
      <c r="H55" s="160"/>
      <c r="I55" s="128"/>
      <c r="J55" s="128"/>
      <c r="K55" s="128"/>
      <c r="L55" s="128"/>
      <c r="M55" s="128"/>
      <c r="N55" s="128"/>
      <c r="O55" s="128"/>
      <c r="P55" s="128"/>
      <c r="Q55" s="128"/>
      <c r="R55" s="160"/>
      <c r="S55" s="128"/>
      <c r="T55" s="128"/>
      <c r="V55" s="126"/>
    </row>
    <row r="56" spans="2:22" ht="17.25">
      <c r="B56" s="158"/>
      <c r="C56" s="158"/>
      <c r="D56" s="178" t="s">
        <v>358</v>
      </c>
      <c r="E56" s="334"/>
      <c r="F56" s="173" t="s">
        <v>205</v>
      </c>
      <c r="G56" s="174"/>
      <c r="H56" s="160"/>
      <c r="I56" s="128"/>
      <c r="J56" s="128"/>
      <c r="K56" s="128"/>
      <c r="L56" s="128"/>
      <c r="M56" s="128"/>
      <c r="N56" s="128"/>
      <c r="O56" s="128"/>
      <c r="P56" s="128"/>
      <c r="Q56" s="128"/>
      <c r="R56" s="160"/>
      <c r="S56" s="128"/>
      <c r="T56" s="128"/>
      <c r="V56" s="126"/>
    </row>
    <row r="57" spans="2:22" ht="17.25">
      <c r="B57" s="158"/>
      <c r="C57" s="158"/>
      <c r="D57" s="178" t="s">
        <v>359</v>
      </c>
      <c r="E57" s="334"/>
      <c r="F57" s="173" t="s">
        <v>205</v>
      </c>
      <c r="G57" s="174"/>
      <c r="H57" s="160"/>
      <c r="I57" s="128"/>
      <c r="J57" s="128"/>
      <c r="K57" s="128"/>
      <c r="L57" s="128"/>
      <c r="M57" s="128"/>
      <c r="N57" s="128"/>
      <c r="O57" s="128"/>
      <c r="P57" s="128"/>
      <c r="Q57" s="128"/>
      <c r="R57" s="160"/>
      <c r="S57" s="128"/>
      <c r="T57" s="128"/>
      <c r="V57" s="126"/>
    </row>
    <row r="58" spans="2:22" ht="17.25">
      <c r="B58" s="158"/>
      <c r="C58" s="158"/>
      <c r="D58" s="179" t="s">
        <v>344</v>
      </c>
      <c r="E58" s="339">
        <f>E28</f>
        <v>0</v>
      </c>
      <c r="F58" s="173" t="s">
        <v>206</v>
      </c>
      <c r="G58" s="174"/>
      <c r="H58" s="160"/>
      <c r="I58" s="128"/>
      <c r="J58" s="128"/>
      <c r="K58" s="128"/>
      <c r="L58" s="128"/>
      <c r="M58" s="128"/>
      <c r="N58" s="128"/>
      <c r="O58" s="128"/>
      <c r="P58" s="128"/>
      <c r="Q58" s="128"/>
      <c r="R58" s="160"/>
      <c r="S58" s="128"/>
      <c r="T58" s="128"/>
      <c r="V58" s="126"/>
    </row>
    <row r="59" spans="2:22" ht="17.25">
      <c r="B59" s="158"/>
      <c r="C59" s="158"/>
      <c r="D59" s="180" t="s">
        <v>345</v>
      </c>
      <c r="E59" s="339">
        <f>E29</f>
        <v>0</v>
      </c>
      <c r="F59" s="180" t="s">
        <v>206</v>
      </c>
      <c r="G59" s="181"/>
      <c r="H59" s="160"/>
      <c r="I59" s="128"/>
      <c r="J59" s="128"/>
      <c r="K59" s="128"/>
      <c r="L59" s="128"/>
      <c r="M59" s="128"/>
      <c r="N59" s="128"/>
      <c r="O59" s="128"/>
      <c r="P59" s="128"/>
      <c r="Q59" s="128"/>
      <c r="R59" s="160"/>
      <c r="S59" s="128"/>
      <c r="T59" s="128"/>
      <c r="V59" s="126"/>
    </row>
    <row r="60" spans="2:22" ht="17.25" thickBot="1">
      <c r="B60" s="158"/>
      <c r="C60" s="102"/>
      <c r="D60" s="182"/>
      <c r="E60" s="188"/>
      <c r="F60" s="188"/>
      <c r="G60" s="182"/>
      <c r="H60" s="183"/>
      <c r="I60" s="128"/>
      <c r="J60" s="128"/>
      <c r="K60" s="128"/>
      <c r="L60" s="128"/>
      <c r="M60" s="128"/>
      <c r="N60" s="128"/>
      <c r="O60" s="128"/>
      <c r="P60" s="128"/>
      <c r="Q60" s="128"/>
      <c r="R60" s="160"/>
      <c r="T60" s="128"/>
      <c r="V60" s="126"/>
    </row>
    <row r="61" spans="2:22" ht="17.25" thickBot="1">
      <c r="B61" s="102"/>
      <c r="C61" s="182"/>
      <c r="D61" s="182"/>
      <c r="E61" s="188"/>
      <c r="F61" s="182"/>
      <c r="G61" s="182"/>
      <c r="H61" s="182"/>
      <c r="I61" s="182"/>
      <c r="J61" s="182"/>
      <c r="K61" s="182"/>
      <c r="L61" s="182"/>
      <c r="M61" s="182"/>
      <c r="N61" s="182"/>
      <c r="O61" s="182"/>
      <c r="P61" s="182"/>
      <c r="Q61" s="182"/>
      <c r="R61" s="183"/>
      <c r="V61" s="126"/>
    </row>
    <row r="62" spans="2:22" ht="17.25" thickBot="1">
      <c r="B62" s="128"/>
      <c r="C62" s="128"/>
      <c r="D62" s="128"/>
      <c r="E62" s="189"/>
      <c r="F62" s="128"/>
      <c r="G62" s="128"/>
      <c r="H62" s="128"/>
      <c r="I62" s="128"/>
      <c r="J62" s="128"/>
      <c r="K62" s="128"/>
      <c r="L62" s="128"/>
      <c r="M62" s="128"/>
      <c r="N62" s="128"/>
      <c r="O62" s="128"/>
      <c r="P62" s="128"/>
      <c r="Q62" s="128"/>
      <c r="R62" s="128"/>
      <c r="V62" s="126"/>
    </row>
    <row r="63" spans="2:22" ht="18" thickBot="1">
      <c r="B63" s="540" t="s">
        <v>190</v>
      </c>
      <c r="C63" s="541"/>
      <c r="D63" s="541"/>
      <c r="E63" s="541"/>
      <c r="F63" s="541"/>
      <c r="G63" s="541"/>
      <c r="H63" s="541"/>
      <c r="I63" s="541"/>
      <c r="J63" s="541"/>
      <c r="K63" s="541"/>
      <c r="L63" s="541"/>
      <c r="M63" s="541"/>
      <c r="N63" s="541"/>
      <c r="O63" s="541"/>
      <c r="P63" s="541"/>
      <c r="Q63" s="541"/>
      <c r="R63" s="542"/>
      <c r="V63" s="126"/>
    </row>
    <row r="64" spans="2:22">
      <c r="B64" s="520"/>
      <c r="C64" s="521"/>
      <c r="D64" s="521"/>
      <c r="E64" s="521"/>
      <c r="F64" s="521"/>
      <c r="G64" s="521"/>
      <c r="H64" s="521"/>
      <c r="I64" s="521"/>
      <c r="J64" s="521"/>
      <c r="K64" s="521"/>
      <c r="L64" s="521"/>
      <c r="M64" s="521"/>
      <c r="N64" s="521"/>
      <c r="O64" s="521"/>
      <c r="P64" s="521"/>
      <c r="Q64" s="521"/>
      <c r="R64" s="522"/>
      <c r="V64" s="126"/>
    </row>
    <row r="65" spans="2:23">
      <c r="B65" s="436"/>
      <c r="C65" s="437"/>
      <c r="D65" s="437"/>
      <c r="E65" s="437"/>
      <c r="F65" s="437"/>
      <c r="G65" s="437"/>
      <c r="H65" s="437"/>
      <c r="I65" s="437"/>
      <c r="J65" s="437"/>
      <c r="K65" s="437"/>
      <c r="L65" s="437"/>
      <c r="M65" s="437"/>
      <c r="N65" s="437"/>
      <c r="O65" s="437"/>
      <c r="P65" s="437"/>
      <c r="Q65" s="437"/>
      <c r="R65" s="438"/>
      <c r="V65" s="126"/>
    </row>
    <row r="66" spans="2:23">
      <c r="B66" s="436"/>
      <c r="C66" s="437"/>
      <c r="D66" s="437"/>
      <c r="E66" s="437"/>
      <c r="F66" s="437"/>
      <c r="G66" s="437"/>
      <c r="H66" s="437"/>
      <c r="I66" s="437"/>
      <c r="J66" s="437"/>
      <c r="K66" s="437"/>
      <c r="L66" s="437"/>
      <c r="M66" s="437"/>
      <c r="N66" s="437"/>
      <c r="O66" s="437"/>
      <c r="P66" s="437"/>
      <c r="Q66" s="437"/>
      <c r="R66" s="438"/>
      <c r="V66" s="126"/>
    </row>
    <row r="67" spans="2:23">
      <c r="B67" s="436"/>
      <c r="C67" s="437"/>
      <c r="D67" s="437"/>
      <c r="E67" s="437"/>
      <c r="F67" s="437"/>
      <c r="G67" s="437"/>
      <c r="H67" s="437"/>
      <c r="I67" s="437"/>
      <c r="J67" s="437"/>
      <c r="K67" s="437"/>
      <c r="L67" s="437"/>
      <c r="M67" s="437"/>
      <c r="N67" s="437"/>
      <c r="O67" s="437"/>
      <c r="P67" s="437"/>
      <c r="Q67" s="437"/>
      <c r="R67" s="438"/>
      <c r="V67" s="126"/>
    </row>
    <row r="68" spans="2:23" ht="17.25" thickBot="1">
      <c r="B68" s="523"/>
      <c r="C68" s="524"/>
      <c r="D68" s="524"/>
      <c r="E68" s="524"/>
      <c r="F68" s="524"/>
      <c r="G68" s="524"/>
      <c r="H68" s="524"/>
      <c r="I68" s="524"/>
      <c r="J68" s="524"/>
      <c r="K68" s="524"/>
      <c r="L68" s="524"/>
      <c r="M68" s="524"/>
      <c r="N68" s="524"/>
      <c r="O68" s="524"/>
      <c r="P68" s="524"/>
      <c r="Q68" s="524"/>
      <c r="R68" s="525"/>
      <c r="V68" s="126"/>
    </row>
    <row r="69" spans="2:23" ht="17.25" thickBot="1">
      <c r="V69" s="126"/>
    </row>
    <row r="70" spans="2:23" ht="18" thickBot="1">
      <c r="B70" s="151" t="s">
        <v>51</v>
      </c>
      <c r="C70" s="152"/>
      <c r="D70" s="152"/>
      <c r="E70" s="152"/>
      <c r="F70" s="152"/>
      <c r="G70" s="152"/>
      <c r="H70" s="152"/>
      <c r="I70" s="152"/>
      <c r="J70" s="152"/>
      <c r="K70" s="152"/>
      <c r="L70" s="152"/>
      <c r="M70" s="152"/>
      <c r="N70" s="152"/>
      <c r="O70" s="152"/>
      <c r="P70" s="152"/>
      <c r="Q70" s="152"/>
      <c r="R70" s="152"/>
      <c r="S70" s="152"/>
      <c r="T70" s="153"/>
      <c r="U70" s="190"/>
      <c r="V70" s="126"/>
    </row>
    <row r="71" spans="2:23" ht="18" thickBot="1">
      <c r="B71" s="158"/>
      <c r="C71" s="156"/>
      <c r="D71" s="156"/>
      <c r="E71" s="156"/>
      <c r="F71" s="156"/>
      <c r="G71" s="156"/>
      <c r="H71" s="156"/>
      <c r="I71" s="156"/>
      <c r="J71" s="156"/>
      <c r="K71" s="156"/>
      <c r="L71" s="156"/>
      <c r="M71" s="156"/>
      <c r="N71" s="156"/>
      <c r="O71" s="156"/>
      <c r="P71" s="156"/>
      <c r="Q71" s="128"/>
      <c r="R71" s="128"/>
      <c r="S71" s="128"/>
      <c r="T71" s="160"/>
      <c r="U71" s="128"/>
      <c r="V71" s="126"/>
    </row>
    <row r="72" spans="2:23" ht="17.25">
      <c r="B72" s="158"/>
      <c r="C72" s="191" t="s">
        <v>168</v>
      </c>
      <c r="D72" s="192"/>
      <c r="E72" s="192"/>
      <c r="F72" s="192"/>
      <c r="G72" s="192"/>
      <c r="H72" s="192"/>
      <c r="I72" s="192"/>
      <c r="J72" s="193"/>
      <c r="K72" s="190"/>
      <c r="L72" s="40" t="s">
        <v>169</v>
      </c>
      <c r="M72" s="194"/>
      <c r="N72" s="194"/>
      <c r="O72" s="194"/>
      <c r="P72" s="194"/>
      <c r="Q72" s="194"/>
      <c r="R72" s="194"/>
      <c r="S72" s="195"/>
      <c r="T72" s="160"/>
      <c r="U72" s="128"/>
      <c r="V72" s="126"/>
    </row>
    <row r="73" spans="2:23" ht="17.25">
      <c r="B73" s="158"/>
      <c r="C73" s="196"/>
      <c r="D73" s="128"/>
      <c r="E73" s="128"/>
      <c r="F73" s="128"/>
      <c r="G73" s="128"/>
      <c r="H73" s="128"/>
      <c r="I73" s="197"/>
      <c r="J73" s="160"/>
      <c r="K73" s="128"/>
      <c r="L73" s="158"/>
      <c r="M73" s="128"/>
      <c r="N73" s="128"/>
      <c r="O73" s="161"/>
      <c r="P73" s="161"/>
      <c r="Q73" s="128"/>
      <c r="R73" s="156"/>
      <c r="S73" s="157"/>
      <c r="T73" s="160"/>
      <c r="U73" s="156"/>
      <c r="V73" s="198"/>
      <c r="W73" s="156"/>
    </row>
    <row r="74" spans="2:23" ht="17.25">
      <c r="B74" s="158"/>
      <c r="C74" s="196"/>
      <c r="D74" s="526" t="s">
        <v>360</v>
      </c>
      <c r="E74" s="527"/>
      <c r="F74" s="199" t="s">
        <v>149</v>
      </c>
      <c r="G74" s="199"/>
      <c r="H74" s="200"/>
      <c r="I74" s="201"/>
      <c r="J74" s="160"/>
      <c r="K74" s="128"/>
      <c r="L74" s="158"/>
      <c r="M74" s="202" t="s">
        <v>360</v>
      </c>
      <c r="N74" s="200"/>
      <c r="O74" s="199" t="s">
        <v>149</v>
      </c>
      <c r="P74" s="199"/>
      <c r="Q74" s="200"/>
      <c r="R74" s="203"/>
      <c r="S74" s="157"/>
      <c r="T74" s="160"/>
      <c r="U74" s="156"/>
      <c r="V74" s="198"/>
      <c r="W74" s="156"/>
    </row>
    <row r="75" spans="2:23" ht="15" customHeight="1">
      <c r="B75" s="158"/>
      <c r="C75" s="158"/>
      <c r="D75" s="204"/>
      <c r="E75" s="205"/>
      <c r="F75" s="343">
        <f>(E18*F79)+(E33*F80)+(E48*F81)</f>
        <v>0</v>
      </c>
      <c r="G75" s="206" t="s">
        <v>46</v>
      </c>
      <c r="I75" s="171"/>
      <c r="J75" s="160"/>
      <c r="K75" s="128"/>
      <c r="L75" s="158"/>
      <c r="M75" s="204"/>
      <c r="N75" s="205"/>
      <c r="O75" s="343">
        <f>N18</f>
        <v>0</v>
      </c>
      <c r="P75" s="206" t="s">
        <v>46</v>
      </c>
      <c r="R75" s="171"/>
      <c r="S75" s="160"/>
      <c r="T75" s="160"/>
      <c r="U75" s="128"/>
      <c r="V75" s="126"/>
    </row>
    <row r="76" spans="2:23" ht="17.25">
      <c r="B76" s="158"/>
      <c r="C76" s="158"/>
      <c r="D76" s="207" t="s">
        <v>361</v>
      </c>
      <c r="E76" s="197"/>
      <c r="F76" s="344"/>
      <c r="G76" s="197"/>
      <c r="H76" s="128"/>
      <c r="I76" s="171"/>
      <c r="J76" s="208"/>
      <c r="K76" s="197"/>
      <c r="L76" s="158"/>
      <c r="M76" s="209" t="s">
        <v>268</v>
      </c>
      <c r="N76" s="210"/>
      <c r="O76" s="350"/>
      <c r="P76" s="210"/>
      <c r="Q76" s="211"/>
      <c r="R76" s="212"/>
      <c r="S76" s="160"/>
      <c r="T76" s="160"/>
      <c r="U76" s="128"/>
      <c r="V76" s="126"/>
    </row>
    <row r="77" spans="2:23" ht="17.25">
      <c r="B77" s="158"/>
      <c r="C77" s="158"/>
      <c r="D77" s="207"/>
      <c r="E77" s="197"/>
      <c r="F77" s="344"/>
      <c r="G77" s="197"/>
      <c r="H77" s="128"/>
      <c r="I77" s="171"/>
      <c r="J77" s="208"/>
      <c r="K77" s="197"/>
      <c r="L77" s="158"/>
      <c r="M77" s="197"/>
      <c r="N77" s="197"/>
      <c r="O77" s="344"/>
      <c r="P77" s="197"/>
      <c r="Q77" s="128"/>
      <c r="R77" s="128"/>
      <c r="S77" s="160"/>
      <c r="T77" s="160"/>
      <c r="U77" s="128"/>
      <c r="V77" s="126"/>
    </row>
    <row r="78" spans="2:23" ht="17.25">
      <c r="B78" s="158"/>
      <c r="C78" s="158"/>
      <c r="D78" s="204" t="s">
        <v>171</v>
      </c>
      <c r="E78" s="128"/>
      <c r="F78" s="336"/>
      <c r="G78" s="197"/>
      <c r="H78" s="128"/>
      <c r="I78" s="171"/>
      <c r="J78" s="208"/>
      <c r="K78" s="197"/>
      <c r="L78" s="158"/>
      <c r="M78" s="197"/>
      <c r="N78" s="197"/>
      <c r="O78" s="344"/>
      <c r="P78" s="197"/>
      <c r="Q78" s="128"/>
      <c r="R78" s="128"/>
      <c r="S78" s="160"/>
      <c r="T78" s="160"/>
      <c r="U78" s="128"/>
      <c r="V78" s="126"/>
    </row>
    <row r="79" spans="2:23" ht="17.25">
      <c r="B79" s="158"/>
      <c r="C79" s="158"/>
      <c r="D79" s="207" t="s">
        <v>362</v>
      </c>
      <c r="E79" s="128"/>
      <c r="F79" s="351">
        <v>0.05</v>
      </c>
      <c r="G79" s="197"/>
      <c r="H79" s="128"/>
      <c r="I79" s="171"/>
      <c r="J79" s="208"/>
      <c r="K79" s="197"/>
      <c r="L79" s="158"/>
      <c r="M79" s="197"/>
      <c r="N79" s="197"/>
      <c r="O79" s="344"/>
      <c r="P79" s="197"/>
      <c r="Q79" s="128"/>
      <c r="R79" s="128"/>
      <c r="S79" s="160"/>
      <c r="T79" s="160"/>
      <c r="U79" s="128"/>
      <c r="V79" s="126"/>
    </row>
    <row r="80" spans="2:23" ht="17.25">
      <c r="B80" s="158"/>
      <c r="C80" s="158"/>
      <c r="D80" s="207" t="s">
        <v>363</v>
      </c>
      <c r="E80" s="128"/>
      <c r="F80" s="351">
        <v>0.33</v>
      </c>
      <c r="G80" s="197"/>
      <c r="H80" s="128"/>
      <c r="I80" s="171"/>
      <c r="J80" s="208"/>
      <c r="K80" s="197"/>
      <c r="L80" s="158"/>
      <c r="M80" s="197"/>
      <c r="N80" s="197"/>
      <c r="O80" s="344"/>
      <c r="P80" s="197"/>
      <c r="Q80" s="128"/>
      <c r="R80" s="128"/>
      <c r="S80" s="160"/>
      <c r="T80" s="160"/>
      <c r="U80" s="128"/>
      <c r="V80" s="126"/>
    </row>
    <row r="81" spans="2:22" ht="17.25">
      <c r="B81" s="158"/>
      <c r="C81" s="158"/>
      <c r="D81" s="209" t="s">
        <v>364</v>
      </c>
      <c r="E81" s="211"/>
      <c r="F81" s="351">
        <v>0.62</v>
      </c>
      <c r="G81" s="210"/>
      <c r="H81" s="211"/>
      <c r="I81" s="212"/>
      <c r="J81" s="208"/>
      <c r="K81" s="197"/>
      <c r="L81" s="158"/>
      <c r="M81" s="197"/>
      <c r="N81" s="197"/>
      <c r="O81" s="344"/>
      <c r="P81" s="197"/>
      <c r="Q81" s="128"/>
      <c r="R81" s="128"/>
      <c r="S81" s="160"/>
      <c r="T81" s="160"/>
      <c r="U81" s="128"/>
      <c r="V81" s="126"/>
    </row>
    <row r="82" spans="2:22" ht="17.25">
      <c r="B82" s="158"/>
      <c r="C82" s="158"/>
      <c r="D82" s="197"/>
      <c r="E82" s="197"/>
      <c r="F82" s="344"/>
      <c r="G82" s="197"/>
      <c r="H82" s="128"/>
      <c r="I82" s="128"/>
      <c r="J82" s="208"/>
      <c r="K82" s="197"/>
      <c r="L82" s="158"/>
      <c r="M82" s="128"/>
      <c r="N82" s="128"/>
      <c r="O82" s="336"/>
      <c r="P82" s="128"/>
      <c r="Q82" s="128"/>
      <c r="R82" s="128"/>
      <c r="S82" s="160"/>
      <c r="T82" s="160"/>
      <c r="U82" s="128"/>
      <c r="V82" s="126"/>
    </row>
    <row r="83" spans="2:22" ht="17.25">
      <c r="B83" s="158"/>
      <c r="C83" s="158"/>
      <c r="D83" s="526" t="s">
        <v>365</v>
      </c>
      <c r="E83" s="527"/>
      <c r="F83" s="346" t="s">
        <v>149</v>
      </c>
      <c r="G83" s="199"/>
      <c r="H83" s="200"/>
      <c r="I83" s="201"/>
      <c r="J83" s="208"/>
      <c r="K83" s="197"/>
      <c r="L83" s="158"/>
      <c r="M83" s="526" t="s">
        <v>365</v>
      </c>
      <c r="N83" s="527"/>
      <c r="O83" s="346" t="s">
        <v>149</v>
      </c>
      <c r="P83" s="199"/>
      <c r="Q83" s="200"/>
      <c r="R83" s="201"/>
      <c r="S83" s="160"/>
      <c r="T83" s="160"/>
      <c r="U83" s="128"/>
      <c r="V83" s="126"/>
    </row>
    <row r="84" spans="2:22" ht="17.25">
      <c r="B84" s="158"/>
      <c r="C84" s="158"/>
      <c r="D84" s="204"/>
      <c r="E84" s="205"/>
      <c r="F84" s="343">
        <f>N34*N36/F86</f>
        <v>0</v>
      </c>
      <c r="G84" s="206" t="s">
        <v>46</v>
      </c>
      <c r="I84" s="171"/>
      <c r="J84" s="208"/>
      <c r="K84" s="197"/>
      <c r="L84" s="158"/>
      <c r="M84" s="204"/>
      <c r="N84" s="205"/>
      <c r="O84" s="343">
        <f>N34*N36/O86</f>
        <v>0</v>
      </c>
      <c r="P84" s="206" t="s">
        <v>46</v>
      </c>
      <c r="R84" s="171"/>
      <c r="S84" s="160"/>
      <c r="T84" s="160"/>
      <c r="U84" s="128"/>
      <c r="V84" s="126"/>
    </row>
    <row r="85" spans="2:22" ht="17.25">
      <c r="B85" s="158"/>
      <c r="C85" s="158"/>
      <c r="D85" s="207" t="s">
        <v>366</v>
      </c>
      <c r="E85" s="197"/>
      <c r="F85" s="344"/>
      <c r="G85" s="197"/>
      <c r="H85" s="128"/>
      <c r="I85" s="171"/>
      <c r="J85" s="208"/>
      <c r="K85" s="197"/>
      <c r="L85" s="158"/>
      <c r="M85" s="207" t="s">
        <v>366</v>
      </c>
      <c r="N85" s="197"/>
      <c r="O85" s="344"/>
      <c r="P85" s="197"/>
      <c r="Q85" s="128"/>
      <c r="R85" s="171"/>
      <c r="S85" s="160"/>
      <c r="T85" s="160"/>
      <c r="U85" s="128"/>
      <c r="V85" s="126"/>
    </row>
    <row r="86" spans="2:22" ht="17.25">
      <c r="B86" s="158"/>
      <c r="C86" s="158"/>
      <c r="D86" s="209"/>
      <c r="E86" s="213" t="s">
        <v>83</v>
      </c>
      <c r="F86" s="352">
        <v>215</v>
      </c>
      <c r="G86" s="214" t="s">
        <v>158</v>
      </c>
      <c r="H86" s="211"/>
      <c r="I86" s="212"/>
      <c r="J86" s="208"/>
      <c r="K86" s="197"/>
      <c r="L86" s="158"/>
      <c r="M86" s="209"/>
      <c r="N86" s="213" t="s">
        <v>83</v>
      </c>
      <c r="O86" s="352">
        <v>215</v>
      </c>
      <c r="P86" s="214" t="s">
        <v>158</v>
      </c>
      <c r="Q86" s="211"/>
      <c r="R86" s="212"/>
      <c r="S86" s="160"/>
      <c r="T86" s="160"/>
      <c r="U86" s="128"/>
      <c r="V86" s="126"/>
    </row>
    <row r="87" spans="2:22" ht="17.25">
      <c r="B87" s="158"/>
      <c r="C87" s="158"/>
      <c r="D87" s="197"/>
      <c r="E87" s="197"/>
      <c r="F87" s="344"/>
      <c r="G87" s="197"/>
      <c r="H87" s="128"/>
      <c r="I87" s="128"/>
      <c r="J87" s="208"/>
      <c r="K87" s="197"/>
      <c r="L87" s="158"/>
      <c r="M87" s="128"/>
      <c r="N87" s="128"/>
      <c r="O87" s="336"/>
      <c r="P87" s="128"/>
      <c r="Q87" s="128"/>
      <c r="R87" s="128"/>
      <c r="S87" s="160"/>
      <c r="T87" s="160"/>
      <c r="U87" s="128"/>
      <c r="V87" s="126"/>
    </row>
    <row r="88" spans="2:22" ht="18">
      <c r="B88" s="158"/>
      <c r="C88" s="158"/>
      <c r="D88" s="494" t="s">
        <v>367</v>
      </c>
      <c r="E88" s="495"/>
      <c r="F88" s="346" t="s">
        <v>149</v>
      </c>
      <c r="G88" s="199"/>
      <c r="H88" s="200"/>
      <c r="I88" s="215"/>
      <c r="J88" s="208"/>
      <c r="K88" s="197"/>
      <c r="L88" s="158"/>
      <c r="M88" s="167" t="s">
        <v>367</v>
      </c>
      <c r="N88" s="200"/>
      <c r="O88" s="346" t="s">
        <v>149</v>
      </c>
      <c r="P88" s="199"/>
      <c r="Q88" s="200"/>
      <c r="R88" s="215"/>
      <c r="S88" s="160"/>
      <c r="T88" s="160"/>
      <c r="U88" s="128"/>
      <c r="V88" s="126"/>
    </row>
    <row r="89" spans="2:22" ht="17.25">
      <c r="B89" s="158"/>
      <c r="C89" s="158"/>
      <c r="D89" s="204"/>
      <c r="E89" s="128"/>
      <c r="F89" s="343">
        <f>(E20+E35+E50)/3</f>
        <v>0</v>
      </c>
      <c r="G89" s="206" t="s">
        <v>46</v>
      </c>
      <c r="I89" s="171"/>
      <c r="J89" s="160"/>
      <c r="K89" s="128"/>
      <c r="L89" s="158"/>
      <c r="M89" s="204"/>
      <c r="N89" s="154"/>
      <c r="O89" s="343">
        <f>N20</f>
        <v>0</v>
      </c>
      <c r="P89" s="206" t="s">
        <v>46</v>
      </c>
      <c r="R89" s="171"/>
      <c r="S89" s="160"/>
      <c r="T89" s="160"/>
      <c r="U89" s="128"/>
      <c r="V89" s="126"/>
    </row>
    <row r="90" spans="2:22" ht="17.25">
      <c r="B90" s="158"/>
      <c r="C90" s="158"/>
      <c r="D90" s="209" t="s">
        <v>368</v>
      </c>
      <c r="E90" s="211"/>
      <c r="F90" s="348"/>
      <c r="G90" s="211"/>
      <c r="H90" s="211"/>
      <c r="I90" s="212"/>
      <c r="J90" s="160"/>
      <c r="K90" s="128"/>
      <c r="L90" s="158"/>
      <c r="M90" s="209" t="s">
        <v>170</v>
      </c>
      <c r="N90" s="211"/>
      <c r="O90" s="348"/>
      <c r="P90" s="211"/>
      <c r="Q90" s="211"/>
      <c r="R90" s="212"/>
      <c r="S90" s="160"/>
      <c r="T90" s="160"/>
      <c r="U90" s="128"/>
      <c r="V90" s="126"/>
    </row>
    <row r="91" spans="2:22">
      <c r="B91" s="158"/>
      <c r="C91" s="158"/>
      <c r="D91" s="128"/>
      <c r="E91" s="128"/>
      <c r="F91" s="336"/>
      <c r="G91" s="128"/>
      <c r="H91" s="128"/>
      <c r="I91" s="128"/>
      <c r="J91" s="160"/>
      <c r="K91" s="128"/>
      <c r="L91" s="158"/>
      <c r="M91" s="128"/>
      <c r="N91" s="128"/>
      <c r="O91" s="336"/>
      <c r="P91" s="128"/>
      <c r="Q91" s="128"/>
      <c r="R91" s="128"/>
      <c r="S91" s="160"/>
      <c r="T91" s="160"/>
      <c r="U91" s="128"/>
      <c r="V91" s="126"/>
    </row>
    <row r="92" spans="2:22" ht="18">
      <c r="B92" s="158"/>
      <c r="C92" s="158"/>
      <c r="D92" s="494" t="s">
        <v>369</v>
      </c>
      <c r="E92" s="495"/>
      <c r="F92" s="346" t="s">
        <v>149</v>
      </c>
      <c r="G92" s="199"/>
      <c r="H92" s="200"/>
      <c r="I92" s="215"/>
      <c r="J92" s="208"/>
      <c r="K92" s="197"/>
      <c r="L92" s="158"/>
      <c r="M92" s="167" t="s">
        <v>369</v>
      </c>
      <c r="N92" s="200"/>
      <c r="O92" s="346" t="s">
        <v>149</v>
      </c>
      <c r="P92" s="199"/>
      <c r="Q92" s="200"/>
      <c r="R92" s="215"/>
      <c r="S92" s="160"/>
      <c r="T92" s="160"/>
      <c r="U92" s="128"/>
      <c r="V92" s="126"/>
    </row>
    <row r="93" spans="2:22" ht="17.25">
      <c r="B93" s="158"/>
      <c r="C93" s="158"/>
      <c r="D93" s="204"/>
      <c r="E93" s="128"/>
      <c r="F93" s="343">
        <f>IF(E21&gt;0,(E21+E36+E51)/3,((E23+E38+E53)/3)*((E27+E42+E57)/3)*60/10000)</f>
        <v>0</v>
      </c>
      <c r="G93" s="206" t="s">
        <v>46</v>
      </c>
      <c r="I93" s="171"/>
      <c r="J93" s="160"/>
      <c r="K93" s="128"/>
      <c r="L93" s="158"/>
      <c r="M93" s="204"/>
      <c r="N93" s="154"/>
      <c r="O93" s="343">
        <f>IF(N21&gt;0,N21,N23*N27*60/10000)</f>
        <v>0</v>
      </c>
      <c r="P93" s="206" t="s">
        <v>46</v>
      </c>
      <c r="R93" s="171"/>
      <c r="S93" s="160"/>
      <c r="T93" s="160"/>
      <c r="U93" s="128"/>
      <c r="V93" s="126"/>
    </row>
    <row r="94" spans="2:22" ht="17.25">
      <c r="B94" s="158"/>
      <c r="C94" s="158"/>
      <c r="D94" s="209" t="s">
        <v>370</v>
      </c>
      <c r="E94" s="211"/>
      <c r="F94" s="348"/>
      <c r="G94" s="211"/>
      <c r="H94" s="211"/>
      <c r="I94" s="212"/>
      <c r="J94" s="160"/>
      <c r="K94" s="128"/>
      <c r="L94" s="158"/>
      <c r="M94" s="209" t="s">
        <v>239</v>
      </c>
      <c r="N94" s="211"/>
      <c r="O94" s="348"/>
      <c r="P94" s="211"/>
      <c r="Q94" s="211"/>
      <c r="R94" s="212"/>
      <c r="S94" s="160"/>
      <c r="T94" s="160"/>
      <c r="U94" s="128"/>
      <c r="V94" s="126"/>
    </row>
    <row r="95" spans="2:22">
      <c r="B95" s="158"/>
      <c r="C95" s="158"/>
      <c r="D95" s="128"/>
      <c r="E95" s="128"/>
      <c r="F95" s="336"/>
      <c r="G95" s="128"/>
      <c r="H95" s="128"/>
      <c r="I95" s="128"/>
      <c r="J95" s="160"/>
      <c r="K95" s="128"/>
      <c r="L95" s="158"/>
      <c r="M95" s="128"/>
      <c r="N95" s="128"/>
      <c r="O95" s="336"/>
      <c r="P95" s="128"/>
      <c r="Q95" s="128"/>
      <c r="R95" s="128"/>
      <c r="S95" s="160"/>
      <c r="T95" s="160"/>
      <c r="U95" s="128"/>
      <c r="V95" s="126"/>
    </row>
    <row r="96" spans="2:22" ht="17.25">
      <c r="B96" s="158"/>
      <c r="C96" s="158"/>
      <c r="D96" s="494" t="s">
        <v>371</v>
      </c>
      <c r="E96" s="495"/>
      <c r="F96" s="346" t="s">
        <v>149</v>
      </c>
      <c r="G96" s="199"/>
      <c r="H96" s="200"/>
      <c r="I96" s="215"/>
      <c r="J96" s="160"/>
      <c r="K96" s="128"/>
      <c r="L96" s="158"/>
      <c r="M96" s="167" t="s">
        <v>371</v>
      </c>
      <c r="N96" s="200"/>
      <c r="O96" s="346" t="s">
        <v>149</v>
      </c>
      <c r="P96" s="199"/>
      <c r="Q96" s="200"/>
      <c r="R96" s="215"/>
      <c r="S96" s="160"/>
      <c r="T96" s="160"/>
      <c r="U96" s="128"/>
      <c r="V96" s="126"/>
    </row>
    <row r="97" spans="2:22" ht="17.25">
      <c r="B97" s="158"/>
      <c r="C97" s="158"/>
      <c r="D97" s="204"/>
      <c r="E97" s="128"/>
      <c r="F97" s="343">
        <f>(E19*F79)+(E34*F80)+(E49*F81)</f>
        <v>0</v>
      </c>
      <c r="G97" s="206" t="s">
        <v>47</v>
      </c>
      <c r="I97" s="171"/>
      <c r="J97" s="160"/>
      <c r="K97" s="128"/>
      <c r="L97" s="158"/>
      <c r="M97" s="204"/>
      <c r="N97" s="154"/>
      <c r="O97" s="343">
        <f>N19</f>
        <v>0</v>
      </c>
      <c r="P97" s="206" t="s">
        <v>47</v>
      </c>
      <c r="R97" s="171"/>
      <c r="S97" s="160"/>
      <c r="T97" s="160"/>
      <c r="U97" s="128"/>
      <c r="V97" s="126"/>
    </row>
    <row r="98" spans="2:22" ht="17.25">
      <c r="B98" s="158"/>
      <c r="C98" s="158"/>
      <c r="D98" s="209" t="s">
        <v>372</v>
      </c>
      <c r="E98" s="211"/>
      <c r="F98" s="348"/>
      <c r="G98" s="211"/>
      <c r="H98" s="211"/>
      <c r="I98" s="212"/>
      <c r="J98" s="160"/>
      <c r="K98" s="128"/>
      <c r="L98" s="158"/>
      <c r="M98" s="209" t="s">
        <v>269</v>
      </c>
      <c r="N98" s="211"/>
      <c r="O98" s="348"/>
      <c r="P98" s="211"/>
      <c r="Q98" s="211"/>
      <c r="R98" s="212"/>
      <c r="S98" s="160"/>
      <c r="T98" s="160"/>
      <c r="U98" s="128"/>
      <c r="V98" s="126"/>
    </row>
    <row r="99" spans="2:22">
      <c r="B99" s="158"/>
      <c r="C99" s="158"/>
      <c r="D99" s="128"/>
      <c r="E99" s="128"/>
      <c r="F99" s="336"/>
      <c r="G99" s="128"/>
      <c r="H99" s="128"/>
      <c r="I99" s="128"/>
      <c r="J99" s="160"/>
      <c r="K99" s="128"/>
      <c r="L99" s="158"/>
      <c r="M99" s="128"/>
      <c r="N99" s="128"/>
      <c r="O99" s="336"/>
      <c r="P99" s="128"/>
      <c r="Q99" s="128"/>
      <c r="R99" s="128"/>
      <c r="S99" s="160"/>
      <c r="T99" s="160"/>
      <c r="U99" s="128"/>
      <c r="V99" s="126"/>
    </row>
    <row r="100" spans="2:22" ht="18">
      <c r="B100" s="158"/>
      <c r="C100" s="158"/>
      <c r="D100" s="494" t="s">
        <v>373</v>
      </c>
      <c r="E100" s="495"/>
      <c r="F100" s="346" t="s">
        <v>149</v>
      </c>
      <c r="G100" s="199"/>
      <c r="H100" s="200"/>
      <c r="I100" s="215"/>
      <c r="J100" s="160"/>
      <c r="K100" s="128"/>
      <c r="L100" s="158"/>
      <c r="M100" s="494" t="s">
        <v>373</v>
      </c>
      <c r="N100" s="495"/>
      <c r="O100" s="346" t="s">
        <v>149</v>
      </c>
      <c r="P100" s="199"/>
      <c r="Q100" s="200"/>
      <c r="R100" s="215"/>
      <c r="S100" s="160"/>
      <c r="T100" s="160"/>
      <c r="U100" s="128"/>
      <c r="V100" s="126"/>
    </row>
    <row r="101" spans="2:22" ht="17.25">
      <c r="B101" s="158"/>
      <c r="C101" s="158"/>
      <c r="D101" s="204"/>
      <c r="E101" s="128"/>
      <c r="F101" s="343">
        <f>N35*N36/F86</f>
        <v>0</v>
      </c>
      <c r="G101" s="206" t="s">
        <v>47</v>
      </c>
      <c r="I101" s="171"/>
      <c r="J101" s="160"/>
      <c r="K101" s="128"/>
      <c r="L101" s="158"/>
      <c r="M101" s="204"/>
      <c r="N101" s="128"/>
      <c r="O101" s="343">
        <f>N35*N36/O86</f>
        <v>0</v>
      </c>
      <c r="P101" s="206" t="s">
        <v>47</v>
      </c>
      <c r="R101" s="171"/>
      <c r="S101" s="160"/>
      <c r="T101" s="160"/>
      <c r="U101" s="128"/>
      <c r="V101" s="126"/>
    </row>
    <row r="102" spans="2:22" ht="17.25">
      <c r="B102" s="158"/>
      <c r="C102" s="158"/>
      <c r="D102" s="209" t="s">
        <v>374</v>
      </c>
      <c r="E102" s="211"/>
      <c r="F102" s="348"/>
      <c r="G102" s="211"/>
      <c r="H102" s="211"/>
      <c r="I102" s="212"/>
      <c r="J102" s="160"/>
      <c r="K102" s="128"/>
      <c r="L102" s="158"/>
      <c r="M102" s="209" t="s">
        <v>374</v>
      </c>
      <c r="N102" s="211"/>
      <c r="O102" s="348"/>
      <c r="P102" s="211"/>
      <c r="Q102" s="211"/>
      <c r="R102" s="212"/>
      <c r="S102" s="160"/>
      <c r="T102" s="160"/>
      <c r="U102" s="128"/>
      <c r="V102" s="126"/>
    </row>
    <row r="103" spans="2:22">
      <c r="B103" s="158"/>
      <c r="C103" s="158"/>
      <c r="D103" s="128"/>
      <c r="E103" s="128"/>
      <c r="F103" s="336"/>
      <c r="G103" s="128"/>
      <c r="H103" s="128"/>
      <c r="I103" s="128"/>
      <c r="J103" s="160"/>
      <c r="K103" s="128"/>
      <c r="L103" s="158"/>
      <c r="M103" s="128"/>
      <c r="N103" s="128"/>
      <c r="O103" s="336"/>
      <c r="P103" s="128"/>
      <c r="Q103" s="128"/>
      <c r="R103" s="128"/>
      <c r="S103" s="160"/>
      <c r="T103" s="160"/>
      <c r="U103" s="128"/>
      <c r="V103" s="126"/>
    </row>
    <row r="104" spans="2:22" ht="17.25">
      <c r="B104" s="158"/>
      <c r="C104" s="158"/>
      <c r="D104" s="528" t="s">
        <v>375</v>
      </c>
      <c r="E104" s="529"/>
      <c r="F104" s="346" t="s">
        <v>149</v>
      </c>
      <c r="G104" s="199"/>
      <c r="H104" s="200"/>
      <c r="I104" s="215"/>
      <c r="J104" s="160"/>
      <c r="K104" s="128"/>
      <c r="L104" s="158"/>
      <c r="M104" s="532" t="s">
        <v>375</v>
      </c>
      <c r="N104" s="533"/>
      <c r="O104" s="346" t="s">
        <v>149</v>
      </c>
      <c r="P104" s="199"/>
      <c r="Q104" s="200"/>
      <c r="R104" s="215"/>
      <c r="S104" s="160"/>
      <c r="T104" s="160"/>
      <c r="U104" s="128"/>
      <c r="V104" s="126"/>
    </row>
    <row r="105" spans="2:22" ht="17.25">
      <c r="B105" s="158"/>
      <c r="C105" s="158"/>
      <c r="D105" s="530"/>
      <c r="E105" s="531"/>
      <c r="F105" s="343" t="e">
        <f>F97*F110*F111</f>
        <v>#VALUE!</v>
      </c>
      <c r="G105" s="206" t="s">
        <v>48</v>
      </c>
      <c r="I105" s="171"/>
      <c r="J105" s="160"/>
      <c r="K105" s="128"/>
      <c r="L105" s="216"/>
      <c r="M105" s="534"/>
      <c r="N105" s="535"/>
      <c r="O105" s="343" t="e">
        <f>O97*O110*O111</f>
        <v>#VALUE!</v>
      </c>
      <c r="P105" s="206" t="s">
        <v>48</v>
      </c>
      <c r="R105" s="171"/>
      <c r="S105" s="160"/>
      <c r="T105" s="160"/>
      <c r="U105" s="128"/>
      <c r="V105" s="126"/>
    </row>
    <row r="106" spans="2:22" ht="17.25">
      <c r="B106" s="158"/>
      <c r="C106" s="158"/>
      <c r="D106" s="207" t="s">
        <v>376</v>
      </c>
      <c r="E106" s="128"/>
      <c r="F106" s="336"/>
      <c r="G106" s="128"/>
      <c r="H106" s="128"/>
      <c r="I106" s="171"/>
      <c r="J106" s="160"/>
      <c r="K106" s="128"/>
      <c r="L106" s="155"/>
      <c r="M106" s="207" t="s">
        <v>376</v>
      </c>
      <c r="N106" s="128"/>
      <c r="O106" s="336"/>
      <c r="P106" s="128"/>
      <c r="Q106" s="128"/>
      <c r="R106" s="171"/>
      <c r="S106" s="160"/>
      <c r="T106" s="160"/>
      <c r="U106" s="128"/>
      <c r="V106" s="126"/>
    </row>
    <row r="107" spans="2:22" ht="17.25">
      <c r="B107" s="158"/>
      <c r="C107" s="158"/>
      <c r="D107" s="207" t="s">
        <v>377</v>
      </c>
      <c r="E107" s="128"/>
      <c r="F107" s="336"/>
      <c r="G107" s="128"/>
      <c r="H107" s="128"/>
      <c r="I107" s="171"/>
      <c r="J107" s="160"/>
      <c r="K107" s="128"/>
      <c r="L107" s="155"/>
      <c r="M107" s="207" t="s">
        <v>377</v>
      </c>
      <c r="N107" s="128"/>
      <c r="O107" s="336"/>
      <c r="P107" s="128"/>
      <c r="Q107" s="128"/>
      <c r="R107" s="171"/>
      <c r="S107" s="160"/>
      <c r="T107" s="160"/>
      <c r="U107" s="128"/>
      <c r="V107" s="126"/>
    </row>
    <row r="108" spans="2:22" ht="17.25">
      <c r="B108" s="158"/>
      <c r="C108" s="158"/>
      <c r="D108" s="207" t="s">
        <v>61</v>
      </c>
      <c r="E108" s="128"/>
      <c r="F108" s="336"/>
      <c r="G108" s="128"/>
      <c r="H108" s="128"/>
      <c r="I108" s="171"/>
      <c r="J108" s="160"/>
      <c r="K108" s="128"/>
      <c r="L108" s="155"/>
      <c r="M108" s="207" t="s">
        <v>61</v>
      </c>
      <c r="N108" s="128"/>
      <c r="O108" s="336"/>
      <c r="P108" s="128"/>
      <c r="Q108" s="128"/>
      <c r="R108" s="171"/>
      <c r="S108" s="160"/>
      <c r="T108" s="160"/>
      <c r="U108" s="128"/>
      <c r="V108" s="126"/>
    </row>
    <row r="109" spans="2:22" ht="17.25">
      <c r="B109" s="158"/>
      <c r="C109" s="158"/>
      <c r="D109" s="204"/>
      <c r="E109" s="128"/>
      <c r="F109" s="336"/>
      <c r="G109" s="128"/>
      <c r="H109" s="128"/>
      <c r="I109" s="171"/>
      <c r="J109" s="160"/>
      <c r="K109" s="128"/>
      <c r="L109" s="155"/>
      <c r="M109" s="204"/>
      <c r="N109" s="128"/>
      <c r="O109" s="336"/>
      <c r="P109" s="128"/>
      <c r="Q109" s="128"/>
      <c r="R109" s="171"/>
      <c r="S109" s="160"/>
      <c r="T109" s="160"/>
      <c r="U109" s="128"/>
      <c r="V109" s="126"/>
    </row>
    <row r="110" spans="2:22" ht="17.25">
      <c r="B110" s="158"/>
      <c r="C110" s="158"/>
      <c r="D110" s="204"/>
      <c r="E110" s="217" t="s">
        <v>73</v>
      </c>
      <c r="F110" s="345" t="str">
        <f>IF('General Info &amp; Test Results'!C34=140,90,IF('General Info &amp; Test Results'!C34=120,70,IF('General Info &amp; Test Results'!C34=50,0,"error")))</f>
        <v>error</v>
      </c>
      <c r="G110" s="206" t="s">
        <v>75</v>
      </c>
      <c r="H110" s="128"/>
      <c r="I110" s="171"/>
      <c r="J110" s="160"/>
      <c r="K110" s="128"/>
      <c r="L110" s="155"/>
      <c r="M110" s="204"/>
      <c r="N110" s="217" t="s">
        <v>73</v>
      </c>
      <c r="O110" s="345" t="str">
        <f>IF('General Info &amp; Test Results'!C34=140,90,IF('General Info &amp; Test Results'!C34=120,70,IF('General Info &amp; Test Results'!C34=50,0,"error")))</f>
        <v>error</v>
      </c>
      <c r="P110" s="206" t="s">
        <v>75</v>
      </c>
      <c r="Q110" s="206"/>
      <c r="R110" s="171"/>
      <c r="S110" s="160"/>
      <c r="T110" s="160"/>
      <c r="U110" s="128"/>
      <c r="V110" s="126"/>
    </row>
    <row r="111" spans="2:22" ht="17.25">
      <c r="B111" s="158"/>
      <c r="C111" s="158"/>
      <c r="D111" s="218"/>
      <c r="E111" s="213" t="s">
        <v>74</v>
      </c>
      <c r="F111" s="351">
        <v>2.3999999999999998E-3</v>
      </c>
      <c r="G111" s="214" t="s">
        <v>76</v>
      </c>
      <c r="H111" s="211"/>
      <c r="I111" s="212"/>
      <c r="J111" s="160"/>
      <c r="K111" s="128"/>
      <c r="L111" s="155"/>
      <c r="M111" s="218"/>
      <c r="N111" s="213" t="s">
        <v>74</v>
      </c>
      <c r="O111" s="351">
        <v>2.3999999999999998E-3</v>
      </c>
      <c r="P111" s="214" t="s">
        <v>76</v>
      </c>
      <c r="Q111" s="214"/>
      <c r="R111" s="212"/>
      <c r="S111" s="160"/>
      <c r="T111" s="160"/>
      <c r="U111" s="128"/>
      <c r="V111" s="126"/>
    </row>
    <row r="112" spans="2:22" ht="17.25">
      <c r="B112" s="158"/>
      <c r="C112" s="158"/>
      <c r="D112" s="128"/>
      <c r="E112" s="128"/>
      <c r="F112" s="336"/>
      <c r="G112" s="128"/>
      <c r="H112" s="206"/>
      <c r="I112" s="128"/>
      <c r="J112" s="160"/>
      <c r="K112" s="128"/>
      <c r="L112" s="155"/>
      <c r="M112" s="128"/>
      <c r="N112" s="128"/>
      <c r="O112" s="336"/>
      <c r="P112" s="128"/>
      <c r="Q112" s="128"/>
      <c r="R112" s="128"/>
      <c r="S112" s="160"/>
      <c r="T112" s="160"/>
      <c r="U112" s="128"/>
      <c r="V112" s="126"/>
    </row>
    <row r="113" spans="2:22" ht="16.5" customHeight="1">
      <c r="B113" s="158"/>
      <c r="C113" s="158"/>
      <c r="D113" s="532" t="s">
        <v>378</v>
      </c>
      <c r="E113" s="533"/>
      <c r="F113" s="346" t="s">
        <v>149</v>
      </c>
      <c r="G113" s="199"/>
      <c r="H113" s="219"/>
      <c r="I113" s="215"/>
      <c r="J113" s="160"/>
      <c r="K113" s="128"/>
      <c r="L113" s="155"/>
      <c r="M113" s="532" t="s">
        <v>378</v>
      </c>
      <c r="N113" s="533"/>
      <c r="O113" s="346" t="s">
        <v>149</v>
      </c>
      <c r="P113" s="199"/>
      <c r="Q113" s="200"/>
      <c r="R113" s="215"/>
      <c r="S113" s="160"/>
      <c r="T113" s="160"/>
      <c r="U113" s="128"/>
      <c r="V113" s="126"/>
    </row>
    <row r="114" spans="2:22" ht="17.25">
      <c r="B114" s="158"/>
      <c r="C114" s="158"/>
      <c r="D114" s="534"/>
      <c r="E114" s="535"/>
      <c r="F114" s="343" t="e">
        <f>F97*F120*F121/F122</f>
        <v>#VALUE!</v>
      </c>
      <c r="G114" s="206" t="s">
        <v>84</v>
      </c>
      <c r="I114" s="171"/>
      <c r="J114" s="160"/>
      <c r="K114" s="128"/>
      <c r="L114" s="158"/>
      <c r="M114" s="534"/>
      <c r="N114" s="535"/>
      <c r="O114" s="343" t="e">
        <f>O97*O120*O121/O122</f>
        <v>#VALUE!</v>
      </c>
      <c r="P114" s="206" t="s">
        <v>84</v>
      </c>
      <c r="R114" s="171"/>
      <c r="S114" s="160"/>
      <c r="T114" s="160"/>
      <c r="U114" s="128"/>
      <c r="V114" s="126"/>
    </row>
    <row r="115" spans="2:22" ht="17.25">
      <c r="B115" s="158"/>
      <c r="C115" s="158"/>
      <c r="D115" s="207" t="s">
        <v>379</v>
      </c>
      <c r="E115" s="128"/>
      <c r="F115" s="336"/>
      <c r="G115" s="128"/>
      <c r="H115" s="128"/>
      <c r="I115" s="171"/>
      <c r="J115" s="160"/>
      <c r="K115" s="128"/>
      <c r="L115" s="158"/>
      <c r="M115" s="207" t="s">
        <v>379</v>
      </c>
      <c r="N115" s="128"/>
      <c r="O115" s="336"/>
      <c r="P115" s="128"/>
      <c r="Q115" s="128"/>
      <c r="R115" s="171"/>
      <c r="S115" s="160"/>
      <c r="T115" s="160"/>
      <c r="U115" s="128"/>
      <c r="V115" s="126"/>
    </row>
    <row r="116" spans="2:22" ht="17.25">
      <c r="B116" s="158"/>
      <c r="C116" s="158"/>
      <c r="D116" s="207" t="s">
        <v>380</v>
      </c>
      <c r="E116" s="128"/>
      <c r="F116" s="336"/>
      <c r="G116" s="128"/>
      <c r="H116" s="128"/>
      <c r="I116" s="171"/>
      <c r="J116" s="160"/>
      <c r="K116" s="128"/>
      <c r="L116" s="158"/>
      <c r="M116" s="207" t="s">
        <v>380</v>
      </c>
      <c r="N116" s="128"/>
      <c r="O116" s="336"/>
      <c r="P116" s="128"/>
      <c r="Q116" s="128"/>
      <c r="R116" s="171"/>
      <c r="S116" s="160"/>
      <c r="T116" s="160"/>
      <c r="U116" s="128"/>
      <c r="V116" s="126"/>
    </row>
    <row r="117" spans="2:22" ht="17.25">
      <c r="B117" s="158"/>
      <c r="C117" s="158"/>
      <c r="D117" s="207" t="s">
        <v>63</v>
      </c>
      <c r="E117" s="128"/>
      <c r="F117" s="336"/>
      <c r="G117" s="128"/>
      <c r="H117" s="128"/>
      <c r="I117" s="171"/>
      <c r="J117" s="160"/>
      <c r="K117" s="128"/>
      <c r="L117" s="158"/>
      <c r="M117" s="207" t="s">
        <v>63</v>
      </c>
      <c r="N117" s="128"/>
      <c r="O117" s="336"/>
      <c r="P117" s="128"/>
      <c r="Q117" s="128"/>
      <c r="R117" s="171"/>
      <c r="S117" s="160"/>
      <c r="T117" s="160"/>
      <c r="U117" s="128"/>
      <c r="V117" s="126"/>
    </row>
    <row r="118" spans="2:22" ht="17.25">
      <c r="B118" s="158"/>
      <c r="C118" s="158"/>
      <c r="D118" s="207" t="s">
        <v>62</v>
      </c>
      <c r="E118" s="128"/>
      <c r="F118" s="336"/>
      <c r="G118" s="128"/>
      <c r="H118" s="128"/>
      <c r="I118" s="171"/>
      <c r="J118" s="160"/>
      <c r="K118" s="128"/>
      <c r="L118" s="158"/>
      <c r="M118" s="207" t="s">
        <v>62</v>
      </c>
      <c r="N118" s="128"/>
      <c r="O118" s="336"/>
      <c r="P118" s="128"/>
      <c r="Q118" s="128"/>
      <c r="R118" s="171"/>
      <c r="S118" s="160"/>
      <c r="T118" s="160"/>
      <c r="U118" s="128"/>
      <c r="V118" s="126"/>
    </row>
    <row r="119" spans="2:22" ht="17.25">
      <c r="B119" s="158"/>
      <c r="C119" s="158"/>
      <c r="D119" s="204"/>
      <c r="E119" s="128"/>
      <c r="F119" s="336"/>
      <c r="G119" s="128"/>
      <c r="H119" s="206"/>
      <c r="I119" s="171"/>
      <c r="J119" s="160"/>
      <c r="K119" s="128"/>
      <c r="L119" s="155"/>
      <c r="M119" s="204"/>
      <c r="N119" s="128"/>
      <c r="O119" s="336"/>
      <c r="P119" s="128"/>
      <c r="Q119" s="206"/>
      <c r="R119" s="171"/>
      <c r="S119" s="160"/>
      <c r="T119" s="160"/>
      <c r="U119" s="128"/>
      <c r="V119" s="126"/>
    </row>
    <row r="120" spans="2:22" ht="17.25">
      <c r="B120" s="158"/>
      <c r="C120" s="158"/>
      <c r="D120" s="204"/>
      <c r="E120" s="217" t="s">
        <v>73</v>
      </c>
      <c r="F120" s="345" t="str">
        <f>IF('General Info &amp; Test Results'!C34=140,90,IF('General Info &amp; Test Results'!C34=120,70,IF('General Info &amp; Test Results'!C34=50,0,"error")))</f>
        <v>error</v>
      </c>
      <c r="G120" s="206" t="s">
        <v>75</v>
      </c>
      <c r="H120" s="206"/>
      <c r="I120" s="171"/>
      <c r="J120" s="160"/>
      <c r="K120" s="128"/>
      <c r="L120" s="155"/>
      <c r="M120" s="204"/>
      <c r="N120" s="217" t="s">
        <v>73</v>
      </c>
      <c r="O120" s="345" t="str">
        <f>IF('General Info &amp; Test Results'!C34=140,90,IF('General Info &amp; Test Results'!C34=120,70,IF('General Info &amp; Test Results'!C34=50,0,"error")))</f>
        <v>error</v>
      </c>
      <c r="P120" s="206" t="s">
        <v>75</v>
      </c>
      <c r="Q120" s="206"/>
      <c r="R120" s="171"/>
      <c r="S120" s="160"/>
      <c r="T120" s="160"/>
      <c r="U120" s="128"/>
      <c r="V120" s="126"/>
    </row>
    <row r="121" spans="2:22" ht="17.25">
      <c r="B121" s="158"/>
      <c r="C121" s="158"/>
      <c r="D121" s="204"/>
      <c r="E121" s="217" t="s">
        <v>77</v>
      </c>
      <c r="F121" s="351">
        <v>8.1999999999999993</v>
      </c>
      <c r="G121" s="206" t="s">
        <v>79</v>
      </c>
      <c r="H121" s="206"/>
      <c r="I121" s="171"/>
      <c r="J121" s="160"/>
      <c r="K121" s="128"/>
      <c r="L121" s="155"/>
      <c r="M121" s="204"/>
      <c r="N121" s="217" t="s">
        <v>77</v>
      </c>
      <c r="O121" s="351">
        <v>8.1999999999999993</v>
      </c>
      <c r="P121" s="206" t="s">
        <v>79</v>
      </c>
      <c r="Q121" s="206"/>
      <c r="R121" s="171"/>
      <c r="S121" s="160"/>
      <c r="T121" s="160"/>
      <c r="U121" s="128"/>
      <c r="V121" s="126"/>
    </row>
    <row r="122" spans="2:22" ht="17.25">
      <c r="B122" s="158"/>
      <c r="C122" s="158"/>
      <c r="D122" s="218"/>
      <c r="E122" s="213" t="s">
        <v>78</v>
      </c>
      <c r="F122" s="351">
        <v>0.75</v>
      </c>
      <c r="G122" s="214" t="s">
        <v>80</v>
      </c>
      <c r="H122" s="214"/>
      <c r="I122" s="212"/>
      <c r="J122" s="160"/>
      <c r="K122" s="128"/>
      <c r="L122" s="155"/>
      <c r="M122" s="218"/>
      <c r="N122" s="213" t="s">
        <v>78</v>
      </c>
      <c r="O122" s="351">
        <v>0.75</v>
      </c>
      <c r="P122" s="214" t="s">
        <v>80</v>
      </c>
      <c r="Q122" s="214"/>
      <c r="R122" s="212"/>
      <c r="S122" s="160"/>
      <c r="T122" s="160"/>
      <c r="U122" s="128"/>
      <c r="V122" s="126"/>
    </row>
    <row r="123" spans="2:22" ht="17.25">
      <c r="B123" s="158"/>
      <c r="C123" s="158"/>
      <c r="D123" s="128"/>
      <c r="E123" s="128"/>
      <c r="F123" s="336"/>
      <c r="G123" s="128"/>
      <c r="H123" s="206"/>
      <c r="I123" s="128"/>
      <c r="J123" s="160"/>
      <c r="K123" s="128"/>
      <c r="L123" s="155"/>
      <c r="M123" s="128"/>
      <c r="N123" s="128"/>
      <c r="O123" s="336"/>
      <c r="P123" s="128"/>
      <c r="Q123" s="128"/>
      <c r="R123" s="128"/>
      <c r="S123" s="160"/>
      <c r="T123" s="160"/>
      <c r="U123" s="128"/>
      <c r="V123" s="126"/>
    </row>
    <row r="124" spans="2:22" ht="17.25">
      <c r="B124" s="158"/>
      <c r="C124" s="158"/>
      <c r="D124" s="528" t="s">
        <v>381</v>
      </c>
      <c r="E124" s="529"/>
      <c r="F124" s="346" t="s">
        <v>149</v>
      </c>
      <c r="G124" s="199"/>
      <c r="H124" s="200"/>
      <c r="I124" s="215"/>
      <c r="J124" s="160"/>
      <c r="K124" s="128"/>
      <c r="L124" s="155"/>
      <c r="M124" s="528" t="s">
        <v>381</v>
      </c>
      <c r="N124" s="529"/>
      <c r="O124" s="346" t="s">
        <v>149</v>
      </c>
      <c r="P124" s="199"/>
      <c r="Q124" s="200"/>
      <c r="R124" s="215"/>
      <c r="S124" s="160"/>
      <c r="T124" s="160"/>
      <c r="U124" s="128"/>
      <c r="V124" s="126"/>
    </row>
    <row r="125" spans="2:22" ht="15.75" customHeight="1">
      <c r="B125" s="158"/>
      <c r="C125" s="158"/>
      <c r="D125" s="530"/>
      <c r="E125" s="531"/>
      <c r="F125" s="343" t="e">
        <f>F101*F130*F131</f>
        <v>#VALUE!</v>
      </c>
      <c r="G125" s="206" t="s">
        <v>48</v>
      </c>
      <c r="I125" s="171"/>
      <c r="J125" s="160"/>
      <c r="K125" s="128"/>
      <c r="L125" s="155"/>
      <c r="M125" s="530"/>
      <c r="N125" s="531"/>
      <c r="O125" s="343" t="e">
        <f>O101*O130*O131</f>
        <v>#VALUE!</v>
      </c>
      <c r="P125" s="206" t="s">
        <v>48</v>
      </c>
      <c r="R125" s="171"/>
      <c r="S125" s="160"/>
      <c r="T125" s="160"/>
      <c r="U125" s="128"/>
      <c r="V125" s="126"/>
    </row>
    <row r="126" spans="2:22" ht="17.25">
      <c r="B126" s="158"/>
      <c r="C126" s="158"/>
      <c r="D126" s="207" t="s">
        <v>382</v>
      </c>
      <c r="E126" s="128"/>
      <c r="F126" s="336"/>
      <c r="G126" s="128"/>
      <c r="H126" s="128"/>
      <c r="I126" s="171"/>
      <c r="J126" s="160"/>
      <c r="K126" s="128"/>
      <c r="L126" s="155"/>
      <c r="M126" s="207" t="s">
        <v>382</v>
      </c>
      <c r="N126" s="128"/>
      <c r="O126" s="336"/>
      <c r="P126" s="128"/>
      <c r="Q126" s="128"/>
      <c r="R126" s="171"/>
      <c r="S126" s="160"/>
      <c r="T126" s="160"/>
      <c r="U126" s="128"/>
      <c r="V126" s="126"/>
    </row>
    <row r="127" spans="2:22" ht="17.25">
      <c r="B127" s="158"/>
      <c r="C127" s="158"/>
      <c r="D127" s="207" t="s">
        <v>383</v>
      </c>
      <c r="E127" s="128"/>
      <c r="F127" s="336"/>
      <c r="G127" s="128"/>
      <c r="H127" s="128"/>
      <c r="I127" s="171"/>
      <c r="J127" s="160"/>
      <c r="K127" s="128"/>
      <c r="L127" s="155"/>
      <c r="M127" s="207" t="s">
        <v>383</v>
      </c>
      <c r="N127" s="128"/>
      <c r="O127" s="336"/>
      <c r="P127" s="128"/>
      <c r="Q127" s="128"/>
      <c r="R127" s="171"/>
      <c r="S127" s="160"/>
      <c r="T127" s="160"/>
      <c r="U127" s="128"/>
      <c r="V127" s="126"/>
    </row>
    <row r="128" spans="2:22" ht="17.25">
      <c r="B128" s="158"/>
      <c r="C128" s="158"/>
      <c r="D128" s="207" t="s">
        <v>61</v>
      </c>
      <c r="E128" s="128"/>
      <c r="F128" s="336"/>
      <c r="G128" s="128"/>
      <c r="H128" s="128"/>
      <c r="I128" s="171"/>
      <c r="J128" s="160"/>
      <c r="K128" s="128"/>
      <c r="L128" s="155"/>
      <c r="M128" s="207" t="s">
        <v>61</v>
      </c>
      <c r="N128" s="128"/>
      <c r="O128" s="336"/>
      <c r="P128" s="128"/>
      <c r="Q128" s="128"/>
      <c r="R128" s="171"/>
      <c r="S128" s="160"/>
      <c r="T128" s="160"/>
      <c r="U128" s="128"/>
      <c r="V128" s="126"/>
    </row>
    <row r="129" spans="2:22" ht="17.25">
      <c r="B129" s="158"/>
      <c r="C129" s="158"/>
      <c r="D129" s="204"/>
      <c r="E129" s="128"/>
      <c r="F129" s="336"/>
      <c r="G129" s="128"/>
      <c r="H129" s="128"/>
      <c r="I129" s="171"/>
      <c r="J129" s="160"/>
      <c r="K129" s="128"/>
      <c r="L129" s="155"/>
      <c r="M129" s="204"/>
      <c r="N129" s="128"/>
      <c r="O129" s="336"/>
      <c r="P129" s="128"/>
      <c r="Q129" s="128"/>
      <c r="R129" s="171"/>
      <c r="S129" s="160"/>
      <c r="T129" s="160"/>
      <c r="U129" s="128"/>
      <c r="V129" s="126"/>
    </row>
    <row r="130" spans="2:22" ht="17.25">
      <c r="B130" s="158"/>
      <c r="C130" s="158"/>
      <c r="D130" s="204"/>
      <c r="E130" s="217" t="s">
        <v>73</v>
      </c>
      <c r="F130" s="345" t="str">
        <f>IF('General Info &amp; Test Results'!C34=140,90,IF('General Info &amp; Test Results'!C34=120,70,IF('General Info &amp; Test Results'!C34=50,0,"error")))</f>
        <v>error</v>
      </c>
      <c r="G130" s="206" t="s">
        <v>75</v>
      </c>
      <c r="H130" s="128"/>
      <c r="I130" s="171"/>
      <c r="J130" s="160"/>
      <c r="K130" s="128"/>
      <c r="L130" s="155"/>
      <c r="M130" s="204"/>
      <c r="N130" s="217" t="s">
        <v>73</v>
      </c>
      <c r="O130" s="345" t="str">
        <f>IF('General Info &amp; Test Results'!C34=140,90,IF('General Info &amp; Test Results'!C34=120,70,IF('General Info &amp; Test Results'!C34=50,0,"error")))</f>
        <v>error</v>
      </c>
      <c r="P130" s="206" t="s">
        <v>75</v>
      </c>
      <c r="Q130" s="128"/>
      <c r="R130" s="171"/>
      <c r="S130" s="160"/>
      <c r="T130" s="160"/>
      <c r="U130" s="128"/>
      <c r="V130" s="126"/>
    </row>
    <row r="131" spans="2:22" ht="17.25">
      <c r="B131" s="158"/>
      <c r="C131" s="158"/>
      <c r="D131" s="218"/>
      <c r="E131" s="213" t="s">
        <v>74</v>
      </c>
      <c r="F131" s="351">
        <v>2.3999999999999998E-3</v>
      </c>
      <c r="G131" s="214" t="s">
        <v>76</v>
      </c>
      <c r="H131" s="211"/>
      <c r="I131" s="212"/>
      <c r="J131" s="160"/>
      <c r="K131" s="128"/>
      <c r="L131" s="155"/>
      <c r="M131" s="218"/>
      <c r="N131" s="213" t="s">
        <v>74</v>
      </c>
      <c r="O131" s="351">
        <v>2.3999999999999998E-3</v>
      </c>
      <c r="P131" s="214" t="s">
        <v>76</v>
      </c>
      <c r="Q131" s="211"/>
      <c r="R131" s="212"/>
      <c r="S131" s="160"/>
      <c r="T131" s="160"/>
      <c r="U131" s="128"/>
      <c r="V131" s="126"/>
    </row>
    <row r="132" spans="2:22" ht="17.25">
      <c r="B132" s="158"/>
      <c r="C132" s="158"/>
      <c r="D132" s="128"/>
      <c r="E132" s="128"/>
      <c r="F132" s="336"/>
      <c r="G132" s="128"/>
      <c r="H132" s="206"/>
      <c r="I132" s="128"/>
      <c r="J132" s="160"/>
      <c r="K132" s="128"/>
      <c r="L132" s="155"/>
      <c r="M132" s="128"/>
      <c r="N132" s="128"/>
      <c r="O132" s="336"/>
      <c r="P132" s="128"/>
      <c r="Q132" s="206"/>
      <c r="R132" s="128"/>
      <c r="S132" s="160"/>
      <c r="T132" s="160"/>
      <c r="U132" s="128"/>
      <c r="V132" s="126"/>
    </row>
    <row r="133" spans="2:22" ht="17.25">
      <c r="B133" s="158"/>
      <c r="C133" s="158"/>
      <c r="D133" s="532" t="s">
        <v>384</v>
      </c>
      <c r="E133" s="533"/>
      <c r="F133" s="346" t="s">
        <v>149</v>
      </c>
      <c r="G133" s="199"/>
      <c r="H133" s="219"/>
      <c r="I133" s="215"/>
      <c r="J133" s="160"/>
      <c r="K133" s="128"/>
      <c r="L133" s="155"/>
      <c r="M133" s="532" t="s">
        <v>384</v>
      </c>
      <c r="N133" s="533"/>
      <c r="O133" s="346" t="s">
        <v>149</v>
      </c>
      <c r="P133" s="199"/>
      <c r="Q133" s="219"/>
      <c r="R133" s="215"/>
      <c r="S133" s="160"/>
      <c r="T133" s="160"/>
      <c r="U133" s="128"/>
      <c r="V133" s="126"/>
    </row>
    <row r="134" spans="2:22" ht="18" customHeight="1">
      <c r="B134" s="158"/>
      <c r="C134" s="158"/>
      <c r="D134" s="534"/>
      <c r="E134" s="535"/>
      <c r="F134" s="343" t="e">
        <f>F101*F140*F141/F142</f>
        <v>#VALUE!</v>
      </c>
      <c r="G134" s="206" t="s">
        <v>84</v>
      </c>
      <c r="I134" s="171"/>
      <c r="J134" s="160"/>
      <c r="K134" s="128"/>
      <c r="L134" s="155"/>
      <c r="M134" s="534"/>
      <c r="N134" s="535"/>
      <c r="O134" s="343" t="e">
        <f>O101*O140*O141/O142</f>
        <v>#VALUE!</v>
      </c>
      <c r="P134" s="206" t="s">
        <v>84</v>
      </c>
      <c r="R134" s="171"/>
      <c r="S134" s="160"/>
      <c r="T134" s="160"/>
      <c r="U134" s="128"/>
      <c r="V134" s="126"/>
    </row>
    <row r="135" spans="2:22" ht="17.25">
      <c r="B135" s="158"/>
      <c r="C135" s="158"/>
      <c r="D135" s="207" t="s">
        <v>385</v>
      </c>
      <c r="E135" s="128"/>
      <c r="F135" s="336"/>
      <c r="G135" s="128"/>
      <c r="H135" s="128"/>
      <c r="I135" s="171"/>
      <c r="J135" s="160"/>
      <c r="K135" s="128"/>
      <c r="L135" s="155"/>
      <c r="M135" s="207" t="s">
        <v>385</v>
      </c>
      <c r="N135" s="128"/>
      <c r="O135" s="336"/>
      <c r="P135" s="128"/>
      <c r="Q135" s="128"/>
      <c r="R135" s="171"/>
      <c r="S135" s="160"/>
      <c r="T135" s="160"/>
      <c r="U135" s="128"/>
      <c r="V135" s="126"/>
    </row>
    <row r="136" spans="2:22" ht="17.25">
      <c r="B136" s="158"/>
      <c r="C136" s="158"/>
      <c r="D136" s="207" t="s">
        <v>386</v>
      </c>
      <c r="E136" s="128"/>
      <c r="F136" s="336"/>
      <c r="G136" s="128"/>
      <c r="H136" s="128"/>
      <c r="I136" s="171"/>
      <c r="J136" s="160"/>
      <c r="K136" s="128"/>
      <c r="L136" s="155"/>
      <c r="M136" s="207" t="s">
        <v>386</v>
      </c>
      <c r="N136" s="128"/>
      <c r="O136" s="336"/>
      <c r="P136" s="128"/>
      <c r="Q136" s="128"/>
      <c r="R136" s="171"/>
      <c r="S136" s="160"/>
      <c r="T136" s="160"/>
      <c r="U136" s="128"/>
      <c r="V136" s="126"/>
    </row>
    <row r="137" spans="2:22" ht="17.25">
      <c r="B137" s="158"/>
      <c r="C137" s="158"/>
      <c r="D137" s="207" t="s">
        <v>63</v>
      </c>
      <c r="E137" s="128"/>
      <c r="F137" s="336"/>
      <c r="G137" s="128"/>
      <c r="H137" s="128"/>
      <c r="I137" s="171"/>
      <c r="J137" s="160"/>
      <c r="K137" s="128"/>
      <c r="L137" s="155"/>
      <c r="M137" s="207" t="s">
        <v>63</v>
      </c>
      <c r="N137" s="128"/>
      <c r="O137" s="336"/>
      <c r="P137" s="128"/>
      <c r="Q137" s="128"/>
      <c r="R137" s="171"/>
      <c r="S137" s="160"/>
      <c r="T137" s="160"/>
      <c r="U137" s="128"/>
      <c r="V137" s="126"/>
    </row>
    <row r="138" spans="2:22" ht="17.25">
      <c r="B138" s="158"/>
      <c r="C138" s="158"/>
      <c r="D138" s="207" t="s">
        <v>62</v>
      </c>
      <c r="E138" s="128"/>
      <c r="F138" s="336"/>
      <c r="G138" s="128"/>
      <c r="H138" s="128"/>
      <c r="I138" s="171"/>
      <c r="J138" s="160"/>
      <c r="K138" s="128"/>
      <c r="L138" s="155"/>
      <c r="M138" s="207" t="s">
        <v>62</v>
      </c>
      <c r="N138" s="128"/>
      <c r="O138" s="336"/>
      <c r="P138" s="128"/>
      <c r="Q138" s="128"/>
      <c r="R138" s="171"/>
      <c r="S138" s="160"/>
      <c r="T138" s="160"/>
      <c r="U138" s="128"/>
      <c r="V138" s="126"/>
    </row>
    <row r="139" spans="2:22" ht="17.25">
      <c r="B139" s="158"/>
      <c r="C139" s="158"/>
      <c r="D139" s="204"/>
      <c r="E139" s="128"/>
      <c r="F139" s="336"/>
      <c r="G139" s="128"/>
      <c r="H139" s="206"/>
      <c r="I139" s="171"/>
      <c r="J139" s="160"/>
      <c r="K139" s="128"/>
      <c r="L139" s="155"/>
      <c r="M139" s="204"/>
      <c r="N139" s="128"/>
      <c r="O139" s="336"/>
      <c r="P139" s="128"/>
      <c r="Q139" s="206"/>
      <c r="R139" s="171"/>
      <c r="S139" s="160"/>
      <c r="T139" s="160"/>
      <c r="U139" s="128"/>
      <c r="V139" s="126"/>
    </row>
    <row r="140" spans="2:22" ht="17.25">
      <c r="B140" s="158"/>
      <c r="C140" s="158"/>
      <c r="D140" s="204"/>
      <c r="E140" s="217" t="s">
        <v>73</v>
      </c>
      <c r="F140" s="345" t="str">
        <f>IF('General Info &amp; Test Results'!C34=140,90,IF('General Info &amp; Test Results'!C34=120,70,IF('General Info &amp; Test Results'!C34=50,0,"error")))</f>
        <v>error</v>
      </c>
      <c r="G140" s="206" t="s">
        <v>75</v>
      </c>
      <c r="H140" s="206"/>
      <c r="I140" s="171"/>
      <c r="J140" s="160"/>
      <c r="K140" s="128"/>
      <c r="L140" s="155"/>
      <c r="M140" s="204"/>
      <c r="N140" s="217" t="s">
        <v>73</v>
      </c>
      <c r="O140" s="345" t="str">
        <f>IF('General Info &amp; Test Results'!C34=140,90,IF('General Info &amp; Test Results'!C34=120,70,IF('General Info &amp; Test Results'!C34=50,0,"error")))</f>
        <v>error</v>
      </c>
      <c r="P140" s="206" t="s">
        <v>75</v>
      </c>
      <c r="Q140" s="206"/>
      <c r="R140" s="171"/>
      <c r="S140" s="160"/>
      <c r="T140" s="160"/>
      <c r="U140" s="128"/>
      <c r="V140" s="126"/>
    </row>
    <row r="141" spans="2:22" ht="17.25">
      <c r="B141" s="158"/>
      <c r="C141" s="158"/>
      <c r="D141" s="204"/>
      <c r="E141" s="217" t="s">
        <v>77</v>
      </c>
      <c r="F141" s="351">
        <v>8.1999999999999993</v>
      </c>
      <c r="G141" s="206" t="s">
        <v>79</v>
      </c>
      <c r="H141" s="206"/>
      <c r="I141" s="171"/>
      <c r="J141" s="160"/>
      <c r="K141" s="128"/>
      <c r="L141" s="155"/>
      <c r="M141" s="204"/>
      <c r="N141" s="217" t="s">
        <v>77</v>
      </c>
      <c r="O141" s="351">
        <v>8.1999999999999993</v>
      </c>
      <c r="P141" s="206" t="s">
        <v>79</v>
      </c>
      <c r="Q141" s="206"/>
      <c r="R141" s="171"/>
      <c r="S141" s="160"/>
      <c r="T141" s="160"/>
      <c r="U141" s="128"/>
      <c r="V141" s="126"/>
    </row>
    <row r="142" spans="2:22" ht="17.25">
      <c r="B142" s="158"/>
      <c r="C142" s="158"/>
      <c r="D142" s="218"/>
      <c r="E142" s="213" t="s">
        <v>78</v>
      </c>
      <c r="F142" s="351">
        <v>0.75</v>
      </c>
      <c r="G142" s="214" t="s">
        <v>80</v>
      </c>
      <c r="H142" s="214"/>
      <c r="I142" s="212"/>
      <c r="J142" s="160"/>
      <c r="K142" s="128"/>
      <c r="L142" s="155"/>
      <c r="M142" s="218"/>
      <c r="N142" s="213" t="s">
        <v>78</v>
      </c>
      <c r="O142" s="351">
        <v>0.75</v>
      </c>
      <c r="P142" s="214" t="s">
        <v>80</v>
      </c>
      <c r="Q142" s="214"/>
      <c r="R142" s="212"/>
      <c r="S142" s="160"/>
      <c r="T142" s="160"/>
      <c r="U142" s="128"/>
      <c r="V142" s="126"/>
    </row>
    <row r="143" spans="2:22" ht="17.25">
      <c r="B143" s="158"/>
      <c r="C143" s="158"/>
      <c r="D143" s="128"/>
      <c r="E143" s="128"/>
      <c r="F143" s="336"/>
      <c r="G143" s="128"/>
      <c r="H143" s="206"/>
      <c r="I143" s="128"/>
      <c r="J143" s="160"/>
      <c r="K143" s="128"/>
      <c r="L143" s="155"/>
      <c r="M143" s="128"/>
      <c r="N143" s="128"/>
      <c r="O143" s="336"/>
      <c r="P143" s="128"/>
      <c r="Q143" s="128"/>
      <c r="R143" s="128"/>
      <c r="S143" s="160"/>
      <c r="T143" s="160"/>
      <c r="U143" s="128"/>
      <c r="V143" s="126"/>
    </row>
    <row r="144" spans="2:22" ht="17.25">
      <c r="B144" s="158"/>
      <c r="C144" s="158"/>
      <c r="D144" s="220" t="s">
        <v>387</v>
      </c>
      <c r="E144" s="200"/>
      <c r="F144" s="346" t="s">
        <v>149</v>
      </c>
      <c r="G144" s="199"/>
      <c r="H144" s="219"/>
      <c r="I144" s="215"/>
      <c r="J144" s="160"/>
      <c r="K144" s="128"/>
      <c r="L144" s="155"/>
      <c r="M144" s="220" t="s">
        <v>387</v>
      </c>
      <c r="N144" s="200"/>
      <c r="O144" s="346" t="s">
        <v>149</v>
      </c>
      <c r="P144" s="199"/>
      <c r="Q144" s="200"/>
      <c r="R144" s="215"/>
      <c r="S144" s="160"/>
      <c r="T144" s="160"/>
      <c r="U144" s="128"/>
      <c r="V144" s="126"/>
    </row>
    <row r="145" spans="2:22" ht="17.25">
      <c r="B145" s="158"/>
      <c r="C145" s="158"/>
      <c r="D145" s="204"/>
      <c r="E145" s="128"/>
      <c r="F145" s="343" t="str">
        <f>IF('General Info &amp; Test Results'!C31="yes ",(E25+E26+E40+E41+E55+E56)/6,IF('General Info &amp; Test Results'!C31="no",(E25+E40+E55)/3,"error"))</f>
        <v>error</v>
      </c>
      <c r="G145" s="206" t="s">
        <v>64</v>
      </c>
      <c r="I145" s="171"/>
      <c r="J145" s="160"/>
      <c r="K145" s="128"/>
      <c r="L145" s="158"/>
      <c r="M145" s="204"/>
      <c r="N145" s="128"/>
      <c r="O145" s="343" t="str">
        <f>IF('General Info &amp; Test Results'!C31="yes ",(N25+N26)/2,IF('General Info &amp; Test Results'!C31="no",N25,"error"))</f>
        <v>error</v>
      </c>
      <c r="P145" s="206" t="s">
        <v>64</v>
      </c>
      <c r="R145" s="171"/>
      <c r="S145" s="160"/>
      <c r="T145" s="160"/>
      <c r="U145" s="128"/>
      <c r="V145" s="126"/>
    </row>
    <row r="146" spans="2:22" ht="17.25">
      <c r="B146" s="158"/>
      <c r="C146" s="158"/>
      <c r="D146" s="207" t="s">
        <v>71</v>
      </c>
      <c r="E146" s="128"/>
      <c r="F146" s="336"/>
      <c r="G146" s="128"/>
      <c r="H146" s="128"/>
      <c r="I146" s="171"/>
      <c r="J146" s="160"/>
      <c r="K146" s="128"/>
      <c r="L146" s="158"/>
      <c r="M146" s="207" t="s">
        <v>388</v>
      </c>
      <c r="N146" s="128"/>
      <c r="O146" s="336"/>
      <c r="P146" s="128"/>
      <c r="Q146" s="128"/>
      <c r="R146" s="171"/>
      <c r="S146" s="160"/>
      <c r="T146" s="160"/>
      <c r="U146" s="128"/>
      <c r="V146" s="126"/>
    </row>
    <row r="147" spans="2:22" ht="17.25">
      <c r="B147" s="158"/>
      <c r="C147" s="158"/>
      <c r="D147" s="207" t="s">
        <v>389</v>
      </c>
      <c r="E147" s="128"/>
      <c r="F147" s="336"/>
      <c r="G147" s="128"/>
      <c r="H147" s="128"/>
      <c r="I147" s="171"/>
      <c r="J147" s="160"/>
      <c r="K147" s="128"/>
      <c r="L147" s="158"/>
      <c r="M147" s="207" t="s">
        <v>390</v>
      </c>
      <c r="N147" s="128"/>
      <c r="O147" s="336"/>
      <c r="P147" s="128"/>
      <c r="Q147" s="128"/>
      <c r="R147" s="171"/>
      <c r="S147" s="160"/>
      <c r="T147" s="160"/>
      <c r="U147" s="128"/>
      <c r="V147" s="126"/>
    </row>
    <row r="148" spans="2:22" ht="17.25">
      <c r="B148" s="158"/>
      <c r="C148" s="158"/>
      <c r="D148" s="207" t="s">
        <v>72</v>
      </c>
      <c r="E148" s="128"/>
      <c r="F148" s="336"/>
      <c r="G148" s="128"/>
      <c r="H148" s="128"/>
      <c r="I148" s="171"/>
      <c r="J148" s="160"/>
      <c r="K148" s="128"/>
      <c r="L148" s="158"/>
      <c r="M148" s="204"/>
      <c r="N148" s="128"/>
      <c r="O148" s="344"/>
      <c r="P148" s="197"/>
      <c r="Q148" s="128"/>
      <c r="R148" s="221"/>
      <c r="S148" s="160"/>
      <c r="T148" s="160"/>
      <c r="U148" s="128"/>
      <c r="V148" s="126"/>
    </row>
    <row r="149" spans="2:22" ht="17.25">
      <c r="B149" s="158"/>
      <c r="C149" s="158"/>
      <c r="D149" s="209" t="s">
        <v>391</v>
      </c>
      <c r="E149" s="211"/>
      <c r="F149" s="348"/>
      <c r="G149" s="211"/>
      <c r="H149" s="211"/>
      <c r="I149" s="212"/>
      <c r="J149" s="160"/>
      <c r="K149" s="128"/>
      <c r="L149" s="158"/>
      <c r="M149" s="218"/>
      <c r="N149" s="211"/>
      <c r="O149" s="350"/>
      <c r="P149" s="210"/>
      <c r="Q149" s="211"/>
      <c r="R149" s="222"/>
      <c r="S149" s="160"/>
      <c r="T149" s="160"/>
      <c r="U149" s="128"/>
      <c r="V149" s="126"/>
    </row>
    <row r="150" spans="2:22" ht="17.25">
      <c r="B150" s="158"/>
      <c r="C150" s="158"/>
      <c r="D150" s="128"/>
      <c r="E150" s="128"/>
      <c r="F150" s="336"/>
      <c r="G150" s="128"/>
      <c r="H150" s="128"/>
      <c r="I150" s="128"/>
      <c r="J150" s="160"/>
      <c r="K150" s="128"/>
      <c r="L150" s="158"/>
      <c r="M150" s="128"/>
      <c r="N150" s="128"/>
      <c r="O150" s="344"/>
      <c r="P150" s="197"/>
      <c r="Q150" s="128"/>
      <c r="R150" s="197"/>
      <c r="S150" s="160"/>
      <c r="T150" s="160"/>
      <c r="U150" s="128"/>
      <c r="V150" s="126"/>
    </row>
    <row r="151" spans="2:22" ht="18">
      <c r="B151" s="158"/>
      <c r="C151" s="158"/>
      <c r="D151" s="220" t="s">
        <v>392</v>
      </c>
      <c r="E151" s="200"/>
      <c r="F151" s="346" t="s">
        <v>149</v>
      </c>
      <c r="G151" s="199"/>
      <c r="H151" s="200"/>
      <c r="I151" s="215"/>
      <c r="J151" s="160"/>
      <c r="K151" s="128"/>
      <c r="L151" s="158"/>
      <c r="M151" s="220" t="s">
        <v>392</v>
      </c>
      <c r="N151" s="200"/>
      <c r="O151" s="346" t="s">
        <v>149</v>
      </c>
      <c r="P151" s="199"/>
      <c r="Q151" s="200"/>
      <c r="R151" s="201"/>
      <c r="S151" s="160"/>
      <c r="T151" s="160"/>
      <c r="U151" s="128"/>
      <c r="V151" s="126"/>
    </row>
    <row r="152" spans="2:22" ht="17.25">
      <c r="B152" s="158"/>
      <c r="C152" s="158"/>
      <c r="D152" s="204"/>
      <c r="E152" s="128"/>
      <c r="F152" s="343">
        <f>IF(E27&gt;0,F157-(F158*(F145+AVERAGE(E27,E42,E57))),8465)</f>
        <v>8465</v>
      </c>
      <c r="G152" s="206" t="s">
        <v>49</v>
      </c>
      <c r="I152" s="171"/>
      <c r="J152" s="160"/>
      <c r="K152" s="128"/>
      <c r="L152" s="158"/>
      <c r="M152" s="204"/>
      <c r="N152" s="128"/>
      <c r="O152" s="343">
        <f>IF(N27&gt;0,O157-(O158*(O145+N27)),8465)</f>
        <v>8465</v>
      </c>
      <c r="P152" s="206" t="s">
        <v>49</v>
      </c>
      <c r="R152" s="171"/>
      <c r="S152" s="160"/>
      <c r="T152" s="160"/>
      <c r="U152" s="128"/>
      <c r="V152" s="126"/>
    </row>
    <row r="153" spans="2:22" ht="17.25">
      <c r="B153" s="158"/>
      <c r="C153" s="158"/>
      <c r="D153" s="223" t="s">
        <v>243</v>
      </c>
      <c r="E153" s="217"/>
      <c r="F153" s="336"/>
      <c r="G153" s="128"/>
      <c r="H153" s="128"/>
      <c r="I153" s="171"/>
      <c r="J153" s="160"/>
      <c r="K153" s="128"/>
      <c r="L153" s="158"/>
      <c r="M153" s="223" t="s">
        <v>243</v>
      </c>
      <c r="N153" s="128"/>
      <c r="O153" s="336"/>
      <c r="P153" s="128"/>
      <c r="Q153" s="128"/>
      <c r="R153" s="171"/>
      <c r="S153" s="160"/>
      <c r="T153" s="160"/>
      <c r="U153" s="128"/>
      <c r="V153" s="126"/>
    </row>
    <row r="154" spans="2:22" ht="17.25">
      <c r="B154" s="158"/>
      <c r="C154" s="158"/>
      <c r="D154" s="223" t="s">
        <v>393</v>
      </c>
      <c r="E154" s="217"/>
      <c r="F154" s="336"/>
      <c r="G154" s="128"/>
      <c r="H154" s="128"/>
      <c r="I154" s="171"/>
      <c r="J154" s="160"/>
      <c r="K154" s="128"/>
      <c r="L154" s="158"/>
      <c r="M154" s="223" t="s">
        <v>393</v>
      </c>
      <c r="N154" s="128"/>
      <c r="O154" s="336"/>
      <c r="P154" s="128"/>
      <c r="Q154" s="128"/>
      <c r="R154" s="171"/>
      <c r="S154" s="160"/>
      <c r="T154" s="160"/>
      <c r="U154" s="128"/>
      <c r="V154" s="126"/>
    </row>
    <row r="155" spans="2:22" ht="17.25">
      <c r="B155" s="158"/>
      <c r="C155" s="158"/>
      <c r="D155" s="223" t="s">
        <v>394</v>
      </c>
      <c r="E155" s="217"/>
      <c r="F155" s="336"/>
      <c r="G155" s="128"/>
      <c r="H155" s="128"/>
      <c r="I155" s="171"/>
      <c r="J155" s="160"/>
      <c r="K155" s="128"/>
      <c r="L155" s="158"/>
      <c r="M155" s="223" t="s">
        <v>394</v>
      </c>
      <c r="N155" s="128"/>
      <c r="O155" s="336"/>
      <c r="P155" s="128"/>
      <c r="Q155" s="128"/>
      <c r="R155" s="171"/>
      <c r="S155" s="160"/>
      <c r="T155" s="160"/>
      <c r="U155" s="128"/>
      <c r="V155" s="126"/>
    </row>
    <row r="156" spans="2:22" ht="17.25">
      <c r="B156" s="158"/>
      <c r="C156" s="158"/>
      <c r="D156" s="223"/>
      <c r="E156" s="217"/>
      <c r="F156" s="336"/>
      <c r="G156" s="128"/>
      <c r="H156" s="128"/>
      <c r="I156" s="171"/>
      <c r="J156" s="160"/>
      <c r="K156" s="128"/>
      <c r="L156" s="158"/>
      <c r="M156" s="207"/>
      <c r="N156" s="128"/>
      <c r="O156" s="336"/>
      <c r="P156" s="128"/>
      <c r="Q156" s="128"/>
      <c r="R156" s="171"/>
      <c r="S156" s="160"/>
      <c r="T156" s="160"/>
      <c r="U156" s="128"/>
      <c r="V156" s="126"/>
    </row>
    <row r="157" spans="2:22" ht="17.25">
      <c r="B157" s="158"/>
      <c r="C157" s="158"/>
      <c r="D157" s="207"/>
      <c r="E157" s="217" t="s">
        <v>82</v>
      </c>
      <c r="F157" s="352">
        <v>8766</v>
      </c>
      <c r="G157" s="206" t="s">
        <v>157</v>
      </c>
      <c r="H157" s="128"/>
      <c r="I157" s="171"/>
      <c r="J157" s="160"/>
      <c r="K157" s="128"/>
      <c r="L157" s="158"/>
      <c r="M157" s="207"/>
      <c r="N157" s="217" t="s">
        <v>82</v>
      </c>
      <c r="O157" s="352">
        <v>8766</v>
      </c>
      <c r="P157" s="206" t="s">
        <v>157</v>
      </c>
      <c r="Q157" s="128"/>
      <c r="R157" s="171"/>
      <c r="S157" s="160"/>
      <c r="T157" s="160"/>
      <c r="U157" s="128"/>
      <c r="V157" s="126"/>
    </row>
    <row r="158" spans="2:22" ht="17.25">
      <c r="B158" s="158"/>
      <c r="C158" s="158"/>
      <c r="D158" s="209"/>
      <c r="E158" s="213" t="s">
        <v>83</v>
      </c>
      <c r="F158" s="352">
        <v>215</v>
      </c>
      <c r="G158" s="214" t="s">
        <v>158</v>
      </c>
      <c r="H158" s="211"/>
      <c r="I158" s="212"/>
      <c r="J158" s="160"/>
      <c r="K158" s="128"/>
      <c r="L158" s="158"/>
      <c r="M158" s="209"/>
      <c r="N158" s="213" t="s">
        <v>83</v>
      </c>
      <c r="O158" s="352">
        <v>215</v>
      </c>
      <c r="P158" s="214" t="s">
        <v>158</v>
      </c>
      <c r="Q158" s="211"/>
      <c r="R158" s="212"/>
      <c r="S158" s="160"/>
      <c r="T158" s="160"/>
      <c r="U158" s="128"/>
      <c r="V158" s="126"/>
    </row>
    <row r="159" spans="2:22">
      <c r="B159" s="158"/>
      <c r="C159" s="158"/>
      <c r="D159" s="128"/>
      <c r="E159" s="128"/>
      <c r="F159" s="336"/>
      <c r="G159" s="128"/>
      <c r="H159" s="128"/>
      <c r="I159" s="128"/>
      <c r="J159" s="160"/>
      <c r="K159" s="128"/>
      <c r="L159" s="158"/>
      <c r="M159" s="128"/>
      <c r="N159" s="128"/>
      <c r="O159" s="336"/>
      <c r="P159" s="128"/>
      <c r="Q159" s="128"/>
      <c r="R159" s="128"/>
      <c r="S159" s="160"/>
      <c r="T159" s="160"/>
      <c r="U159" s="128"/>
      <c r="V159" s="126"/>
    </row>
    <row r="160" spans="2:22" ht="18">
      <c r="B160" s="158"/>
      <c r="C160" s="158"/>
      <c r="D160" s="220" t="s">
        <v>395</v>
      </c>
      <c r="E160" s="200"/>
      <c r="F160" s="346" t="s">
        <v>149</v>
      </c>
      <c r="G160" s="199"/>
      <c r="H160" s="200"/>
      <c r="I160" s="215"/>
      <c r="J160" s="160"/>
      <c r="K160" s="128"/>
      <c r="L160" s="158"/>
      <c r="M160" s="220" t="s">
        <v>395</v>
      </c>
      <c r="N160" s="200"/>
      <c r="O160" s="346" t="s">
        <v>149</v>
      </c>
      <c r="P160" s="199"/>
      <c r="Q160" s="200"/>
      <c r="R160" s="215"/>
      <c r="S160" s="160"/>
      <c r="T160" s="160"/>
      <c r="U160" s="128"/>
      <c r="V160" s="126"/>
    </row>
    <row r="161" spans="2:22" ht="17.25">
      <c r="B161" s="158"/>
      <c r="C161" s="158"/>
      <c r="D161" s="204"/>
      <c r="E161" s="128"/>
      <c r="F161" s="349">
        <f>((E29*F166)+(E28*F167))*F168</f>
        <v>0</v>
      </c>
      <c r="G161" s="206" t="s">
        <v>50</v>
      </c>
      <c r="I161" s="171"/>
      <c r="J161" s="160"/>
      <c r="K161" s="128"/>
      <c r="L161" s="158"/>
      <c r="M161" s="204"/>
      <c r="N161" s="128"/>
      <c r="O161" s="349">
        <f>((N29*O166)+(N28*O167))*O168</f>
        <v>0</v>
      </c>
      <c r="P161" s="206" t="s">
        <v>50</v>
      </c>
      <c r="R161" s="171"/>
      <c r="S161" s="160"/>
      <c r="T161" s="160"/>
      <c r="U161" s="128"/>
      <c r="V161" s="126"/>
    </row>
    <row r="162" spans="2:22" ht="17.25">
      <c r="B162" s="158"/>
      <c r="C162" s="158"/>
      <c r="D162" s="207" t="s">
        <v>396</v>
      </c>
      <c r="E162" s="128"/>
      <c r="F162" s="336"/>
      <c r="G162" s="128"/>
      <c r="H162" s="128"/>
      <c r="I162" s="171"/>
      <c r="J162" s="160"/>
      <c r="K162" s="128"/>
      <c r="L162" s="158"/>
      <c r="M162" s="207" t="s">
        <v>396</v>
      </c>
      <c r="N162" s="128"/>
      <c r="O162" s="336"/>
      <c r="P162" s="128"/>
      <c r="Q162" s="128"/>
      <c r="R162" s="171"/>
      <c r="S162" s="160"/>
      <c r="T162" s="160"/>
      <c r="U162" s="128"/>
      <c r="V162" s="126"/>
    </row>
    <row r="163" spans="2:22" ht="17.25">
      <c r="B163" s="158"/>
      <c r="C163" s="158"/>
      <c r="D163" s="223" t="s">
        <v>397</v>
      </c>
      <c r="E163" s="128"/>
      <c r="F163" s="336"/>
      <c r="G163" s="128"/>
      <c r="H163" s="128"/>
      <c r="I163" s="171"/>
      <c r="J163" s="160"/>
      <c r="K163" s="128"/>
      <c r="L163" s="158"/>
      <c r="M163" s="223" t="s">
        <v>397</v>
      </c>
      <c r="N163" s="128"/>
      <c r="O163" s="336"/>
      <c r="P163" s="128"/>
      <c r="Q163" s="128"/>
      <c r="R163" s="171"/>
      <c r="S163" s="160"/>
      <c r="T163" s="160"/>
      <c r="U163" s="128"/>
      <c r="V163" s="126"/>
    </row>
    <row r="164" spans="2:22" ht="17.25">
      <c r="B164" s="158"/>
      <c r="C164" s="158"/>
      <c r="D164" s="223" t="s">
        <v>398</v>
      </c>
      <c r="E164" s="128"/>
      <c r="F164" s="336"/>
      <c r="G164" s="128"/>
      <c r="H164" s="128"/>
      <c r="I164" s="171"/>
      <c r="J164" s="160"/>
      <c r="K164" s="128"/>
      <c r="L164" s="158"/>
      <c r="M164" s="223" t="s">
        <v>398</v>
      </c>
      <c r="N164" s="128"/>
      <c r="O164" s="336"/>
      <c r="P164" s="128"/>
      <c r="Q164" s="128"/>
      <c r="R164" s="171"/>
      <c r="S164" s="160"/>
      <c r="T164" s="160"/>
      <c r="U164" s="128"/>
      <c r="V164" s="126"/>
    </row>
    <row r="165" spans="2:22" ht="17.25">
      <c r="B165" s="158"/>
      <c r="C165" s="158"/>
      <c r="D165" s="223" t="s">
        <v>244</v>
      </c>
      <c r="E165" s="128"/>
      <c r="F165" s="336"/>
      <c r="G165" s="128"/>
      <c r="H165" s="128"/>
      <c r="I165" s="171"/>
      <c r="J165" s="160"/>
      <c r="K165" s="128"/>
      <c r="L165" s="158"/>
      <c r="M165" s="223" t="s">
        <v>244</v>
      </c>
      <c r="N165" s="128"/>
      <c r="O165" s="336"/>
      <c r="P165" s="128"/>
      <c r="Q165" s="128"/>
      <c r="R165" s="171"/>
      <c r="S165" s="160"/>
      <c r="T165" s="160"/>
      <c r="U165" s="128"/>
      <c r="V165" s="126"/>
    </row>
    <row r="166" spans="2:22" ht="18">
      <c r="B166" s="158"/>
      <c r="C166" s="158"/>
      <c r="D166" s="207"/>
      <c r="E166" s="217" t="s">
        <v>399</v>
      </c>
      <c r="F166" s="347">
        <f>IF(E29&gt;0,IF(E28&gt;0,F152/2,F152),0)</f>
        <v>0</v>
      </c>
      <c r="G166" s="206" t="s">
        <v>157</v>
      </c>
      <c r="H166" s="128"/>
      <c r="I166" s="171"/>
      <c r="J166" s="160"/>
      <c r="K166" s="128"/>
      <c r="L166" s="158"/>
      <c r="M166" s="207"/>
      <c r="N166" s="217" t="s">
        <v>399</v>
      </c>
      <c r="O166" s="347">
        <f>IF(N29&gt;0,IF(N28&gt;0,O152/2,O152),0)</f>
        <v>0</v>
      </c>
      <c r="P166" s="206" t="s">
        <v>157</v>
      </c>
      <c r="Q166" s="128"/>
      <c r="R166" s="171"/>
      <c r="S166" s="160"/>
      <c r="T166" s="160"/>
      <c r="U166" s="128"/>
      <c r="V166" s="126"/>
    </row>
    <row r="167" spans="2:22" ht="18">
      <c r="B167" s="158"/>
      <c r="C167" s="158"/>
      <c r="D167" s="207"/>
      <c r="E167" s="217" t="s">
        <v>400</v>
      </c>
      <c r="F167" s="347">
        <f>IF(E28&gt;0,IF(E29&gt;0,F152/2,F152),0)</f>
        <v>0</v>
      </c>
      <c r="G167" s="206" t="s">
        <v>157</v>
      </c>
      <c r="H167" s="128"/>
      <c r="I167" s="171"/>
      <c r="J167" s="160"/>
      <c r="K167" s="128"/>
      <c r="L167" s="158"/>
      <c r="M167" s="207"/>
      <c r="N167" s="217" t="s">
        <v>400</v>
      </c>
      <c r="O167" s="347">
        <f>IF(N28&gt;0,IF(N29&gt;0,O152/2,O152),0)</f>
        <v>0</v>
      </c>
      <c r="P167" s="206" t="s">
        <v>157</v>
      </c>
      <c r="Q167" s="128"/>
      <c r="R167" s="171"/>
      <c r="S167" s="160"/>
      <c r="T167" s="160"/>
      <c r="U167" s="128"/>
      <c r="V167" s="126"/>
    </row>
    <row r="168" spans="2:22" ht="17.25">
      <c r="B168" s="158"/>
      <c r="C168" s="158"/>
      <c r="D168" s="209"/>
      <c r="E168" s="213" t="s">
        <v>74</v>
      </c>
      <c r="F168" s="352">
        <v>1E-3</v>
      </c>
      <c r="G168" s="214" t="s">
        <v>245</v>
      </c>
      <c r="H168" s="211"/>
      <c r="I168" s="212"/>
      <c r="J168" s="160"/>
      <c r="K168" s="128"/>
      <c r="L168" s="158"/>
      <c r="M168" s="209"/>
      <c r="N168" s="213" t="s">
        <v>74</v>
      </c>
      <c r="O168" s="352">
        <v>1E-3</v>
      </c>
      <c r="P168" s="214" t="s">
        <v>245</v>
      </c>
      <c r="Q168" s="211"/>
      <c r="R168" s="212"/>
      <c r="S168" s="160"/>
      <c r="T168" s="160"/>
      <c r="U168" s="128"/>
      <c r="V168" s="126"/>
    </row>
    <row r="169" spans="2:22" ht="17.25">
      <c r="B169" s="158"/>
      <c r="C169" s="158"/>
      <c r="D169" s="197"/>
      <c r="E169" s="128"/>
      <c r="F169" s="336"/>
      <c r="G169" s="128"/>
      <c r="H169" s="128"/>
      <c r="I169" s="128"/>
      <c r="J169" s="160"/>
      <c r="K169" s="128"/>
      <c r="L169" s="158"/>
      <c r="M169" s="128"/>
      <c r="N169" s="128"/>
      <c r="O169" s="336"/>
      <c r="P169" s="128"/>
      <c r="Q169" s="128"/>
      <c r="R169" s="128"/>
      <c r="S169" s="160"/>
      <c r="T169" s="160"/>
      <c r="U169" s="128"/>
      <c r="V169" s="126"/>
    </row>
    <row r="170" spans="2:22" ht="17.25">
      <c r="B170" s="158"/>
      <c r="C170" s="158"/>
      <c r="D170" s="220" t="s">
        <v>401</v>
      </c>
      <c r="E170" s="200"/>
      <c r="F170" s="346" t="s">
        <v>149</v>
      </c>
      <c r="G170" s="199"/>
      <c r="H170" s="200"/>
      <c r="I170" s="215"/>
      <c r="J170" s="160"/>
      <c r="K170" s="128"/>
      <c r="L170" s="158"/>
      <c r="M170" s="220" t="s">
        <v>401</v>
      </c>
      <c r="N170" s="200"/>
      <c r="O170" s="346" t="s">
        <v>149</v>
      </c>
      <c r="P170" s="199"/>
      <c r="Q170" s="200"/>
      <c r="R170" s="215"/>
      <c r="S170" s="160"/>
      <c r="T170" s="160"/>
      <c r="U170" s="128"/>
      <c r="V170" s="126"/>
    </row>
    <row r="171" spans="2:22" ht="17.25">
      <c r="B171" s="158"/>
      <c r="C171" s="158"/>
      <c r="D171" s="204"/>
      <c r="E171" s="128"/>
      <c r="F171" s="343" t="str">
        <f>IF('General Info &amp; Test Results'!C31="yes ",((F75+F84+F93+F105+F125-(F89/2))*F158+F161),IF('General Info &amp; Test Results'!C31="no",((F75+F105+F84+F93+F125)*F158+F161),"error"))</f>
        <v>error</v>
      </c>
      <c r="G171" s="206" t="s">
        <v>50</v>
      </c>
      <c r="I171" s="171"/>
      <c r="J171" s="160"/>
      <c r="K171" s="128"/>
      <c r="L171" s="158"/>
      <c r="M171" s="204"/>
      <c r="N171" s="128"/>
      <c r="O171" s="343" t="str">
        <f>IF('General Info &amp; Test Results'!C31="yes ",((O75+O84+O93+O105+O125-(O89/2))*O158+O161),IF('General Info &amp; Test Results'!C31="no",((O75+O105+O84+O93+O125)*O158+O161),"error"))</f>
        <v>error</v>
      </c>
      <c r="P171" s="206" t="s">
        <v>50</v>
      </c>
      <c r="R171" s="171"/>
      <c r="S171" s="160"/>
      <c r="T171" s="160"/>
      <c r="U171" s="128"/>
      <c r="V171" s="126"/>
    </row>
    <row r="172" spans="2:22" ht="17.25">
      <c r="B172" s="158"/>
      <c r="C172" s="158"/>
      <c r="D172" s="207" t="s">
        <v>402</v>
      </c>
      <c r="E172" s="128"/>
      <c r="F172" s="336"/>
      <c r="G172" s="128"/>
      <c r="H172" s="128"/>
      <c r="I172" s="171"/>
      <c r="J172" s="160"/>
      <c r="K172" s="128"/>
      <c r="L172" s="158"/>
      <c r="M172" s="207" t="s">
        <v>402</v>
      </c>
      <c r="N172" s="128"/>
      <c r="O172" s="336"/>
      <c r="P172" s="128"/>
      <c r="Q172" s="128"/>
      <c r="R172" s="171"/>
      <c r="S172" s="160"/>
      <c r="T172" s="160"/>
      <c r="U172" s="128"/>
      <c r="V172" s="126"/>
    </row>
    <row r="173" spans="2:22" ht="17.25">
      <c r="B173" s="158"/>
      <c r="C173" s="158"/>
      <c r="D173" s="209" t="s">
        <v>403</v>
      </c>
      <c r="E173" s="211"/>
      <c r="F173" s="348"/>
      <c r="G173" s="211"/>
      <c r="H173" s="211"/>
      <c r="I173" s="212"/>
      <c r="J173" s="160"/>
      <c r="K173" s="128"/>
      <c r="L173" s="158"/>
      <c r="M173" s="209" t="s">
        <v>403</v>
      </c>
      <c r="N173" s="211"/>
      <c r="O173" s="348"/>
      <c r="P173" s="211"/>
      <c r="Q173" s="211"/>
      <c r="R173" s="212"/>
      <c r="S173" s="160"/>
      <c r="T173" s="160"/>
      <c r="U173" s="128"/>
      <c r="V173" s="126"/>
    </row>
    <row r="174" spans="2:22" ht="17.25" thickBot="1">
      <c r="B174" s="158"/>
      <c r="C174" s="102"/>
      <c r="D174" s="182"/>
      <c r="E174" s="182"/>
      <c r="F174" s="182"/>
      <c r="G174" s="182"/>
      <c r="H174" s="182"/>
      <c r="I174" s="182"/>
      <c r="J174" s="183"/>
      <c r="K174" s="128"/>
      <c r="L174" s="102"/>
      <c r="M174" s="182"/>
      <c r="N174" s="182"/>
      <c r="O174" s="182"/>
      <c r="P174" s="182"/>
      <c r="Q174" s="182"/>
      <c r="R174" s="182"/>
      <c r="S174" s="183"/>
      <c r="T174" s="160"/>
      <c r="U174" s="128"/>
      <c r="V174" s="126"/>
    </row>
    <row r="175" spans="2:22" ht="17.25" thickBot="1">
      <c r="B175" s="102"/>
      <c r="C175" s="182"/>
      <c r="D175" s="182"/>
      <c r="E175" s="182"/>
      <c r="F175" s="182"/>
      <c r="G175" s="182"/>
      <c r="H175" s="182"/>
      <c r="I175" s="182"/>
      <c r="J175" s="182"/>
      <c r="K175" s="182"/>
      <c r="L175" s="182"/>
      <c r="M175" s="182"/>
      <c r="N175" s="182"/>
      <c r="O175" s="182"/>
      <c r="P175" s="182"/>
      <c r="Q175" s="182"/>
      <c r="R175" s="182"/>
      <c r="S175" s="182"/>
      <c r="T175" s="183"/>
      <c r="U175" s="128"/>
      <c r="V175" s="126"/>
    </row>
    <row r="176" spans="2:22">
      <c r="V176" s="126"/>
    </row>
    <row r="177" spans="1:22">
      <c r="A177" s="126"/>
      <c r="B177" s="126"/>
      <c r="C177" s="126"/>
      <c r="D177" s="126"/>
      <c r="E177" s="126"/>
      <c r="F177" s="126"/>
      <c r="G177" s="126"/>
      <c r="H177" s="126"/>
      <c r="I177" s="126"/>
      <c r="J177" s="126"/>
      <c r="K177" s="126"/>
      <c r="L177" s="126"/>
      <c r="M177" s="126"/>
      <c r="N177" s="126"/>
      <c r="O177" s="126"/>
      <c r="P177" s="126"/>
      <c r="Q177" s="126"/>
      <c r="R177" s="126"/>
      <c r="S177" s="126"/>
      <c r="T177" s="126"/>
      <c r="U177" s="126"/>
      <c r="V177" s="126"/>
    </row>
  </sheetData>
  <sheetProtection algorithmName="SHA-512" hashValue="tK/+d2GqZXtgRQ2f+Dhf/R9uv5R9s98fb3FhnHBsfW8xBaKunPy+s4DOArG7exusmJ4ZZOFjt/f0W9TncdDpiA==" saltValue="/S9YBb7wVwflvnNQK6Lvfg==" spinCount="100000" sheet="1" selectLockedCells="1"/>
  <customSheetViews>
    <customSheetView guid="{93A7420A-9CB1-41ED-BAA4-06AB08AA6C37}" scale="80" showGridLines="0">
      <selection activeCell="E3" sqref="E3"/>
      <pageMargins left="0.7" right="0.7" top="0.75" bottom="0.75" header="0.3" footer="0.3"/>
      <pageSetup orientation="portrait" r:id="rId1"/>
    </customSheetView>
  </customSheetViews>
  <mergeCells count="31">
    <mergeCell ref="D88:E88"/>
    <mergeCell ref="B7:D7"/>
    <mergeCell ref="B8:D8"/>
    <mergeCell ref="B63:R63"/>
    <mergeCell ref="D92:E92"/>
    <mergeCell ref="D83:E83"/>
    <mergeCell ref="M83:N83"/>
    <mergeCell ref="D124:E125"/>
    <mergeCell ref="D133:E134"/>
    <mergeCell ref="M124:N125"/>
    <mergeCell ref="M133:N134"/>
    <mergeCell ref="D104:E105"/>
    <mergeCell ref="D113:E114"/>
    <mergeCell ref="M104:N105"/>
    <mergeCell ref="M113:N114"/>
    <mergeCell ref="D100:E100"/>
    <mergeCell ref="M100:N100"/>
    <mergeCell ref="B2:I2"/>
    <mergeCell ref="B3:D3"/>
    <mergeCell ref="B4:D4"/>
    <mergeCell ref="B5:D5"/>
    <mergeCell ref="B6:D6"/>
    <mergeCell ref="E8:I8"/>
    <mergeCell ref="E6:I6"/>
    <mergeCell ref="E5:I5"/>
    <mergeCell ref="E4:I4"/>
    <mergeCell ref="E3:I3"/>
    <mergeCell ref="E7:I7"/>
    <mergeCell ref="B64:R68"/>
    <mergeCell ref="D74:E74"/>
    <mergeCell ref="D96:E96"/>
  </mergeCells>
  <conditionalFormatting sqref="L15:Q30">
    <cfRule type="expression" dxfId="1" priority="23" stopIfTrue="1">
      <formula>SoilSensingNormalCycle?="Yes "</formula>
    </cfRule>
  </conditionalFormatting>
  <conditionalFormatting sqref="L33:Q37">
    <cfRule type="expression" dxfId="0" priority="1" stopIfTrue="1">
      <formula>WaterSofteningDW?="No"</formula>
    </cfRule>
  </conditionalFormatting>
  <hyperlinks>
    <hyperlink ref="M3" location="Instructions!C29" display="Back to Instructions tab" xr:uid="{00000000-0004-0000-0600-000000000000}"/>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0070C0"/>
  </sheetPr>
  <dimension ref="A1:I20"/>
  <sheetViews>
    <sheetView showGridLines="0" zoomScale="80" zoomScaleNormal="80" workbookViewId="0">
      <selection activeCell="D16" sqref="D16"/>
    </sheetView>
  </sheetViews>
  <sheetFormatPr defaultRowHeight="16.5"/>
  <cols>
    <col min="1" max="1" width="4.28515625" style="2" customWidth="1"/>
    <col min="2" max="2" width="30.7109375" style="2" bestFit="1" customWidth="1"/>
    <col min="3" max="3" width="32.7109375" style="2" customWidth="1"/>
    <col min="4" max="4" width="31.140625" style="2" customWidth="1"/>
    <col min="5" max="5" width="37.7109375" style="2" customWidth="1"/>
    <col min="6" max="6" width="7" style="2" customWidth="1"/>
    <col min="7" max="7" width="25.140625" style="2" bestFit="1" customWidth="1"/>
    <col min="8" max="8" width="3.42578125" style="2" customWidth="1"/>
    <col min="9" max="9" width="2.7109375" style="2" customWidth="1"/>
    <col min="10" max="16384" width="9.140625" style="2"/>
  </cols>
  <sheetData>
    <row r="1" spans="1:9" ht="17.25" thickBot="1">
      <c r="I1" s="20"/>
    </row>
    <row r="2" spans="1:9" ht="18" thickBot="1">
      <c r="B2" s="410" t="str">
        <f>'Version Control'!$B$2</f>
        <v>Title Block</v>
      </c>
      <c r="C2" s="411"/>
      <c r="D2" s="411"/>
      <c r="E2" s="412"/>
      <c r="I2" s="20"/>
    </row>
    <row r="3" spans="1:9">
      <c r="B3" s="57" t="str">
        <f>'Version Control'!$B$3</f>
        <v>Test Report Template Name:</v>
      </c>
      <c r="C3" s="401" t="str">
        <f>'Version Control'!$C$3</f>
        <v xml:space="preserve">Dishwasher  </v>
      </c>
      <c r="D3" s="402"/>
      <c r="E3" s="403"/>
      <c r="G3" s="18" t="s">
        <v>191</v>
      </c>
      <c r="I3" s="20"/>
    </row>
    <row r="4" spans="1:9">
      <c r="B4" s="43" t="str">
        <f>'Version Control'!$B$4</f>
        <v>Version Number:</v>
      </c>
      <c r="C4" s="404" t="str">
        <f>'Version Control'!$C$4</f>
        <v>v3.4</v>
      </c>
      <c r="D4" s="405"/>
      <c r="E4" s="406"/>
      <c r="I4" s="20"/>
    </row>
    <row r="5" spans="1:9">
      <c r="B5" s="44" t="str">
        <f>'Version Control'!$B$5</f>
        <v xml:space="preserve">Latest Template Revision: </v>
      </c>
      <c r="C5" s="407">
        <f>'Version Control'!$C$5</f>
        <v>45245</v>
      </c>
      <c r="D5" s="408"/>
      <c r="E5" s="409"/>
      <c r="I5" s="20"/>
    </row>
    <row r="6" spans="1:9">
      <c r="B6" s="44" t="str">
        <f>'Version Control'!$B$6</f>
        <v>Tab Name:</v>
      </c>
      <c r="C6" s="404" t="str">
        <f ca="1">MID(CELL("filename",B1), FIND("]", CELL("filename", B1))+ 1, 255)</f>
        <v>Report Sign-Off Block</v>
      </c>
      <c r="D6" s="405"/>
      <c r="E6" s="406"/>
      <c r="I6" s="20"/>
    </row>
    <row r="7" spans="1:9" ht="36" customHeight="1">
      <c r="B7" s="278" t="str">
        <f>'Version Control'!$B$7</f>
        <v>File Name:</v>
      </c>
      <c r="C7" s="378" t="str">
        <f ca="1">'Version Control'!$C$7</f>
        <v>Dishwasher - v3.4.xlsx</v>
      </c>
      <c r="D7" s="379"/>
      <c r="E7" s="380"/>
      <c r="I7" s="20"/>
    </row>
    <row r="8" spans="1:9" ht="17.25" thickBot="1">
      <c r="B8" s="45" t="str">
        <f>'Version Control'!$B$8</f>
        <v xml:space="preserve">Test Completion Date: </v>
      </c>
      <c r="C8" s="395" t="str">
        <f>'Version Control'!$C$8</f>
        <v>[MM/DD/YYYY]</v>
      </c>
      <c r="D8" s="396"/>
      <c r="E8" s="397"/>
      <c r="I8" s="20"/>
    </row>
    <row r="9" spans="1:9">
      <c r="I9" s="20"/>
    </row>
    <row r="10" spans="1:9" ht="17.25" thickBot="1">
      <c r="I10" s="20"/>
    </row>
    <row r="11" spans="1:9" ht="18" thickBot="1">
      <c r="A11" s="6"/>
      <c r="B11" s="410" t="s">
        <v>162</v>
      </c>
      <c r="C11" s="411"/>
      <c r="D11" s="411"/>
      <c r="E11" s="412"/>
      <c r="I11" s="20"/>
    </row>
    <row r="12" spans="1:9">
      <c r="A12" s="6"/>
      <c r="B12" s="545" t="s">
        <v>208</v>
      </c>
      <c r="C12" s="546"/>
      <c r="D12" s="546"/>
      <c r="E12" s="547"/>
      <c r="I12" s="20"/>
    </row>
    <row r="13" spans="1:9" ht="54" customHeight="1" thickBot="1">
      <c r="A13" s="6"/>
      <c r="B13" s="545"/>
      <c r="C13" s="546"/>
      <c r="D13" s="546"/>
      <c r="E13" s="547"/>
      <c r="I13" s="20"/>
    </row>
    <row r="14" spans="1:9" ht="17.25">
      <c r="A14" s="6"/>
      <c r="B14" s="548" t="s">
        <v>124</v>
      </c>
      <c r="C14" s="549"/>
      <c r="D14" s="53" t="s">
        <v>123</v>
      </c>
      <c r="E14" s="54" t="s">
        <v>125</v>
      </c>
      <c r="I14" s="20"/>
    </row>
    <row r="15" spans="1:9">
      <c r="A15" s="6"/>
      <c r="B15" s="550" t="s">
        <v>126</v>
      </c>
      <c r="C15" s="551"/>
      <c r="D15" s="51" t="str">
        <f>'General Info &amp; Test Results'!C17</f>
        <v>[MM/DD/YYYY]</v>
      </c>
      <c r="E15" s="52" t="s">
        <v>210</v>
      </c>
      <c r="I15" s="20"/>
    </row>
    <row r="16" spans="1:9">
      <c r="A16" s="6"/>
      <c r="B16" s="550" t="s">
        <v>207</v>
      </c>
      <c r="C16" s="551"/>
      <c r="D16" s="311" t="s">
        <v>139</v>
      </c>
      <c r="E16" s="52" t="s">
        <v>210</v>
      </c>
      <c r="I16" s="20"/>
    </row>
    <row r="17" spans="1:9">
      <c r="A17" s="6"/>
      <c r="B17" s="550" t="s">
        <v>209</v>
      </c>
      <c r="C17" s="551"/>
      <c r="D17" s="311" t="s">
        <v>139</v>
      </c>
      <c r="E17" s="52" t="s">
        <v>210</v>
      </c>
      <c r="I17" s="20"/>
    </row>
    <row r="18" spans="1:9" ht="17.25" thickBot="1">
      <c r="A18" s="6"/>
      <c r="B18" s="543" t="s">
        <v>209</v>
      </c>
      <c r="C18" s="544"/>
      <c r="D18" s="312" t="s">
        <v>139</v>
      </c>
      <c r="E18" s="361" t="s">
        <v>210</v>
      </c>
      <c r="I18" s="20"/>
    </row>
    <row r="19" spans="1:9">
      <c r="I19" s="20"/>
    </row>
    <row r="20" spans="1:9">
      <c r="A20" s="20"/>
      <c r="B20" s="20"/>
      <c r="C20" s="20"/>
      <c r="D20" s="20"/>
      <c r="E20" s="20"/>
      <c r="F20" s="20"/>
      <c r="G20" s="20"/>
      <c r="H20" s="20"/>
      <c r="I20" s="20"/>
    </row>
  </sheetData>
  <sheetProtection algorithmName="SHA-512" hashValue="WtPvthcw38TXbqk1zNQKfQi25OWjjEWh/ELr5zq2UKFXZNgz3kQ9IecjlRl86C2BsGL7jI3ZFSc/sDcGzdhfgA==" saltValue="fyKq973GL2ut/XBGsnTk2Q==" spinCount="100000" sheet="1" objects="1" scenarios="1" selectLockedCells="1"/>
  <mergeCells count="14">
    <mergeCell ref="C6:E6"/>
    <mergeCell ref="C8:E8"/>
    <mergeCell ref="C4:E4"/>
    <mergeCell ref="C3:E3"/>
    <mergeCell ref="B2:E2"/>
    <mergeCell ref="C5:E5"/>
    <mergeCell ref="C7:E7"/>
    <mergeCell ref="B11:E11"/>
    <mergeCell ref="B18:C18"/>
    <mergeCell ref="B12:E13"/>
    <mergeCell ref="B14:C14"/>
    <mergeCell ref="B15:C15"/>
    <mergeCell ref="B16:C16"/>
    <mergeCell ref="B17:C17"/>
  </mergeCells>
  <hyperlinks>
    <hyperlink ref="G3" location="Instructions!C29" display="Back to Instructions tab" xr:uid="{00000000-0004-0000-0700-000000000000}"/>
  </hyperlinks>
  <pageMargins left="0.7" right="0.7" top="0.75" bottom="0.75" header="0.3" footer="0.3"/>
  <pageSetup orientation="portrait" horizontalDpi="200" verticalDpi="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dimension ref="A1:R70"/>
  <sheetViews>
    <sheetView showGridLines="0" zoomScale="80" zoomScaleNormal="80" workbookViewId="0">
      <selection activeCell="C15" sqref="C15"/>
    </sheetView>
  </sheetViews>
  <sheetFormatPr defaultRowHeight="16.5"/>
  <cols>
    <col min="1" max="1" width="4.5703125" style="125" customWidth="1"/>
    <col min="2" max="2" width="31.7109375" style="125" bestFit="1" customWidth="1"/>
    <col min="3" max="3" width="38.7109375" style="125" bestFit="1" customWidth="1"/>
    <col min="4" max="4" width="22.5703125" style="125" bestFit="1" customWidth="1"/>
    <col min="5" max="5" width="12.28515625" style="125" customWidth="1"/>
    <col min="6" max="6" width="19.42578125" style="132" customWidth="1"/>
    <col min="7" max="7" width="31.85546875" style="133" customWidth="1"/>
    <col min="8" max="16" width="9.140625" style="125"/>
    <col min="17" max="18" width="4.42578125" style="125" customWidth="1"/>
    <col min="19" max="16384" width="9.140625" style="125"/>
  </cols>
  <sheetData>
    <row r="1" spans="2:18" ht="17.25" thickBot="1">
      <c r="R1" s="126"/>
    </row>
    <row r="2" spans="2:18" ht="18" thickBot="1">
      <c r="B2" s="398" t="str">
        <f>'Version Control'!$B$2</f>
        <v>Title Block</v>
      </c>
      <c r="C2" s="399"/>
      <c r="D2" s="399"/>
      <c r="E2" s="399"/>
      <c r="F2" s="399"/>
      <c r="G2" s="400"/>
      <c r="R2" s="126"/>
    </row>
    <row r="3" spans="2:18">
      <c r="B3" s="56" t="str">
        <f>'Version Control'!$B$3</f>
        <v>Test Report Template Name:</v>
      </c>
      <c r="C3" s="570" t="str">
        <f>'Version Control'!$C$3</f>
        <v xml:space="preserve">Dishwasher  </v>
      </c>
      <c r="D3" s="571"/>
      <c r="E3" s="571"/>
      <c r="F3" s="571"/>
      <c r="G3" s="572"/>
      <c r="R3" s="126"/>
    </row>
    <row r="4" spans="2:18">
      <c r="B4" s="134" t="str">
        <f>'Version Control'!$B$4</f>
        <v>Version Number:</v>
      </c>
      <c r="C4" s="466" t="str">
        <f>'Version Control'!$C$4</f>
        <v>v3.4</v>
      </c>
      <c r="D4" s="467"/>
      <c r="E4" s="467"/>
      <c r="F4" s="467"/>
      <c r="G4" s="468"/>
      <c r="R4" s="126"/>
    </row>
    <row r="5" spans="2:18">
      <c r="B5" s="22" t="str">
        <f>'Version Control'!$B$5</f>
        <v xml:space="preserve">Latest Template Revision: </v>
      </c>
      <c r="C5" s="469">
        <f>'Version Control'!$C$5</f>
        <v>45245</v>
      </c>
      <c r="D5" s="470"/>
      <c r="E5" s="470"/>
      <c r="F5" s="470"/>
      <c r="G5" s="471"/>
      <c r="R5" s="126"/>
    </row>
    <row r="6" spans="2:18">
      <c r="B6" s="22" t="str">
        <f>'Version Control'!$B$6</f>
        <v>Tab Name:</v>
      </c>
      <c r="C6" s="466" t="str">
        <f ca="1">MID(CELL("filename",A1), FIND("]", CELL("filename", A1))+ 1, 255)</f>
        <v>Reference Material</v>
      </c>
      <c r="D6" s="467"/>
      <c r="E6" s="467"/>
      <c r="F6" s="467"/>
      <c r="G6" s="468"/>
      <c r="R6" s="126"/>
    </row>
    <row r="7" spans="2:18" ht="34.5" customHeight="1">
      <c r="B7" s="279" t="str">
        <f>'Version Control'!$B$7</f>
        <v>File Name:</v>
      </c>
      <c r="C7" s="457" t="str">
        <f ca="1">'Version Control'!$C$7</f>
        <v>Dishwasher - v3.4.xlsx</v>
      </c>
      <c r="D7" s="458"/>
      <c r="E7" s="458"/>
      <c r="F7" s="458"/>
      <c r="G7" s="459"/>
      <c r="R7" s="126"/>
    </row>
    <row r="8" spans="2:18" ht="17.25" thickBot="1">
      <c r="B8" s="23" t="str">
        <f>'Version Control'!$B$8</f>
        <v xml:space="preserve">Test Completion Date: </v>
      </c>
      <c r="C8" s="491" t="str">
        <f>'Version Control'!$C$8</f>
        <v>[MM/DD/YYYY]</v>
      </c>
      <c r="D8" s="492"/>
      <c r="E8" s="492"/>
      <c r="F8" s="492"/>
      <c r="G8" s="493"/>
      <c r="R8" s="126"/>
    </row>
    <row r="9" spans="2:18">
      <c r="R9" s="126"/>
    </row>
    <row r="10" spans="2:18">
      <c r="R10" s="126"/>
    </row>
    <row r="11" spans="2:18" ht="17.25">
      <c r="B11" s="135" t="s">
        <v>5</v>
      </c>
      <c r="R11" s="126"/>
    </row>
    <row r="12" spans="2:18" ht="17.25" thickBot="1">
      <c r="B12" s="136" t="s">
        <v>267</v>
      </c>
      <c r="R12" s="126"/>
    </row>
    <row r="13" spans="2:18" ht="18" thickBot="1">
      <c r="B13" s="564" t="s">
        <v>42</v>
      </c>
      <c r="C13" s="565"/>
      <c r="D13" s="565"/>
      <c r="E13" s="565"/>
      <c r="F13" s="565"/>
      <c r="G13" s="566"/>
      <c r="R13" s="126"/>
    </row>
    <row r="14" spans="2:18" ht="34.5">
      <c r="B14" s="137" t="s">
        <v>6</v>
      </c>
      <c r="C14" s="138" t="s">
        <v>7</v>
      </c>
      <c r="D14" s="138" t="s">
        <v>8</v>
      </c>
      <c r="E14" s="138" t="s">
        <v>9</v>
      </c>
      <c r="F14" s="138" t="s">
        <v>10</v>
      </c>
      <c r="G14" s="139" t="s">
        <v>11</v>
      </c>
      <c r="R14" s="126"/>
    </row>
    <row r="15" spans="2:18" ht="18">
      <c r="B15" s="140" t="s">
        <v>12</v>
      </c>
      <c r="C15" s="141" t="s">
        <v>301</v>
      </c>
      <c r="D15" s="141" t="s">
        <v>13</v>
      </c>
      <c r="E15" s="142">
        <v>6003893</v>
      </c>
      <c r="F15" s="142"/>
      <c r="G15" s="143"/>
      <c r="R15" s="126"/>
    </row>
    <row r="16" spans="2:18" ht="18">
      <c r="B16" s="140" t="s">
        <v>14</v>
      </c>
      <c r="C16" s="141" t="s">
        <v>301</v>
      </c>
      <c r="D16" s="141" t="s">
        <v>15</v>
      </c>
      <c r="E16" s="142">
        <v>6003887</v>
      </c>
      <c r="F16" s="142" t="s">
        <v>16</v>
      </c>
      <c r="G16" s="143" t="s">
        <v>247</v>
      </c>
      <c r="R16" s="126"/>
    </row>
    <row r="17" spans="2:18" ht="18">
      <c r="B17" s="140" t="s">
        <v>17</v>
      </c>
      <c r="C17" s="141" t="s">
        <v>301</v>
      </c>
      <c r="D17" s="141" t="s">
        <v>18</v>
      </c>
      <c r="E17" s="142">
        <v>6003899</v>
      </c>
      <c r="F17" s="142" t="s">
        <v>16</v>
      </c>
      <c r="G17" s="143">
        <v>3820513100</v>
      </c>
      <c r="R17" s="126"/>
    </row>
    <row r="18" spans="2:18" ht="18">
      <c r="B18" s="140" t="s">
        <v>19</v>
      </c>
      <c r="C18" s="141" t="s">
        <v>301</v>
      </c>
      <c r="D18" s="141" t="s">
        <v>20</v>
      </c>
      <c r="E18" s="142">
        <v>6014162</v>
      </c>
      <c r="F18" s="142" t="s">
        <v>16</v>
      </c>
      <c r="G18" s="143" t="s">
        <v>248</v>
      </c>
      <c r="R18" s="126"/>
    </row>
    <row r="19" spans="2:18" ht="18">
      <c r="B19" s="140" t="s">
        <v>21</v>
      </c>
      <c r="C19" s="141" t="s">
        <v>301</v>
      </c>
      <c r="D19" s="141" t="s">
        <v>22</v>
      </c>
      <c r="E19" s="142">
        <v>6010972</v>
      </c>
      <c r="F19" s="142" t="s">
        <v>16</v>
      </c>
      <c r="G19" s="143" t="s">
        <v>249</v>
      </c>
      <c r="R19" s="126"/>
    </row>
    <row r="20" spans="2:18" ht="18">
      <c r="B20" s="140" t="s">
        <v>23</v>
      </c>
      <c r="C20" s="141" t="s">
        <v>301</v>
      </c>
      <c r="D20" s="141" t="s">
        <v>24</v>
      </c>
      <c r="E20" s="142">
        <v>6003911</v>
      </c>
      <c r="F20" s="142"/>
      <c r="G20" s="143"/>
      <c r="R20" s="126"/>
    </row>
    <row r="21" spans="2:18" ht="18">
      <c r="B21" s="140" t="s">
        <v>25</v>
      </c>
      <c r="C21" s="141" t="s">
        <v>301</v>
      </c>
      <c r="D21" s="141" t="s">
        <v>26</v>
      </c>
      <c r="E21" s="142">
        <v>6011655</v>
      </c>
      <c r="F21" s="142"/>
      <c r="G21" s="143"/>
      <c r="R21" s="126"/>
    </row>
    <row r="22" spans="2:18">
      <c r="B22" s="140" t="s">
        <v>27</v>
      </c>
      <c r="C22" s="141" t="s">
        <v>28</v>
      </c>
      <c r="D22" s="141"/>
      <c r="E22" s="142" t="s">
        <v>29</v>
      </c>
      <c r="F22" s="142"/>
      <c r="G22" s="143"/>
      <c r="R22" s="126"/>
    </row>
    <row r="23" spans="2:18" ht="18">
      <c r="B23" s="140" t="s">
        <v>30</v>
      </c>
      <c r="C23" s="141" t="s">
        <v>302</v>
      </c>
      <c r="D23" s="141"/>
      <c r="E23" s="142" t="s">
        <v>31</v>
      </c>
      <c r="F23" s="142" t="s">
        <v>250</v>
      </c>
      <c r="G23" s="143" t="s">
        <v>251</v>
      </c>
      <c r="R23" s="126"/>
    </row>
    <row r="24" spans="2:18" ht="18">
      <c r="B24" s="140" t="s">
        <v>32</v>
      </c>
      <c r="C24" s="141" t="s">
        <v>302</v>
      </c>
      <c r="D24" s="141"/>
      <c r="E24" s="142" t="s">
        <v>33</v>
      </c>
      <c r="F24" s="142" t="s">
        <v>252</v>
      </c>
      <c r="G24" s="143" t="s">
        <v>253</v>
      </c>
      <c r="R24" s="126"/>
    </row>
    <row r="25" spans="2:18" ht="18">
      <c r="B25" s="140" t="s">
        <v>34</v>
      </c>
      <c r="C25" s="141" t="s">
        <v>302</v>
      </c>
      <c r="D25" s="141"/>
      <c r="E25" s="142" t="s">
        <v>35</v>
      </c>
      <c r="F25" s="142" t="s">
        <v>252</v>
      </c>
      <c r="G25" s="143" t="s">
        <v>254</v>
      </c>
      <c r="R25" s="126"/>
    </row>
    <row r="26" spans="2:18" ht="18">
      <c r="B26" s="140" t="s">
        <v>36</v>
      </c>
      <c r="C26" s="141" t="s">
        <v>302</v>
      </c>
      <c r="D26" s="141"/>
      <c r="E26" s="142" t="s">
        <v>37</v>
      </c>
      <c r="F26" s="142" t="s">
        <v>252</v>
      </c>
      <c r="G26" s="143" t="s">
        <v>255</v>
      </c>
      <c r="R26" s="126"/>
    </row>
    <row r="27" spans="2:18" ht="18">
      <c r="B27" s="140" t="s">
        <v>38</v>
      </c>
      <c r="C27" s="141" t="s">
        <v>303</v>
      </c>
      <c r="D27" s="141"/>
      <c r="E27" s="142" t="s">
        <v>39</v>
      </c>
      <c r="F27" s="142" t="s">
        <v>252</v>
      </c>
      <c r="G27" s="143" t="s">
        <v>256</v>
      </c>
      <c r="R27" s="126"/>
    </row>
    <row r="28" spans="2:18" ht="18.75" thickBot="1">
      <c r="B28" s="144" t="s">
        <v>40</v>
      </c>
      <c r="C28" s="145" t="s">
        <v>302</v>
      </c>
      <c r="D28" s="145"/>
      <c r="E28" s="146" t="s">
        <v>41</v>
      </c>
      <c r="F28" s="146" t="s">
        <v>252</v>
      </c>
      <c r="G28" s="147" t="s">
        <v>257</v>
      </c>
      <c r="R28" s="126"/>
    </row>
    <row r="29" spans="2:18" ht="17.25" thickBot="1">
      <c r="R29" s="126"/>
    </row>
    <row r="30" spans="2:18" ht="18" thickBot="1">
      <c r="B30" s="540" t="s">
        <v>1</v>
      </c>
      <c r="C30" s="541"/>
      <c r="D30" s="541"/>
      <c r="E30" s="541"/>
      <c r="F30" s="541"/>
      <c r="G30" s="541"/>
      <c r="H30" s="541"/>
      <c r="I30" s="541"/>
      <c r="J30" s="541"/>
      <c r="K30" s="541"/>
      <c r="L30" s="541"/>
      <c r="M30" s="541"/>
      <c r="N30" s="541"/>
      <c r="O30" s="541"/>
      <c r="P30" s="542"/>
      <c r="R30" s="126"/>
    </row>
    <row r="31" spans="2:18">
      <c r="B31" s="555" t="s">
        <v>227</v>
      </c>
      <c r="C31" s="556"/>
      <c r="D31" s="556"/>
      <c r="E31" s="556"/>
      <c r="F31" s="556"/>
      <c r="G31" s="556"/>
      <c r="H31" s="556"/>
      <c r="I31" s="556"/>
      <c r="J31" s="556"/>
      <c r="K31" s="556"/>
      <c r="L31" s="556"/>
      <c r="M31" s="556"/>
      <c r="N31" s="556"/>
      <c r="O31" s="556"/>
      <c r="P31" s="557"/>
      <c r="R31" s="126"/>
    </row>
    <row r="32" spans="2:18" ht="18">
      <c r="B32" s="555" t="s">
        <v>304</v>
      </c>
      <c r="C32" s="556"/>
      <c r="D32" s="556"/>
      <c r="E32" s="556"/>
      <c r="F32" s="556"/>
      <c r="G32" s="556"/>
      <c r="H32" s="556"/>
      <c r="I32" s="556"/>
      <c r="J32" s="556"/>
      <c r="K32" s="556"/>
      <c r="L32" s="556"/>
      <c r="M32" s="556"/>
      <c r="N32" s="556"/>
      <c r="O32" s="556"/>
      <c r="P32" s="557"/>
      <c r="R32" s="126"/>
    </row>
    <row r="33" spans="2:18" ht="18">
      <c r="B33" s="555" t="s">
        <v>305</v>
      </c>
      <c r="C33" s="556"/>
      <c r="D33" s="556"/>
      <c r="E33" s="556"/>
      <c r="F33" s="556"/>
      <c r="G33" s="556"/>
      <c r="H33" s="556"/>
      <c r="I33" s="556"/>
      <c r="J33" s="556"/>
      <c r="K33" s="556"/>
      <c r="L33" s="556"/>
      <c r="M33" s="556"/>
      <c r="N33" s="556"/>
      <c r="O33" s="556"/>
      <c r="P33" s="557"/>
      <c r="R33" s="126"/>
    </row>
    <row r="34" spans="2:18" ht="18">
      <c r="B34" s="555" t="s">
        <v>306</v>
      </c>
      <c r="C34" s="556"/>
      <c r="D34" s="556"/>
      <c r="E34" s="556"/>
      <c r="F34" s="556"/>
      <c r="G34" s="556"/>
      <c r="H34" s="556"/>
      <c r="I34" s="556"/>
      <c r="J34" s="556"/>
      <c r="K34" s="556"/>
      <c r="L34" s="556"/>
      <c r="M34" s="556"/>
      <c r="N34" s="556"/>
      <c r="O34" s="556"/>
      <c r="P34" s="557"/>
      <c r="R34" s="126"/>
    </row>
    <row r="35" spans="2:18" ht="18">
      <c r="B35" s="555" t="s">
        <v>307</v>
      </c>
      <c r="C35" s="556"/>
      <c r="D35" s="556"/>
      <c r="E35" s="556"/>
      <c r="F35" s="556"/>
      <c r="G35" s="556"/>
      <c r="H35" s="556"/>
      <c r="I35" s="556"/>
      <c r="J35" s="556"/>
      <c r="K35" s="556"/>
      <c r="L35" s="556"/>
      <c r="M35" s="556"/>
      <c r="N35" s="556"/>
      <c r="O35" s="556"/>
      <c r="P35" s="557"/>
      <c r="R35" s="126"/>
    </row>
    <row r="36" spans="2:18" ht="18">
      <c r="B36" s="555" t="s">
        <v>308</v>
      </c>
      <c r="C36" s="556"/>
      <c r="D36" s="556"/>
      <c r="E36" s="556"/>
      <c r="F36" s="556"/>
      <c r="G36" s="556"/>
      <c r="H36" s="556"/>
      <c r="I36" s="556"/>
      <c r="J36" s="556"/>
      <c r="K36" s="556"/>
      <c r="L36" s="556"/>
      <c r="M36" s="556"/>
      <c r="N36" s="556"/>
      <c r="O36" s="556"/>
      <c r="P36" s="557"/>
      <c r="R36" s="126"/>
    </row>
    <row r="37" spans="2:18" ht="18">
      <c r="B37" s="552" t="s">
        <v>309</v>
      </c>
      <c r="C37" s="553"/>
      <c r="D37" s="553"/>
      <c r="E37" s="553"/>
      <c r="F37" s="553"/>
      <c r="G37" s="553"/>
      <c r="H37" s="553"/>
      <c r="I37" s="553"/>
      <c r="J37" s="553"/>
      <c r="K37" s="553"/>
      <c r="L37" s="553"/>
      <c r="M37" s="553"/>
      <c r="N37" s="553"/>
      <c r="O37" s="553"/>
      <c r="P37" s="554"/>
      <c r="R37" s="126"/>
    </row>
    <row r="38" spans="2:18" ht="18">
      <c r="B38" s="552" t="s">
        <v>310</v>
      </c>
      <c r="C38" s="553"/>
      <c r="D38" s="553"/>
      <c r="E38" s="553"/>
      <c r="F38" s="553"/>
      <c r="G38" s="553"/>
      <c r="H38" s="553"/>
      <c r="I38" s="553"/>
      <c r="J38" s="553"/>
      <c r="K38" s="553"/>
      <c r="L38" s="553"/>
      <c r="M38" s="553"/>
      <c r="N38" s="553"/>
      <c r="O38" s="553"/>
      <c r="P38" s="554"/>
      <c r="R38" s="126"/>
    </row>
    <row r="39" spans="2:18" ht="18">
      <c r="B39" s="552" t="s">
        <v>311</v>
      </c>
      <c r="C39" s="553"/>
      <c r="D39" s="553"/>
      <c r="E39" s="553"/>
      <c r="F39" s="553"/>
      <c r="G39" s="553"/>
      <c r="H39" s="553"/>
      <c r="I39" s="553"/>
      <c r="J39" s="553"/>
      <c r="K39" s="553"/>
      <c r="L39" s="553"/>
      <c r="M39" s="553"/>
      <c r="N39" s="553"/>
      <c r="O39" s="553"/>
      <c r="P39" s="554"/>
      <c r="R39" s="126"/>
    </row>
    <row r="40" spans="2:18" ht="18">
      <c r="B40" s="552" t="s">
        <v>312</v>
      </c>
      <c r="C40" s="553"/>
      <c r="D40" s="553"/>
      <c r="E40" s="553"/>
      <c r="F40" s="553"/>
      <c r="G40" s="553"/>
      <c r="H40" s="553"/>
      <c r="I40" s="553"/>
      <c r="J40" s="553"/>
      <c r="K40" s="553"/>
      <c r="L40" s="553"/>
      <c r="M40" s="553"/>
      <c r="N40" s="553"/>
      <c r="O40" s="553"/>
      <c r="P40" s="554"/>
      <c r="R40" s="126"/>
    </row>
    <row r="41" spans="2:18" ht="18">
      <c r="B41" s="552" t="s">
        <v>313</v>
      </c>
      <c r="C41" s="553"/>
      <c r="D41" s="553"/>
      <c r="E41" s="553"/>
      <c r="F41" s="553"/>
      <c r="G41" s="553"/>
      <c r="H41" s="553"/>
      <c r="I41" s="553"/>
      <c r="J41" s="553"/>
      <c r="K41" s="553"/>
      <c r="L41" s="553"/>
      <c r="M41" s="553"/>
      <c r="N41" s="553"/>
      <c r="O41" s="553"/>
      <c r="P41" s="554"/>
      <c r="R41" s="126"/>
    </row>
    <row r="42" spans="2:18" ht="18">
      <c r="B42" s="552" t="s">
        <v>314</v>
      </c>
      <c r="C42" s="553"/>
      <c r="D42" s="553"/>
      <c r="E42" s="553"/>
      <c r="F42" s="553"/>
      <c r="G42" s="553"/>
      <c r="H42" s="553"/>
      <c r="I42" s="553"/>
      <c r="J42" s="553"/>
      <c r="K42" s="553"/>
      <c r="L42" s="553"/>
      <c r="M42" s="553"/>
      <c r="N42" s="553"/>
      <c r="O42" s="553"/>
      <c r="P42" s="554"/>
      <c r="R42" s="126"/>
    </row>
    <row r="43" spans="2:18" ht="18">
      <c r="B43" s="552" t="s">
        <v>315</v>
      </c>
      <c r="C43" s="553"/>
      <c r="D43" s="553"/>
      <c r="E43" s="553"/>
      <c r="F43" s="553"/>
      <c r="G43" s="553"/>
      <c r="H43" s="553"/>
      <c r="I43" s="553"/>
      <c r="J43" s="553"/>
      <c r="K43" s="553"/>
      <c r="L43" s="553"/>
      <c r="M43" s="553"/>
      <c r="N43" s="553"/>
      <c r="O43" s="553"/>
      <c r="P43" s="554"/>
      <c r="R43" s="126"/>
    </row>
    <row r="44" spans="2:18" ht="18">
      <c r="B44" s="552" t="s">
        <v>316</v>
      </c>
      <c r="C44" s="553"/>
      <c r="D44" s="553"/>
      <c r="E44" s="553"/>
      <c r="F44" s="553"/>
      <c r="G44" s="553"/>
      <c r="H44" s="553"/>
      <c r="I44" s="553"/>
      <c r="J44" s="553"/>
      <c r="K44" s="553"/>
      <c r="L44" s="553"/>
      <c r="M44" s="553"/>
      <c r="N44" s="553"/>
      <c r="O44" s="553"/>
      <c r="P44" s="554"/>
      <c r="R44" s="126"/>
    </row>
    <row r="45" spans="2:18" ht="18">
      <c r="B45" s="552" t="s">
        <v>317</v>
      </c>
      <c r="C45" s="553"/>
      <c r="D45" s="553"/>
      <c r="E45" s="553"/>
      <c r="F45" s="553"/>
      <c r="G45" s="553"/>
      <c r="H45" s="553"/>
      <c r="I45" s="553"/>
      <c r="J45" s="553"/>
      <c r="K45" s="553"/>
      <c r="L45" s="553"/>
      <c r="M45" s="553"/>
      <c r="N45" s="553"/>
      <c r="O45" s="553"/>
      <c r="P45" s="554"/>
      <c r="R45" s="126"/>
    </row>
    <row r="46" spans="2:18" ht="18">
      <c r="B46" s="552" t="s">
        <v>318</v>
      </c>
      <c r="C46" s="553"/>
      <c r="D46" s="553"/>
      <c r="E46" s="553"/>
      <c r="F46" s="553"/>
      <c r="G46" s="553"/>
      <c r="H46" s="553"/>
      <c r="I46" s="553"/>
      <c r="J46" s="553"/>
      <c r="K46" s="553"/>
      <c r="L46" s="553"/>
      <c r="M46" s="553"/>
      <c r="N46" s="553"/>
      <c r="O46" s="553"/>
      <c r="P46" s="554"/>
      <c r="R46" s="126"/>
    </row>
    <row r="47" spans="2:18" ht="18">
      <c r="B47" s="552" t="s">
        <v>319</v>
      </c>
      <c r="C47" s="553"/>
      <c r="D47" s="553"/>
      <c r="E47" s="553"/>
      <c r="F47" s="553"/>
      <c r="G47" s="553"/>
      <c r="H47" s="553"/>
      <c r="I47" s="553"/>
      <c r="J47" s="553"/>
      <c r="K47" s="553"/>
      <c r="L47" s="553"/>
      <c r="M47" s="553"/>
      <c r="N47" s="553"/>
      <c r="O47" s="553"/>
      <c r="P47" s="554"/>
      <c r="R47" s="126"/>
    </row>
    <row r="48" spans="2:18" ht="18">
      <c r="B48" s="552" t="s">
        <v>320</v>
      </c>
      <c r="C48" s="553"/>
      <c r="D48" s="553"/>
      <c r="E48" s="553"/>
      <c r="F48" s="553"/>
      <c r="G48" s="553"/>
      <c r="H48" s="553"/>
      <c r="I48" s="553"/>
      <c r="J48" s="553"/>
      <c r="K48" s="553"/>
      <c r="L48" s="553"/>
      <c r="M48" s="553"/>
      <c r="N48" s="553"/>
      <c r="O48" s="553"/>
      <c r="P48" s="554"/>
      <c r="R48" s="126"/>
    </row>
    <row r="49" spans="2:18" ht="18">
      <c r="B49" s="552" t="s">
        <v>321</v>
      </c>
      <c r="C49" s="553"/>
      <c r="D49" s="553"/>
      <c r="E49" s="553"/>
      <c r="F49" s="553"/>
      <c r="G49" s="553"/>
      <c r="H49" s="553"/>
      <c r="I49" s="553"/>
      <c r="J49" s="553"/>
      <c r="K49" s="553"/>
      <c r="L49" s="553"/>
      <c r="M49" s="553"/>
      <c r="N49" s="553"/>
      <c r="O49" s="553"/>
      <c r="P49" s="554"/>
      <c r="R49" s="126"/>
    </row>
    <row r="50" spans="2:18" ht="18">
      <c r="B50" s="552" t="s">
        <v>322</v>
      </c>
      <c r="C50" s="553"/>
      <c r="D50" s="553"/>
      <c r="E50" s="553"/>
      <c r="F50" s="553"/>
      <c r="G50" s="553"/>
      <c r="H50" s="553"/>
      <c r="I50" s="553"/>
      <c r="J50" s="553"/>
      <c r="K50" s="553"/>
      <c r="L50" s="553"/>
      <c r="M50" s="553"/>
      <c r="N50" s="553"/>
      <c r="O50" s="553"/>
      <c r="P50" s="554"/>
      <c r="R50" s="126"/>
    </row>
    <row r="51" spans="2:18" ht="18">
      <c r="B51" s="552" t="s">
        <v>323</v>
      </c>
      <c r="C51" s="553"/>
      <c r="D51" s="553"/>
      <c r="E51" s="553"/>
      <c r="F51" s="553"/>
      <c r="G51" s="553"/>
      <c r="H51" s="553"/>
      <c r="I51" s="553"/>
      <c r="J51" s="553"/>
      <c r="K51" s="553"/>
      <c r="L51" s="553"/>
      <c r="M51" s="553"/>
      <c r="N51" s="553"/>
      <c r="O51" s="553"/>
      <c r="P51" s="554"/>
      <c r="R51" s="126"/>
    </row>
    <row r="52" spans="2:18" ht="18">
      <c r="B52" s="552" t="s">
        <v>324</v>
      </c>
      <c r="C52" s="553"/>
      <c r="D52" s="553"/>
      <c r="E52" s="553"/>
      <c r="F52" s="553"/>
      <c r="G52" s="553"/>
      <c r="H52" s="553"/>
      <c r="I52" s="553"/>
      <c r="J52" s="553"/>
      <c r="K52" s="553"/>
      <c r="L52" s="553"/>
      <c r="M52" s="553"/>
      <c r="N52" s="553"/>
      <c r="O52" s="553"/>
      <c r="P52" s="554"/>
      <c r="R52" s="126"/>
    </row>
    <row r="53" spans="2:18">
      <c r="B53" s="552" t="s">
        <v>258</v>
      </c>
      <c r="C53" s="553"/>
      <c r="D53" s="553"/>
      <c r="E53" s="553"/>
      <c r="F53" s="553"/>
      <c r="G53" s="553"/>
      <c r="H53" s="553"/>
      <c r="I53" s="553"/>
      <c r="J53" s="553"/>
      <c r="K53" s="553"/>
      <c r="L53" s="553"/>
      <c r="M53" s="553"/>
      <c r="N53" s="553"/>
      <c r="O53" s="553"/>
      <c r="P53" s="554"/>
      <c r="R53" s="126"/>
    </row>
    <row r="54" spans="2:18" ht="18">
      <c r="B54" s="552" t="s">
        <v>325</v>
      </c>
      <c r="C54" s="553"/>
      <c r="D54" s="553"/>
      <c r="E54" s="553"/>
      <c r="F54" s="553"/>
      <c r="G54" s="553"/>
      <c r="H54" s="553"/>
      <c r="I54" s="553"/>
      <c r="J54" s="553"/>
      <c r="K54" s="553"/>
      <c r="L54" s="553"/>
      <c r="M54" s="553"/>
      <c r="N54" s="553"/>
      <c r="O54" s="553"/>
      <c r="P54" s="554"/>
      <c r="R54" s="126"/>
    </row>
    <row r="55" spans="2:18">
      <c r="B55" s="552" t="s">
        <v>262</v>
      </c>
      <c r="C55" s="553"/>
      <c r="D55" s="553"/>
      <c r="E55" s="553"/>
      <c r="F55" s="553"/>
      <c r="G55" s="553"/>
      <c r="H55" s="553"/>
      <c r="I55" s="553"/>
      <c r="J55" s="553"/>
      <c r="K55" s="553"/>
      <c r="L55" s="553"/>
      <c r="M55" s="553"/>
      <c r="N55" s="553"/>
      <c r="O55" s="553"/>
      <c r="P55" s="554"/>
      <c r="R55" s="126"/>
    </row>
    <row r="56" spans="2:18" ht="18">
      <c r="B56" s="552" t="s">
        <v>326</v>
      </c>
      <c r="C56" s="553"/>
      <c r="D56" s="553"/>
      <c r="E56" s="553"/>
      <c r="F56" s="553"/>
      <c r="G56" s="553"/>
      <c r="H56" s="553"/>
      <c r="I56" s="553"/>
      <c r="J56" s="553"/>
      <c r="K56" s="553"/>
      <c r="L56" s="553"/>
      <c r="M56" s="553"/>
      <c r="N56" s="553"/>
      <c r="O56" s="553"/>
      <c r="P56" s="554"/>
      <c r="R56" s="126"/>
    </row>
    <row r="57" spans="2:18">
      <c r="B57" s="558" t="s">
        <v>263</v>
      </c>
      <c r="C57" s="559"/>
      <c r="D57" s="559"/>
      <c r="E57" s="559"/>
      <c r="F57" s="559"/>
      <c r="G57" s="559"/>
      <c r="H57" s="559"/>
      <c r="I57" s="559"/>
      <c r="J57" s="559"/>
      <c r="K57" s="559"/>
      <c r="L57" s="559"/>
      <c r="M57" s="559"/>
      <c r="N57" s="559"/>
      <c r="O57" s="559"/>
      <c r="P57" s="560"/>
      <c r="R57" s="126"/>
    </row>
    <row r="58" spans="2:18">
      <c r="B58" s="552" t="s">
        <v>264</v>
      </c>
      <c r="C58" s="553"/>
      <c r="D58" s="553"/>
      <c r="E58" s="553"/>
      <c r="F58" s="553"/>
      <c r="G58" s="553"/>
      <c r="H58" s="553"/>
      <c r="I58" s="553"/>
      <c r="J58" s="553"/>
      <c r="K58" s="553"/>
      <c r="L58" s="553"/>
      <c r="M58" s="553"/>
      <c r="N58" s="553"/>
      <c r="O58" s="553"/>
      <c r="P58" s="554"/>
      <c r="R58" s="126"/>
    </row>
    <row r="59" spans="2:18">
      <c r="B59" s="552" t="s">
        <v>265</v>
      </c>
      <c r="C59" s="553"/>
      <c r="D59" s="553"/>
      <c r="E59" s="553"/>
      <c r="F59" s="553"/>
      <c r="G59" s="553"/>
      <c r="H59" s="553"/>
      <c r="I59" s="553"/>
      <c r="J59" s="553"/>
      <c r="K59" s="553"/>
      <c r="L59" s="553"/>
      <c r="M59" s="553"/>
      <c r="N59" s="553"/>
      <c r="O59" s="553"/>
      <c r="P59" s="554"/>
      <c r="R59" s="126"/>
    </row>
    <row r="60" spans="2:18">
      <c r="B60" s="552" t="s">
        <v>266</v>
      </c>
      <c r="C60" s="553"/>
      <c r="D60" s="553"/>
      <c r="E60" s="553"/>
      <c r="F60" s="553"/>
      <c r="G60" s="553"/>
      <c r="H60" s="553"/>
      <c r="I60" s="553"/>
      <c r="J60" s="553"/>
      <c r="K60" s="553"/>
      <c r="L60" s="553"/>
      <c r="M60" s="553"/>
      <c r="N60" s="553"/>
      <c r="O60" s="553"/>
      <c r="P60" s="554"/>
      <c r="R60" s="126"/>
    </row>
    <row r="61" spans="2:18">
      <c r="B61" s="552" t="s">
        <v>259</v>
      </c>
      <c r="C61" s="553"/>
      <c r="D61" s="553"/>
      <c r="E61" s="553"/>
      <c r="F61" s="553"/>
      <c r="G61" s="553"/>
      <c r="H61" s="553"/>
      <c r="I61" s="553"/>
      <c r="J61" s="553"/>
      <c r="K61" s="553"/>
      <c r="L61" s="553"/>
      <c r="M61" s="553"/>
      <c r="N61" s="553"/>
      <c r="O61" s="553"/>
      <c r="P61" s="554"/>
      <c r="R61" s="126"/>
    </row>
    <row r="62" spans="2:18" ht="18">
      <c r="B62" s="552" t="s">
        <v>327</v>
      </c>
      <c r="C62" s="553"/>
      <c r="D62" s="553"/>
      <c r="E62" s="553"/>
      <c r="F62" s="553"/>
      <c r="G62" s="553"/>
      <c r="H62" s="553"/>
      <c r="I62" s="553"/>
      <c r="J62" s="553"/>
      <c r="K62" s="553"/>
      <c r="L62" s="553"/>
      <c r="M62" s="553"/>
      <c r="N62" s="553"/>
      <c r="O62" s="553"/>
      <c r="P62" s="554"/>
      <c r="R62" s="126"/>
    </row>
    <row r="63" spans="2:18" ht="18">
      <c r="B63" s="552" t="s">
        <v>328</v>
      </c>
      <c r="C63" s="553"/>
      <c r="D63" s="553"/>
      <c r="E63" s="553"/>
      <c r="F63" s="553"/>
      <c r="G63" s="553"/>
      <c r="H63" s="553"/>
      <c r="I63" s="553"/>
      <c r="J63" s="553"/>
      <c r="K63" s="553"/>
      <c r="L63" s="553"/>
      <c r="M63" s="553"/>
      <c r="N63" s="553"/>
      <c r="O63" s="553"/>
      <c r="P63" s="554"/>
      <c r="R63" s="126"/>
    </row>
    <row r="64" spans="2:18" ht="18">
      <c r="B64" s="552" t="s">
        <v>329</v>
      </c>
      <c r="C64" s="553"/>
      <c r="D64" s="553"/>
      <c r="E64" s="553"/>
      <c r="F64" s="553"/>
      <c r="G64" s="553"/>
      <c r="H64" s="553"/>
      <c r="I64" s="553"/>
      <c r="J64" s="553"/>
      <c r="K64" s="553"/>
      <c r="L64" s="553"/>
      <c r="M64" s="553"/>
      <c r="N64" s="553"/>
      <c r="O64" s="553"/>
      <c r="P64" s="554"/>
      <c r="R64" s="126"/>
    </row>
    <row r="65" spans="1:18">
      <c r="B65" s="552" t="s">
        <v>260</v>
      </c>
      <c r="C65" s="553"/>
      <c r="D65" s="553"/>
      <c r="E65" s="553"/>
      <c r="F65" s="553"/>
      <c r="G65" s="553"/>
      <c r="H65" s="553"/>
      <c r="I65" s="553"/>
      <c r="J65" s="553"/>
      <c r="K65" s="553"/>
      <c r="L65" s="553"/>
      <c r="M65" s="553"/>
      <c r="N65" s="553"/>
      <c r="O65" s="553"/>
      <c r="P65" s="554"/>
      <c r="R65" s="126"/>
    </row>
    <row r="66" spans="1:18" ht="18">
      <c r="B66" s="552" t="s">
        <v>330</v>
      </c>
      <c r="C66" s="553"/>
      <c r="D66" s="553"/>
      <c r="E66" s="553"/>
      <c r="F66" s="553"/>
      <c r="G66" s="553"/>
      <c r="H66" s="553"/>
      <c r="I66" s="553"/>
      <c r="J66" s="553"/>
      <c r="K66" s="553"/>
      <c r="L66" s="553"/>
      <c r="M66" s="553"/>
      <c r="N66" s="553"/>
      <c r="O66" s="553"/>
      <c r="P66" s="554"/>
      <c r="R66" s="126"/>
    </row>
    <row r="67" spans="1:18" ht="51" customHeight="1">
      <c r="B67" s="567" t="s">
        <v>261</v>
      </c>
      <c r="C67" s="568"/>
      <c r="D67" s="568"/>
      <c r="E67" s="568"/>
      <c r="F67" s="568"/>
      <c r="G67" s="568"/>
      <c r="H67" s="568"/>
      <c r="I67" s="568"/>
      <c r="J67" s="568"/>
      <c r="K67" s="568"/>
      <c r="L67" s="568"/>
      <c r="M67" s="568"/>
      <c r="N67" s="568"/>
      <c r="O67" s="568"/>
      <c r="P67" s="569"/>
      <c r="R67" s="126"/>
    </row>
    <row r="68" spans="1:18" ht="34.5" customHeight="1" thickBot="1">
      <c r="B68" s="561" t="s">
        <v>423</v>
      </c>
      <c r="C68" s="562"/>
      <c r="D68" s="562"/>
      <c r="E68" s="562"/>
      <c r="F68" s="562"/>
      <c r="G68" s="562"/>
      <c r="H68" s="562"/>
      <c r="I68" s="562"/>
      <c r="J68" s="562"/>
      <c r="K68" s="562"/>
      <c r="L68" s="562"/>
      <c r="M68" s="562"/>
      <c r="N68" s="562"/>
      <c r="O68" s="562"/>
      <c r="P68" s="563"/>
      <c r="R68" s="126"/>
    </row>
    <row r="69" spans="1:18">
      <c r="R69" s="126"/>
    </row>
    <row r="70" spans="1:18">
      <c r="A70" s="126"/>
      <c r="B70" s="126"/>
      <c r="C70" s="126"/>
      <c r="D70" s="126"/>
      <c r="E70" s="126"/>
      <c r="F70" s="148"/>
      <c r="G70" s="149"/>
      <c r="H70" s="126"/>
      <c r="I70" s="126"/>
      <c r="J70" s="126"/>
      <c r="K70" s="126"/>
      <c r="L70" s="126"/>
      <c r="M70" s="126"/>
      <c r="N70" s="126"/>
      <c r="O70" s="126"/>
      <c r="P70" s="126"/>
      <c r="Q70" s="126"/>
      <c r="R70" s="126"/>
    </row>
  </sheetData>
  <sheetProtection algorithmName="SHA-512" hashValue="v0WlSnTBDjJnuNHql8GjdYSORNmzVGiAMh8oeQdEGPrnGFRrqK7//OhLAYrKrK8ac7fJ05YNcqylLkBcfKZUdw==" saltValue="F9hZTYPMjhbJN7kB9Qjs4A==" spinCount="100000" sheet="1" objects="1" scenarios="1" selectLockedCells="1"/>
  <customSheetViews>
    <customSheetView guid="{93A7420A-9CB1-41ED-BAA4-06AB08AA6C37}">
      <selection activeCell="I26" sqref="I26"/>
      <pageMargins left="0.7" right="0.7" top="0.75" bottom="0.75" header="0.3" footer="0.3"/>
      <pageSetup orientation="portrait" r:id="rId1"/>
    </customSheetView>
  </customSheetViews>
  <mergeCells count="47">
    <mergeCell ref="B2:G2"/>
    <mergeCell ref="C7:G7"/>
    <mergeCell ref="C8:G8"/>
    <mergeCell ref="C3:G3"/>
    <mergeCell ref="C4:G4"/>
    <mergeCell ref="C5:G5"/>
    <mergeCell ref="C6:G6"/>
    <mergeCell ref="B13:G13"/>
    <mergeCell ref="B67:P67"/>
    <mergeCell ref="B36:P36"/>
    <mergeCell ref="B37:P37"/>
    <mergeCell ref="B38:P38"/>
    <mergeCell ref="B39:P39"/>
    <mergeCell ref="B40:P40"/>
    <mergeCell ref="B41:P41"/>
    <mergeCell ref="B42:P42"/>
    <mergeCell ref="B43:P43"/>
    <mergeCell ref="B44:P44"/>
    <mergeCell ref="B48:P48"/>
    <mergeCell ref="B49:P49"/>
    <mergeCell ref="B50:P50"/>
    <mergeCell ref="B31:P31"/>
    <mergeCell ref="B32:P32"/>
    <mergeCell ref="B58:P58"/>
    <mergeCell ref="B56:P56"/>
    <mergeCell ref="B68:P68"/>
    <mergeCell ref="B66:P66"/>
    <mergeCell ref="B62:P62"/>
    <mergeCell ref="B63:P63"/>
    <mergeCell ref="B65:P65"/>
    <mergeCell ref="B64:P64"/>
    <mergeCell ref="B30:P30"/>
    <mergeCell ref="B59:P59"/>
    <mergeCell ref="B60:P60"/>
    <mergeCell ref="B61:P61"/>
    <mergeCell ref="B47:P47"/>
    <mergeCell ref="B51:P51"/>
    <mergeCell ref="B52:P52"/>
    <mergeCell ref="B53:P53"/>
    <mergeCell ref="B54:P54"/>
    <mergeCell ref="B33:P33"/>
    <mergeCell ref="B34:P34"/>
    <mergeCell ref="B35:P35"/>
    <mergeCell ref="B45:P45"/>
    <mergeCell ref="B46:P46"/>
    <mergeCell ref="B55:P55"/>
    <mergeCell ref="B57:P57"/>
  </mergeCells>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dimension ref="A1:H16"/>
  <sheetViews>
    <sheetView showGridLines="0" zoomScale="80" zoomScaleNormal="80" workbookViewId="0">
      <selection activeCell="K11" sqref="K11"/>
    </sheetView>
  </sheetViews>
  <sheetFormatPr defaultRowHeight="16.5"/>
  <cols>
    <col min="1" max="1" width="4.85546875" style="125" customWidth="1"/>
    <col min="2" max="2" width="65.140625" style="125" bestFit="1" customWidth="1"/>
    <col min="3" max="3" width="6.140625" style="125" customWidth="1"/>
    <col min="4" max="4" width="19.7109375" style="125" customWidth="1"/>
    <col min="5" max="5" width="9.28515625" style="125" customWidth="1"/>
    <col min="6" max="6" width="17" style="125" customWidth="1"/>
    <col min="7" max="7" width="7.85546875" style="125" customWidth="1"/>
    <col min="8" max="8" width="3.42578125" style="125" customWidth="1"/>
    <col min="9" max="16384" width="9.140625" style="125"/>
  </cols>
  <sheetData>
    <row r="1" spans="1:8" ht="17.25" thickBot="1">
      <c r="H1" s="126"/>
    </row>
    <row r="2" spans="1:8" ht="18" thickBot="1">
      <c r="B2" s="398" t="str">
        <f>'Version Control'!$B$2</f>
        <v>Title Block</v>
      </c>
      <c r="C2" s="399"/>
      <c r="D2" s="399"/>
      <c r="E2" s="399"/>
      <c r="F2" s="400"/>
      <c r="H2" s="126"/>
    </row>
    <row r="3" spans="1:8">
      <c r="B3" s="58" t="str">
        <f>'Version Control'!$B$3</f>
        <v>Test Report Template Name:</v>
      </c>
      <c r="C3" s="570" t="str">
        <f>'Version Control'!$C$3</f>
        <v xml:space="preserve">Dishwasher  </v>
      </c>
      <c r="D3" s="571"/>
      <c r="E3" s="571"/>
      <c r="F3" s="572"/>
      <c r="H3" s="126"/>
    </row>
    <row r="4" spans="1:8">
      <c r="B4" s="127" t="str">
        <f>'Version Control'!$B$4</f>
        <v>Version Number:</v>
      </c>
      <c r="C4" s="511" t="str">
        <f>'Version Control'!$C$4</f>
        <v>v3.4</v>
      </c>
      <c r="D4" s="512"/>
      <c r="E4" s="512"/>
      <c r="F4" s="513"/>
      <c r="H4" s="126"/>
    </row>
    <row r="5" spans="1:8">
      <c r="B5" s="59" t="str">
        <f>'Version Control'!$B$5</f>
        <v xml:space="preserve">Latest Template Revision: </v>
      </c>
      <c r="C5" s="573">
        <f>'Version Control'!$C$5</f>
        <v>45245</v>
      </c>
      <c r="D5" s="574"/>
      <c r="E5" s="574"/>
      <c r="F5" s="575"/>
      <c r="H5" s="126"/>
    </row>
    <row r="6" spans="1:8">
      <c r="B6" s="59" t="str">
        <f>'Version Control'!$B$6</f>
        <v>Tab Name:</v>
      </c>
      <c r="C6" s="505" t="str">
        <f ca="1">MID(CELL("filename",A1), FIND("]", CELL("filename", A1))+ 1, 255)</f>
        <v>Drop-downs</v>
      </c>
      <c r="D6" s="506"/>
      <c r="E6" s="506"/>
      <c r="F6" s="507"/>
      <c r="H6" s="126"/>
    </row>
    <row r="7" spans="1:8" ht="35.25" customHeight="1">
      <c r="B7" s="277" t="str">
        <f>'Version Control'!$B$7</f>
        <v>File Name:</v>
      </c>
      <c r="C7" s="517" t="str">
        <f ca="1">'Version Control'!$C$7</f>
        <v>Dishwasher - v3.4.xlsx</v>
      </c>
      <c r="D7" s="518"/>
      <c r="E7" s="518"/>
      <c r="F7" s="519"/>
      <c r="H7" s="126"/>
    </row>
    <row r="8" spans="1:8" ht="17.25" thickBot="1">
      <c r="B8" s="60" t="str">
        <f>'Version Control'!$B$8</f>
        <v xml:space="preserve">Test Completion Date: </v>
      </c>
      <c r="C8" s="502" t="str">
        <f>'Version Control'!$C$8</f>
        <v>[MM/DD/YYYY]</v>
      </c>
      <c r="D8" s="503"/>
      <c r="E8" s="503"/>
      <c r="F8" s="504"/>
      <c r="H8" s="126"/>
    </row>
    <row r="9" spans="1:8">
      <c r="H9" s="126"/>
    </row>
    <row r="10" spans="1:8">
      <c r="H10" s="126"/>
    </row>
    <row r="11" spans="1:8">
      <c r="B11" s="125" t="s">
        <v>57</v>
      </c>
      <c r="D11" s="125" t="s">
        <v>65</v>
      </c>
      <c r="F11" s="125" t="s">
        <v>284</v>
      </c>
      <c r="H11" s="126"/>
    </row>
    <row r="12" spans="1:8">
      <c r="B12" s="129" t="s">
        <v>154</v>
      </c>
      <c r="D12" s="129">
        <v>50</v>
      </c>
      <c r="E12" s="128"/>
      <c r="F12" s="129" t="s">
        <v>285</v>
      </c>
      <c r="H12" s="126"/>
    </row>
    <row r="13" spans="1:8">
      <c r="B13" s="130" t="s">
        <v>155</v>
      </c>
      <c r="D13" s="131">
        <v>120</v>
      </c>
      <c r="E13" s="128"/>
      <c r="F13" s="130" t="s">
        <v>286</v>
      </c>
      <c r="H13" s="126"/>
    </row>
    <row r="14" spans="1:8">
      <c r="D14" s="130">
        <v>140</v>
      </c>
      <c r="E14" s="128"/>
      <c r="F14" s="128"/>
      <c r="H14" s="126"/>
    </row>
    <row r="15" spans="1:8">
      <c r="H15" s="126"/>
    </row>
    <row r="16" spans="1:8">
      <c r="A16" s="126"/>
      <c r="B16" s="126"/>
      <c r="C16" s="126"/>
      <c r="D16" s="126"/>
      <c r="E16" s="126"/>
      <c r="F16" s="126"/>
      <c r="G16" s="126"/>
      <c r="H16" s="126"/>
    </row>
  </sheetData>
  <sheetProtection algorithmName="SHA-512" hashValue="ouQwcQzi/bZDrM+OCxwB0/ROw20xOOns5qKPfrb9dVdz/Ec0u25cJJvSBh4NBPFWj9xBZHHbjDgqNvIXK7oM0A==" saltValue="rtXz3vC9ADCIvZGpZJSs4A==" spinCount="100000" sheet="1" objects="1" scenarios="1" selectLockedCells="1" selectUnlockedCells="1"/>
  <customSheetViews>
    <customSheetView guid="{93A7420A-9CB1-41ED-BAA4-06AB08AA6C37}" state="hidden">
      <selection activeCell="F5" sqref="F5"/>
      <pageMargins left="0.7" right="0.7" top="0.75" bottom="0.75" header="0.3" footer="0.3"/>
    </customSheetView>
  </customSheetViews>
  <mergeCells count="7">
    <mergeCell ref="C8:F8"/>
    <mergeCell ref="B2:F2"/>
    <mergeCell ref="C3:F3"/>
    <mergeCell ref="C4:F4"/>
    <mergeCell ref="C5:F5"/>
    <mergeCell ref="C6:F6"/>
    <mergeCell ref="C7:F7"/>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dimension ref="A1:G23"/>
  <sheetViews>
    <sheetView showGridLines="0" zoomScale="80" zoomScaleNormal="80" workbookViewId="0">
      <selection activeCell="M15" sqref="M15"/>
    </sheetView>
  </sheetViews>
  <sheetFormatPr defaultRowHeight="16.5"/>
  <cols>
    <col min="1" max="1" width="5.85546875" style="2" customWidth="1"/>
    <col min="2" max="2" width="31" style="5" customWidth="1"/>
    <col min="3" max="3" width="84.5703125" style="1" customWidth="1"/>
    <col min="4" max="4" width="4.28515625" style="2" customWidth="1"/>
    <col min="5" max="5" width="3.7109375" style="2" customWidth="1"/>
    <col min="6" max="16384" width="9.140625" style="2"/>
  </cols>
  <sheetData>
    <row r="1" spans="2:7" ht="17.25" thickBot="1">
      <c r="B1" s="1"/>
      <c r="C1" s="2"/>
      <c r="E1" s="20"/>
    </row>
    <row r="2" spans="2:7" ht="18" thickBot="1">
      <c r="B2" s="576" t="s">
        <v>116</v>
      </c>
      <c r="C2" s="577"/>
      <c r="E2" s="20"/>
    </row>
    <row r="3" spans="2:7">
      <c r="B3" s="106" t="s">
        <v>295</v>
      </c>
      <c r="C3" s="107" t="s">
        <v>297</v>
      </c>
      <c r="D3" s="3"/>
      <c r="E3" s="19"/>
      <c r="F3" s="3"/>
      <c r="G3" s="3"/>
    </row>
    <row r="4" spans="2:7">
      <c r="B4" s="108" t="s">
        <v>119</v>
      </c>
      <c r="C4" s="109" t="str">
        <f>INDEX(B13:B58,COUNTA(B13:B58),1)</f>
        <v>v3.4</v>
      </c>
      <c r="D4" s="3"/>
      <c r="E4" s="19"/>
      <c r="F4" s="3"/>
      <c r="G4" s="3"/>
    </row>
    <row r="5" spans="2:7">
      <c r="B5" s="108" t="s">
        <v>296</v>
      </c>
      <c r="C5" s="110">
        <f>IF(MAX(B13:C100)=0,"No Revisions Dates Entered",MAX(C13:C100))</f>
        <v>45245</v>
      </c>
      <c r="D5" s="3"/>
      <c r="E5" s="19"/>
      <c r="F5" s="3"/>
      <c r="G5" s="3"/>
    </row>
    <row r="6" spans="2:7">
      <c r="B6" s="111" t="s">
        <v>118</v>
      </c>
      <c r="C6" s="112" t="str">
        <f ca="1">MID(CELL("filename",A1), FIND("]", CELL("filename", A1))+ 1, 255)</f>
        <v>Version Control</v>
      </c>
      <c r="D6" s="3"/>
      <c r="E6" s="19"/>
      <c r="F6" s="3"/>
      <c r="G6" s="3"/>
    </row>
    <row r="7" spans="2:7" ht="38.25" customHeight="1">
      <c r="B7" s="113" t="s">
        <v>117</v>
      </c>
      <c r="C7" s="114" t="str">
        <f ca="1">MID(CELL("FILENAME",A1),FIND("[",CELL("FILENAME",A1))+1,FIND("]",CELL("FILENAME",A1))-FIND("[",CELL("FILENAME",A1))-1)</f>
        <v>Dishwasher - v3.4.xlsx</v>
      </c>
      <c r="D7" s="3"/>
      <c r="E7" s="19"/>
      <c r="F7" s="3"/>
      <c r="G7" s="3"/>
    </row>
    <row r="8" spans="2:7" ht="17.25" thickBot="1">
      <c r="B8" s="115" t="s">
        <v>120</v>
      </c>
      <c r="C8" s="116" t="str">
        <f>'General Info &amp; Test Results'!C17</f>
        <v>[MM/DD/YYYY]</v>
      </c>
      <c r="D8" s="3"/>
      <c r="E8" s="19"/>
      <c r="F8" s="3"/>
      <c r="G8" s="3"/>
    </row>
    <row r="9" spans="2:7">
      <c r="B9" s="3"/>
      <c r="C9" s="3"/>
      <c r="D9" s="3"/>
      <c r="E9" s="19"/>
      <c r="F9" s="3"/>
      <c r="G9" s="3"/>
    </row>
    <row r="10" spans="2:7" ht="17.25" thickBot="1">
      <c r="B10" s="3"/>
      <c r="C10" s="3"/>
      <c r="D10" s="3"/>
      <c r="E10" s="19"/>
      <c r="F10" s="3"/>
      <c r="G10" s="3"/>
    </row>
    <row r="11" spans="2:7" ht="18" thickBot="1">
      <c r="B11" s="7" t="s">
        <v>121</v>
      </c>
      <c r="C11" s="8"/>
      <c r="D11" s="3"/>
      <c r="E11" s="19"/>
      <c r="F11" s="3"/>
      <c r="G11" s="3"/>
    </row>
    <row r="12" spans="2:7" ht="17.25">
      <c r="B12" s="123" t="s">
        <v>122</v>
      </c>
      <c r="C12" s="124" t="s">
        <v>123</v>
      </c>
      <c r="D12" s="3"/>
      <c r="E12" s="19"/>
      <c r="F12" s="3"/>
      <c r="G12" s="3"/>
    </row>
    <row r="13" spans="2:7">
      <c r="B13" s="104" t="s">
        <v>298</v>
      </c>
      <c r="C13" s="117">
        <v>40696</v>
      </c>
      <c r="D13" s="3"/>
      <c r="E13" s="19"/>
      <c r="F13" s="3"/>
      <c r="G13" s="3"/>
    </row>
    <row r="14" spans="2:7">
      <c r="B14" s="105" t="s">
        <v>299</v>
      </c>
      <c r="C14" s="118">
        <v>41031</v>
      </c>
      <c r="D14" s="4"/>
      <c r="E14" s="19"/>
      <c r="F14" s="3"/>
      <c r="G14" s="3"/>
    </row>
    <row r="15" spans="2:7">
      <c r="B15" s="105" t="s">
        <v>300</v>
      </c>
      <c r="C15" s="118">
        <v>41037</v>
      </c>
      <c r="E15" s="20"/>
    </row>
    <row r="16" spans="2:7">
      <c r="B16" s="121" t="s">
        <v>414</v>
      </c>
      <c r="C16" s="119">
        <v>41695</v>
      </c>
      <c r="E16" s="20"/>
    </row>
    <row r="17" spans="1:5">
      <c r="B17" s="357" t="s">
        <v>415</v>
      </c>
      <c r="C17" s="358">
        <v>42160</v>
      </c>
      <c r="E17" s="20"/>
    </row>
    <row r="18" spans="1:5">
      <c r="B18" s="357" t="s">
        <v>417</v>
      </c>
      <c r="C18" s="358">
        <v>42922</v>
      </c>
      <c r="E18" s="20"/>
    </row>
    <row r="19" spans="1:5">
      <c r="B19" s="357" t="s">
        <v>418</v>
      </c>
      <c r="C19" s="358">
        <v>43201</v>
      </c>
      <c r="E19" s="20"/>
    </row>
    <row r="20" spans="1:5">
      <c r="B20" s="357" t="s">
        <v>419</v>
      </c>
      <c r="C20" s="358">
        <v>43207</v>
      </c>
      <c r="E20" s="20"/>
    </row>
    <row r="21" spans="1:5" ht="17.25" thickBot="1">
      <c r="B21" s="122" t="s">
        <v>420</v>
      </c>
      <c r="C21" s="120">
        <v>45245</v>
      </c>
      <c r="E21" s="20"/>
    </row>
    <row r="22" spans="1:5">
      <c r="E22" s="20"/>
    </row>
    <row r="23" spans="1:5">
      <c r="A23" s="20"/>
      <c r="B23" s="46"/>
      <c r="C23" s="47"/>
      <c r="D23" s="20"/>
      <c r="E23" s="20"/>
    </row>
  </sheetData>
  <sheetProtection algorithmName="SHA-512" hashValue="bnbIS4xnUjRmwHebz9ClPRC6naalYvtHp8t7YPbeYew5DYZPvK6xeGP4kzz6YHnGIq8ogl/YpWhvDjsARsIqBw==" saltValue="WbkFVcycM0Y5ghYXxjV9/A==" spinCount="100000" sheet="1" selectLockedCells="1" selectUnlockedCells="1"/>
  <mergeCells count="1">
    <mergeCell ref="B2:C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4902EE12A29B44EA38DDA9853BB1AA8" ma:contentTypeVersion="5" ma:contentTypeDescription="Create a new document." ma:contentTypeScope="" ma:versionID="c8dae7b82d2d0f0a3fd97d37d92f2969">
  <xsd:schema xmlns:xsd="http://www.w3.org/2001/XMLSchema" xmlns:xs="http://www.w3.org/2001/XMLSchema" xmlns:p="http://schemas.microsoft.com/office/2006/metadata/properties" xmlns:ns2="fa504290-48b0-421f-a269-8aa9478176e6" targetNamespace="http://schemas.microsoft.com/office/2006/metadata/properties" ma:root="true" ma:fieldsID="9fc31efdddfdbff76d94c40b5652f649" ns2:_="">
    <xsd:import namespace="fa504290-48b0-421f-a269-8aa9478176e6"/>
    <xsd:element name="properties">
      <xsd:complexType>
        <xsd:sequence>
          <xsd:element name="documentManagement">
            <xsd:complexType>
              <xsd:all>
                <xsd:element ref="ns2:Document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504290-48b0-421f-a269-8aa9478176e6" elementFormDefault="qualified">
    <xsd:import namespace="http://schemas.microsoft.com/office/2006/documentManagement/types"/>
    <xsd:import namespace="http://schemas.microsoft.com/office/infopath/2007/PartnerControls"/>
    <xsd:element name="DocumentType" ma:index="8" nillable="true" ma:displayName="Document Type" ma:description="Please select the type of document you are uploading." ma:format="Dropdown" ma:internalName="DocumentType">
      <xsd:simpleType>
        <xsd:restriction base="dms:Choice">
          <xsd:enumeration value="Company/Client Information"/>
          <xsd:enumeration value="Correspondence"/>
          <xsd:enumeration value="Engagement Letter/Contract/Agreement"/>
          <xsd:enumeration value="Engagement Summary"/>
          <xsd:enumeration value="Financial Models"/>
          <xsd:enumeration value="Frequently Asked Question"/>
          <xsd:enumeration value="Methodology/Approach"/>
          <xsd:enumeration value="Policy/Procedure"/>
          <xsd:enumeration value="Presentation"/>
          <xsd:enumeration value="Proposal"/>
          <xsd:enumeration value="Qualifications/Statement of Qualifications"/>
          <xsd:enumeration value="Research"/>
          <xsd:enumeration value="Statement of Work"/>
          <xsd:enumeration value="Template/Example"/>
          <xsd:enumeration value="Training Materials"/>
          <xsd:enumeration value="Valuation Reports"/>
          <xsd:enumeration value="White Papers and Thought Leadership"/>
          <xsd:enumeration value="Work Product - Deliverabl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DocumentType xmlns="fa504290-48b0-421f-a269-8aa9478176e6" xsi:nil="true"/>
  </documentManagement>
</p:properties>
</file>

<file path=customXml/itemProps1.xml><?xml version="1.0" encoding="utf-8"?>
<ds:datastoreItem xmlns:ds="http://schemas.openxmlformats.org/officeDocument/2006/customXml" ds:itemID="{3771791D-92B3-4954-A25B-AE084DF99403}">
  <ds:schemaRefs>
    <ds:schemaRef ds:uri="http://schemas.microsoft.com/sharepoint/v3/contenttype/forms"/>
  </ds:schemaRefs>
</ds:datastoreItem>
</file>

<file path=customXml/itemProps2.xml><?xml version="1.0" encoding="utf-8"?>
<ds:datastoreItem xmlns:ds="http://schemas.openxmlformats.org/officeDocument/2006/customXml" ds:itemID="{0125C737-B99A-48FF-81C1-15F87772F1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504290-48b0-421f-a269-8aa9478176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0D28C93-AFAC-4D87-A62C-053119414283}">
  <ds:schemaRefs>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purl.org/dc/dcmitype/"/>
    <ds:schemaRef ds:uri="http://schemas.microsoft.com/office/infopath/2007/PartnerControls"/>
    <ds:schemaRef ds:uri="fa504290-48b0-421f-a269-8aa9478176e6"/>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vt:i4>
      </vt:variant>
    </vt:vector>
  </HeadingPairs>
  <TitlesOfParts>
    <vt:vector size="16" baseType="lpstr">
      <vt:lpstr>Instructions</vt:lpstr>
      <vt:lpstr>General Info &amp; Test Results</vt:lpstr>
      <vt:lpstr>Setup &amp; Instrumentation</vt:lpstr>
      <vt:lpstr>Settings</vt:lpstr>
      <vt:lpstr>Photos</vt:lpstr>
      <vt:lpstr>Test Conditions</vt:lpstr>
      <vt:lpstr>Test Data &amp; Derived Results</vt:lpstr>
      <vt:lpstr>Report Sign-Off Block</vt:lpstr>
      <vt:lpstr>Reference Material</vt:lpstr>
      <vt:lpstr>Drop-downs</vt:lpstr>
      <vt:lpstr>Version Control</vt:lpstr>
      <vt:lpstr>dd_Temp</vt:lpstr>
      <vt:lpstr>dd_UnitType</vt:lpstr>
      <vt:lpstr>dd_YesNo</vt:lpstr>
      <vt:lpstr>SoilSensingNormalCycle?</vt:lpstr>
      <vt:lpstr>WaterSofteningDW?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Mansi Thakkar</dc:creator>
  <cp:lastModifiedBy>User 242</cp:lastModifiedBy>
  <dcterms:created xsi:type="dcterms:W3CDTF">2012-09-11T20:49:09Z</dcterms:created>
  <dcterms:modified xsi:type="dcterms:W3CDTF">2023-11-17T19:31:52Z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0x01010034902EE12A29B44EA38DDA9853BB1AA8</vt:lpwstr>
  </property>
</Properties>
</file>