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1C75863A-7237-42E0-ABFE-B89A0EFF25CC}" xr6:coauthVersionLast="47" xr6:coauthVersionMax="47" xr10:uidLastSave="{00000000-0000-0000-0000-000000000000}"/>
  <workbookProtection workbookAlgorithmName="SHA-512" workbookHashValue="UpLWVZVVUrkhz4ZahXoaZCoP+QGn2J8k6WNp6rF8tuY92bSmYNZjba6iSkZzsjWiINSk43E6g0X+qfqOpsrdPg==" workbookSaltValue="boXfEG8BLcfNCAvDclF+kA==" workbookSpinCount="100000" lockStructure="1"/>
  <bookViews>
    <workbookView xWindow="-28920" yWindow="855" windowWidth="29040" windowHeight="15720" tabRatio="893" xr2:uid="{00000000-000D-0000-FFFF-FFFF00000000}"/>
  </bookViews>
  <sheets>
    <sheet name="Instructions" sheetId="13" r:id="rId1"/>
    <sheet name="General Info &amp; Test Results" sheetId="3" r:id="rId2"/>
    <sheet name="Setup &amp; Instrumentation" sheetId="15" r:id="rId3"/>
    <sheet name="Settings" sheetId="16" r:id="rId4"/>
    <sheet name="Photos" sheetId="5" r:id="rId5"/>
    <sheet name="Test Conditions" sheetId="6" r:id="rId6"/>
    <sheet name="Test Data &amp; Derived Results" sheetId="7" r:id="rId7"/>
    <sheet name="Cleaning Performance" sheetId="18" r:id="rId8"/>
    <sheet name="Report Sign-Off Block" sheetId="12" r:id="rId9"/>
    <sheet name="Drop-downs" sheetId="10" r:id="rId10"/>
    <sheet name="Version Control" sheetId="11" r:id="rId11"/>
  </sheets>
  <definedNames>
    <definedName name="dd_fanonly">'Drop-downs'!$B$17:$B$18</definedName>
    <definedName name="dd_Temp">'Drop-downs'!$D$13:$D$15</definedName>
    <definedName name="dd_UnitType">'Drop-downs'!$F$13:$F$14</definedName>
    <definedName name="dd_YesNo">'Drop-downs'!$B$13:$B$14</definedName>
    <definedName name="PowerDry">'General Info &amp; Test Results'!$C$32</definedName>
    <definedName name="RatedTemp">'General Info &amp; Test Results'!$C$35</definedName>
    <definedName name="Reservoir">'General Info &amp; Test Results'!$C$39</definedName>
    <definedName name="SoilSensingNormalCycle">'General Info &amp; Test Results'!$C$33</definedName>
    <definedName name="WasLightRun">Settings!$C$21</definedName>
    <definedName name="WasMedRun">Settings!$C$19</definedName>
    <definedName name="WaterReuse">'General Info &amp; Test Results'!$C$37</definedName>
    <definedName name="WaterSoftening">'General Info &amp; Test Results'!$C$36</definedName>
  </definedNames>
  <calcPr calcId="191029"/>
  <customWorkbookViews>
    <customWorkbookView name="Rebecca Fedorko - Personal View" guid="{93A7420A-9CB1-41ED-BAA4-06AB08AA6C37}" mergeInterval="0" personalView="1" maximized="1" xWindow="1" yWindow="1" windowWidth="1362" windowHeight="54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7" l="1"/>
  <c r="G42" i="7"/>
  <c r="F31" i="7"/>
  <c r="O74" i="7"/>
  <c r="F90" i="7"/>
  <c r="G118" i="18" l="1"/>
  <c r="G116" i="18"/>
  <c r="Q108" i="18"/>
  <c r="O108" i="18"/>
  <c r="L108" i="18"/>
  <c r="K108" i="18"/>
  <c r="J108" i="18"/>
  <c r="G108" i="18"/>
  <c r="F108" i="18"/>
  <c r="E108" i="18"/>
  <c r="O105" i="7"/>
  <c r="O111" i="7"/>
  <c r="O108" i="7"/>
  <c r="O102" i="7"/>
  <c r="O90" i="7"/>
  <c r="O87" i="7"/>
  <c r="F95" i="7"/>
  <c r="F75" i="7"/>
  <c r="F56" i="7"/>
  <c r="F55" i="7"/>
  <c r="F54" i="7"/>
  <c r="F53" i="7"/>
  <c r="F51" i="7"/>
  <c r="F50" i="7"/>
  <c r="F49" i="7"/>
  <c r="F43" i="7"/>
  <c r="F45" i="7"/>
  <c r="F44" i="7"/>
  <c r="F42" i="7"/>
  <c r="F40" i="7"/>
  <c r="F39" i="7"/>
  <c r="F38" i="7"/>
  <c r="B9" i="13"/>
  <c r="B8" i="13"/>
  <c r="B7" i="13"/>
  <c r="C6" i="13"/>
  <c r="B6" i="13"/>
  <c r="B5" i="13"/>
  <c r="C4" i="13"/>
  <c r="B4" i="13"/>
  <c r="C3" i="13"/>
  <c r="B3" i="13"/>
  <c r="B2" i="13"/>
  <c r="B9" i="3"/>
  <c r="B8" i="3"/>
  <c r="B7" i="3"/>
  <c r="C6" i="3"/>
  <c r="B6" i="3"/>
  <c r="B5" i="3"/>
  <c r="C4" i="3"/>
  <c r="B4" i="3"/>
  <c r="C3" i="3"/>
  <c r="B3" i="3"/>
  <c r="B2" i="3"/>
  <c r="B9" i="15"/>
  <c r="B8" i="15"/>
  <c r="B7" i="15"/>
  <c r="C6" i="15"/>
  <c r="B6" i="15"/>
  <c r="B5" i="15"/>
  <c r="C4" i="15"/>
  <c r="B4" i="15"/>
  <c r="C3" i="15"/>
  <c r="B3" i="15"/>
  <c r="B2" i="15"/>
  <c r="B8" i="16"/>
  <c r="B9" i="5"/>
  <c r="B8" i="5"/>
  <c r="B7" i="5"/>
  <c r="C6" i="5"/>
  <c r="B6" i="5"/>
  <c r="B5" i="5"/>
  <c r="C4" i="5"/>
  <c r="B4" i="5"/>
  <c r="C3" i="5"/>
  <c r="B3" i="5"/>
  <c r="B2" i="5"/>
  <c r="B8" i="6"/>
  <c r="B8" i="7"/>
  <c r="B8" i="18"/>
  <c r="B9" i="12"/>
  <c r="B8" i="12"/>
  <c r="B7" i="12"/>
  <c r="C6" i="12"/>
  <c r="B6" i="12"/>
  <c r="B5" i="12"/>
  <c r="C4" i="12"/>
  <c r="B4" i="12"/>
  <c r="C3" i="12"/>
  <c r="B3" i="12"/>
  <c r="B2" i="12"/>
  <c r="B8" i="10"/>
  <c r="C8" i="11"/>
  <c r="F81" i="7" l="1"/>
  <c r="F78" i="7"/>
  <c r="O123" i="7"/>
  <c r="O93" i="7"/>
  <c r="O114" i="7"/>
  <c r="O120" i="7"/>
  <c r="O117" i="7"/>
  <c r="O96" i="7"/>
  <c r="F98" i="7"/>
  <c r="F72" i="7"/>
  <c r="G8" i="18"/>
  <c r="E8" i="7"/>
  <c r="C8" i="3"/>
  <c r="C8" i="13"/>
  <c r="C8" i="6"/>
  <c r="C8" i="5"/>
  <c r="C8" i="10"/>
  <c r="C8" i="16"/>
  <c r="C8" i="12"/>
  <c r="C8" i="15"/>
  <c r="Q59" i="18"/>
  <c r="O59" i="18"/>
  <c r="N59" i="18"/>
  <c r="M59" i="18"/>
  <c r="L59" i="18"/>
  <c r="K59" i="18"/>
  <c r="J59" i="18"/>
  <c r="I59" i="18"/>
  <c r="H59" i="18"/>
  <c r="G59" i="18"/>
  <c r="F59" i="18"/>
  <c r="E59" i="18"/>
  <c r="Q43" i="18"/>
  <c r="O43" i="18"/>
  <c r="N43" i="18"/>
  <c r="M43" i="18"/>
  <c r="L43" i="18"/>
  <c r="K43" i="18"/>
  <c r="J43" i="18"/>
  <c r="I43" i="18"/>
  <c r="H43" i="18"/>
  <c r="G43" i="18"/>
  <c r="F43" i="18"/>
  <c r="E43" i="18"/>
  <c r="Q27" i="18"/>
  <c r="O27" i="18"/>
  <c r="F27" i="18"/>
  <c r="G27" i="18"/>
  <c r="H27" i="18"/>
  <c r="I27" i="18"/>
  <c r="J27" i="18"/>
  <c r="K27" i="18"/>
  <c r="L27" i="18"/>
  <c r="M27" i="18"/>
  <c r="N27" i="18"/>
  <c r="E27" i="18"/>
  <c r="O79" i="18"/>
  <c r="P79" i="18"/>
  <c r="Q79" i="18"/>
  <c r="J79" i="18"/>
  <c r="K79" i="18"/>
  <c r="L79" i="18"/>
  <c r="E79" i="18"/>
  <c r="F79" i="18"/>
  <c r="G79" i="18"/>
  <c r="O81" i="18"/>
  <c r="P81" i="18"/>
  <c r="Q81" i="18"/>
  <c r="O82" i="18"/>
  <c r="P82" i="18"/>
  <c r="Q82" i="18"/>
  <c r="O83" i="18"/>
  <c r="P83" i="18"/>
  <c r="Q83" i="18"/>
  <c r="O84" i="18"/>
  <c r="P84" i="18"/>
  <c r="Q84" i="18"/>
  <c r="O85" i="18"/>
  <c r="P85" i="18"/>
  <c r="Q85" i="18"/>
  <c r="O86" i="18"/>
  <c r="P86" i="18"/>
  <c r="Q86" i="18"/>
  <c r="O87" i="18"/>
  <c r="P87" i="18"/>
  <c r="Q87" i="18"/>
  <c r="O88" i="18"/>
  <c r="O102" i="18" s="1"/>
  <c r="P88" i="18"/>
  <c r="P102" i="18" s="1"/>
  <c r="Q88" i="18"/>
  <c r="Q102" i="18" s="1"/>
  <c r="Q80" i="18"/>
  <c r="Q98" i="18" s="1"/>
  <c r="P80" i="18"/>
  <c r="P98" i="18" s="1"/>
  <c r="O80" i="18"/>
  <c r="O98" i="18" s="1"/>
  <c r="J81" i="18"/>
  <c r="K81" i="18"/>
  <c r="L81" i="18"/>
  <c r="J82" i="18"/>
  <c r="K82" i="18"/>
  <c r="L82" i="18"/>
  <c r="J83" i="18"/>
  <c r="K83" i="18"/>
  <c r="L83" i="18"/>
  <c r="J84" i="18"/>
  <c r="K84" i="18"/>
  <c r="L84" i="18"/>
  <c r="J85" i="18"/>
  <c r="K85" i="18"/>
  <c r="L85" i="18"/>
  <c r="J86" i="18"/>
  <c r="K86" i="18"/>
  <c r="L86" i="18"/>
  <c r="J87" i="18"/>
  <c r="K87" i="18"/>
  <c r="L87" i="18"/>
  <c r="J88" i="18"/>
  <c r="J102" i="18" s="1"/>
  <c r="K88" i="18"/>
  <c r="K102" i="18" s="1"/>
  <c r="L88" i="18"/>
  <c r="L102" i="18" s="1"/>
  <c r="L80" i="18"/>
  <c r="L98" i="18" s="1"/>
  <c r="K80" i="18"/>
  <c r="K98" i="18" s="1"/>
  <c r="J80" i="18"/>
  <c r="J98" i="18" s="1"/>
  <c r="F81" i="18"/>
  <c r="G81" i="18"/>
  <c r="F82" i="18"/>
  <c r="G82" i="18"/>
  <c r="F83" i="18"/>
  <c r="G83" i="18"/>
  <c r="F84" i="18"/>
  <c r="G84" i="18"/>
  <c r="F85" i="18"/>
  <c r="G85" i="18"/>
  <c r="F86" i="18"/>
  <c r="G86" i="18"/>
  <c r="F87" i="18"/>
  <c r="G87" i="18"/>
  <c r="F88" i="18"/>
  <c r="F102" i="18" s="1"/>
  <c r="G88" i="18"/>
  <c r="G102" i="18" s="1"/>
  <c r="G80" i="18"/>
  <c r="G98" i="18" s="1"/>
  <c r="F80" i="18"/>
  <c r="F98" i="18" s="1"/>
  <c r="E81" i="18"/>
  <c r="E82" i="18"/>
  <c r="E83" i="18"/>
  <c r="E84" i="18"/>
  <c r="E85" i="18"/>
  <c r="E86" i="18"/>
  <c r="E87" i="18"/>
  <c r="E88" i="18"/>
  <c r="E102" i="18" s="1"/>
  <c r="E80" i="18"/>
  <c r="E98" i="18" s="1"/>
  <c r="G99" i="18" l="1"/>
  <c r="F99" i="18"/>
  <c r="E99" i="18"/>
  <c r="G101" i="18"/>
  <c r="O99" i="18"/>
  <c r="G100" i="18"/>
  <c r="O101" i="18"/>
  <c r="P100" i="18"/>
  <c r="K101" i="18"/>
  <c r="L100" i="18"/>
  <c r="O100" i="18"/>
  <c r="L99" i="18"/>
  <c r="K100" i="18"/>
  <c r="Q99" i="18"/>
  <c r="P99" i="18"/>
  <c r="Q100" i="18"/>
  <c r="Q89" i="18"/>
  <c r="Q103" i="18" s="1"/>
  <c r="E101" i="18"/>
  <c r="F89" i="18"/>
  <c r="F103" i="18" s="1"/>
  <c r="E89" i="18"/>
  <c r="E103" i="18" s="1"/>
  <c r="L101" i="18"/>
  <c r="K99" i="18"/>
  <c r="Q101" i="18"/>
  <c r="L89" i="18"/>
  <c r="L103" i="18" s="1"/>
  <c r="J99" i="18"/>
  <c r="E100" i="18"/>
  <c r="F100" i="18"/>
  <c r="J101" i="18"/>
  <c r="J89" i="18"/>
  <c r="J103" i="18" s="1"/>
  <c r="J100" i="18"/>
  <c r="F101" i="18"/>
  <c r="P101" i="18"/>
  <c r="G89" i="18"/>
  <c r="G103" i="18" s="1"/>
  <c r="O89" i="18"/>
  <c r="O103" i="18" s="1"/>
  <c r="P89" i="18"/>
  <c r="P103" i="18" s="1"/>
  <c r="K89" i="18"/>
  <c r="K103" i="18" s="1"/>
  <c r="P108" i="18" l="1"/>
  <c r="G120" i="18" s="1"/>
  <c r="F17" i="3"/>
  <c r="F18" i="3"/>
  <c r="F16" i="3"/>
  <c r="B9" i="18"/>
  <c r="B7" i="18"/>
  <c r="G6" i="18"/>
  <c r="B6" i="18"/>
  <c r="B5" i="18"/>
  <c r="B4" i="18"/>
  <c r="G3" i="18"/>
  <c r="B3" i="18"/>
  <c r="B2" i="18"/>
  <c r="F100" i="7" l="1"/>
  <c r="C7" i="11" l="1"/>
  <c r="C7" i="13" s="1"/>
  <c r="C7" i="15" l="1"/>
  <c r="C7" i="3"/>
  <c r="C7" i="5"/>
  <c r="C7" i="12"/>
  <c r="G7" i="18"/>
  <c r="B9" i="16"/>
  <c r="B7" i="16"/>
  <c r="C6" i="16"/>
  <c r="B6" i="16"/>
  <c r="B5" i="16"/>
  <c r="B4" i="16"/>
  <c r="C3" i="16"/>
  <c r="B3" i="16"/>
  <c r="B2" i="16"/>
  <c r="C6" i="6"/>
  <c r="B9" i="6"/>
  <c r="B7" i="6"/>
  <c r="E6" i="7"/>
  <c r="B9" i="7"/>
  <c r="B7" i="7"/>
  <c r="B7" i="10"/>
  <c r="B6" i="10"/>
  <c r="C6" i="10"/>
  <c r="B9" i="10"/>
  <c r="C9" i="11"/>
  <c r="C7" i="10"/>
  <c r="C6" i="11"/>
  <c r="C5" i="11"/>
  <c r="C4" i="11"/>
  <c r="C5" i="13" l="1"/>
  <c r="C5" i="3"/>
  <c r="C5" i="15"/>
  <c r="C5" i="5"/>
  <c r="C5" i="12"/>
  <c r="C9" i="13"/>
  <c r="C9" i="3"/>
  <c r="C9" i="15"/>
  <c r="C9" i="12"/>
  <c r="C9" i="5"/>
  <c r="G4" i="18"/>
  <c r="G5" i="18"/>
  <c r="G9" i="18"/>
  <c r="C4" i="10"/>
  <c r="C5" i="16"/>
  <c r="E4" i="7"/>
  <c r="C4" i="6"/>
  <c r="C4" i="16"/>
  <c r="C9" i="6"/>
  <c r="C9" i="10"/>
  <c r="E9" i="7"/>
  <c r="C9" i="16"/>
  <c r="C7" i="16"/>
  <c r="C7" i="6"/>
  <c r="E7" i="7"/>
  <c r="F14" i="3" l="1"/>
  <c r="D16" i="12" l="1"/>
  <c r="H27" i="3" l="1"/>
  <c r="H28" i="3"/>
  <c r="H29" i="3"/>
  <c r="H26" i="3"/>
  <c r="G27" i="3"/>
  <c r="G28" i="3"/>
  <c r="G29" i="3"/>
  <c r="B5" i="10"/>
  <c r="B4" i="10"/>
  <c r="B3" i="10"/>
  <c r="B2" i="10"/>
  <c r="G26" i="3" l="1"/>
  <c r="B6" i="7"/>
  <c r="B5" i="7"/>
  <c r="B4" i="7"/>
  <c r="B3" i="7"/>
  <c r="B2" i="7"/>
  <c r="B6" i="6"/>
  <c r="B5" i="6"/>
  <c r="B4" i="6"/>
  <c r="B3" i="6"/>
  <c r="B2" i="6"/>
  <c r="F87" i="7" l="1"/>
  <c r="F84" i="7"/>
  <c r="F101" i="7"/>
  <c r="F104" i="7" l="1"/>
  <c r="F107" i="7" s="1"/>
  <c r="C5" i="10" l="1"/>
  <c r="E5" i="7"/>
  <c r="C5" i="6"/>
  <c r="C3" i="10"/>
  <c r="E3" i="7"/>
  <c r="C3" i="6"/>
  <c r="F15" i="3" l="1"/>
</calcChain>
</file>

<file path=xl/sharedStrings.xml><?xml version="1.0" encoding="utf-8"?>
<sst xmlns="http://schemas.openxmlformats.org/spreadsheetml/2006/main" count="589" uniqueCount="403">
  <si>
    <t>Lab Name:</t>
  </si>
  <si>
    <t>Step 1</t>
  </si>
  <si>
    <t>Step 2</t>
  </si>
  <si>
    <t>Step 4</t>
  </si>
  <si>
    <t xml:space="preserve">Sensor Heavy Response </t>
  </si>
  <si>
    <t xml:space="preserve">Sensor Medium Response </t>
  </si>
  <si>
    <t xml:space="preserve">Sensor Light Response </t>
  </si>
  <si>
    <t xml:space="preserve">kWh/Cycle </t>
  </si>
  <si>
    <t>gallons/cycle</t>
  </si>
  <si>
    <t>kWh/cycle</t>
  </si>
  <si>
    <t>standby hours/year</t>
  </si>
  <si>
    <t>kWh/year</t>
  </si>
  <si>
    <t xml:space="preserve">Derived Results from Test Measurements </t>
  </si>
  <si>
    <t>gal/cycle</t>
  </si>
  <si>
    <t xml:space="preserve">Does unit heat water? </t>
  </si>
  <si>
    <t>Step 3</t>
  </si>
  <si>
    <t>Table of Contents</t>
  </si>
  <si>
    <t>Photos</t>
  </si>
  <si>
    <t>YES/NO</t>
  </si>
  <si>
    <t>Test Conditions</t>
  </si>
  <si>
    <t>Step 5</t>
  </si>
  <si>
    <t>Step 6</t>
  </si>
  <si>
    <t>hours/cycle</t>
  </si>
  <si>
    <t>Inlet Temp Rating</t>
  </si>
  <si>
    <t>Sensor Medium Response Cycle</t>
  </si>
  <si>
    <t>Sensor Light Response Cycle</t>
  </si>
  <si>
    <t>*If applicable</t>
  </si>
  <si>
    <t>Input cell</t>
  </si>
  <si>
    <t>Test Cycle and Measurements</t>
  </si>
  <si>
    <t>T</t>
  </si>
  <si>
    <t>K</t>
  </si>
  <si>
    <t>F</t>
  </si>
  <si>
    <t>kWh/(gallon*degree)</t>
  </si>
  <si>
    <t>C</t>
  </si>
  <si>
    <t>e</t>
  </si>
  <si>
    <t>Btu/(gallon*F)</t>
  </si>
  <si>
    <t>unitless</t>
  </si>
  <si>
    <t>Is the unit rated for 50, 120, or 140°F ?</t>
  </si>
  <si>
    <t>H</t>
  </si>
  <si>
    <t>N</t>
  </si>
  <si>
    <t>Btu/cycle</t>
  </si>
  <si>
    <t>Estimated Annual Energy Use:</t>
  </si>
  <si>
    <t>Product Characteristics</t>
  </si>
  <si>
    <t>Accuracy</t>
  </si>
  <si>
    <t>Date of Last Calibration</t>
  </si>
  <si>
    <t>Deadline for Next Calibration</t>
  </si>
  <si>
    <t>Cycle Settings Used for Each Test</t>
  </si>
  <si>
    <t>Line voltage:</t>
  </si>
  <si>
    <t>Water pressure:</t>
  </si>
  <si>
    <t>[V]</t>
  </si>
  <si>
    <t>[°F]</t>
  </si>
  <si>
    <t>[psig]</t>
  </si>
  <si>
    <t>Frequency:</t>
  </si>
  <si>
    <t>&lt; 1% of nameplate</t>
  </si>
  <si>
    <t>Water temperature:</t>
  </si>
  <si>
    <t>[Hz]</t>
  </si>
  <si>
    <t>Frequency</t>
  </si>
  <si>
    <t>Water temperature</t>
  </si>
  <si>
    <t>Water pressure</t>
  </si>
  <si>
    <t>Was Test Load used?</t>
  </si>
  <si>
    <t># of Serving Pieces</t>
  </si>
  <si>
    <t># of Soiled Place Settings</t>
  </si>
  <si>
    <t># of Clean Place Settings</t>
  </si>
  <si>
    <t># of Flatware items</t>
  </si>
  <si>
    <t>Cycle</t>
  </si>
  <si>
    <t>Settings</t>
  </si>
  <si>
    <t>Title Block</t>
  </si>
  <si>
    <t>File Name:</t>
  </si>
  <si>
    <t>Tab Name:</t>
  </si>
  <si>
    <t>Version Number:</t>
  </si>
  <si>
    <t xml:space="preserve">Test Completion Date: </t>
  </si>
  <si>
    <t>Revisions List</t>
  </si>
  <si>
    <t>Version</t>
  </si>
  <si>
    <t>Date</t>
  </si>
  <si>
    <t>Role</t>
  </si>
  <si>
    <t>Entity</t>
  </si>
  <si>
    <t>Test Completion</t>
  </si>
  <si>
    <t>Template Population</t>
  </si>
  <si>
    <t>Reference Test Procedure</t>
  </si>
  <si>
    <t>Tab</t>
  </si>
  <si>
    <t>Contents</t>
  </si>
  <si>
    <t>General Info &amp; Test Results</t>
  </si>
  <si>
    <t>Product and Sensor Placement Photos</t>
  </si>
  <si>
    <t>Table of Test Condition Requirements for Each Test</t>
  </si>
  <si>
    <t>Instructions for Completing this Template</t>
  </si>
  <si>
    <t>Variable</t>
  </si>
  <si>
    <t>Units</t>
  </si>
  <si>
    <t>Lab Location:</t>
  </si>
  <si>
    <t>Date Test Started:</t>
  </si>
  <si>
    <t>[MM/DD/YYYY]</t>
  </si>
  <si>
    <t>Date Test Finished:</t>
  </si>
  <si>
    <t>Brand:</t>
  </si>
  <si>
    <t xml:space="preserve">Manufacturer Model Number: </t>
  </si>
  <si>
    <t>Serial Number:</t>
  </si>
  <si>
    <t>Date Manufactured:</t>
  </si>
  <si>
    <t xml:space="preserve">Date Product Received: </t>
  </si>
  <si>
    <t>Condition as Received:</t>
  </si>
  <si>
    <t>Capacity (number of place settings):</t>
  </si>
  <si>
    <t>Water Consumption:</t>
  </si>
  <si>
    <t>Measurement</t>
  </si>
  <si>
    <t>Report Sign-Off Block</t>
  </si>
  <si>
    <t>Test Data &amp; Derived Results</t>
  </si>
  <si>
    <t>Lab Information, Product Information, and Test Results</t>
  </si>
  <si>
    <t>Version Control</t>
  </si>
  <si>
    <t>No</t>
  </si>
  <si>
    <t xml:space="preserve">Manufacturer: </t>
  </si>
  <si>
    <t>total hours/year</t>
  </si>
  <si>
    <t>Setup &amp; Instrumentation</t>
  </si>
  <si>
    <t>Drop-downs</t>
  </si>
  <si>
    <t>Instructions</t>
  </si>
  <si>
    <t xml:space="preserve">Test Report Sign-Off Block </t>
  </si>
  <si>
    <t>Test Information</t>
  </si>
  <si>
    <t>Result</t>
  </si>
  <si>
    <t>Does unit have a power dry feature?</t>
  </si>
  <si>
    <t>Please describe the test setup</t>
  </si>
  <si>
    <t>Measured Test Conditions</t>
  </si>
  <si>
    <t>Lab Information</t>
  </si>
  <si>
    <t>Product Information</t>
  </si>
  <si>
    <t>Instructions and Table of Contents</t>
  </si>
  <si>
    <t>Report Review History</t>
  </si>
  <si>
    <t>Report Template Revision History</t>
  </si>
  <si>
    <t>Figures of Merit for Tested Unit</t>
  </si>
  <si>
    <t>Instrument Type</t>
  </si>
  <si>
    <t>Setup (this table should include instrumentation, sensors, and all equipment used during testing)</t>
  </si>
  <si>
    <t>Sensor Location</t>
  </si>
  <si>
    <t>Explanation of how test conditions were monitored and controlled:</t>
  </si>
  <si>
    <t>Notes/Comments: (Please clarify any pertinent details, unusual events, etc.)</t>
  </si>
  <si>
    <t>Back to Instructions tab</t>
  </si>
  <si>
    <t>NOTE: Copy only; sign off is done in the Report Sign-Off Block tab</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</si>
  <si>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</si>
  <si>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</si>
  <si>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</si>
  <si>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</si>
  <si>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</si>
  <si>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</si>
  <si>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</si>
  <si>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Model #</t>
  </si>
  <si>
    <t>Brand</t>
  </si>
  <si>
    <t>Input for Test Settings</t>
  </si>
  <si>
    <t>[kWh]</t>
  </si>
  <si>
    <t>[gallons]</t>
  </si>
  <si>
    <t>[hours]</t>
  </si>
  <si>
    <t>[W]</t>
  </si>
  <si>
    <t>Template Completion</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</si>
  <si>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</si>
  <si>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</si>
  <si>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</si>
  <si>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</si>
  <si>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2. FTC EnergyGuide label (if present)</t>
  </si>
  <si>
    <t>3.  Placement of all sensors on, in, or around the appliance (for testing)</t>
  </si>
  <si>
    <t>4. Dishwasher loading configuration</t>
  </si>
  <si>
    <t>6. Soiled place setting</t>
  </si>
  <si>
    <t>8. Additional photos (if necessary)</t>
  </si>
  <si>
    <t>7. Photos of test unit from all sides (including control panel, if applicable)</t>
  </si>
  <si>
    <t>1. Nameplate showing model number and serial number (if applicable)</t>
  </si>
  <si>
    <t>If available, plots may be used. Insert to the right, and enter "see graph".</t>
  </si>
  <si>
    <t>Sensor Heavy Response Cycle</t>
  </si>
  <si>
    <t>Energy and Water Measurement Inputs and Calculations</t>
  </si>
  <si>
    <t>Is the unit a water-softening dishwasher?</t>
  </si>
  <si>
    <t>For Water Softener Regeneration Cycles</t>
  </si>
  <si>
    <t>[cycles]</t>
  </si>
  <si>
    <t>*Note that these values are based on the manufacturer-supplied certification report, and do not require separate testing.</t>
  </si>
  <si>
    <t>K = conversion factor, 0.001 kWh/Wh</t>
  </si>
  <si>
    <t>kWh/Wh</t>
  </si>
  <si>
    <t>For water-softening units, record the reported additional energy and water consumption for a regeneration cycle, and the reported typical number of regeneration cycles per year.</t>
  </si>
  <si>
    <t>Preconditioning 1</t>
  </si>
  <si>
    <t>Preconditioning 2</t>
  </si>
  <si>
    <t>Identify all settings for all test cycles.</t>
  </si>
  <si>
    <t>Describe any deviations from the dishes specified on the Reference Material tab used for test load.</t>
  </si>
  <si>
    <t>Instrumentation Used to Conduct Test Measurements</t>
  </si>
  <si>
    <t>Used for Drop-down Lists; Summary of Drop-down Options</t>
  </si>
  <si>
    <t>Unit Type</t>
  </si>
  <si>
    <t>Standard</t>
  </si>
  <si>
    <t>Compact</t>
  </si>
  <si>
    <t>Sensor medium response (if necessary)</t>
  </si>
  <si>
    <t>Sensor light response (if necessary)</t>
  </si>
  <si>
    <t>140, 120, or 50 ± 2 F</t>
  </si>
  <si>
    <t>35 ± 2.5 psig</t>
  </si>
  <si>
    <t>75 ± 5 F</t>
  </si>
  <si>
    <t>Unit Type:</t>
  </si>
  <si>
    <t>Test Report Template Name:</t>
  </si>
  <si>
    <t xml:space="preserve">Latest Template Revision: </t>
  </si>
  <si>
    <t>v1.0</t>
  </si>
  <si>
    <r>
      <t xml:space="preserve">Machine Electrical Energy Consumption </t>
    </r>
    <r>
      <rPr>
        <i/>
        <sz val="11"/>
        <color theme="1"/>
        <rFont val="Palatino Linotype"/>
        <family val="1"/>
      </rPr>
      <t>(M</t>
    </r>
    <r>
      <rPr>
        <i/>
        <vertAlign val="subscript"/>
        <sz val="11"/>
        <color theme="1"/>
        <rFont val="Palatino Linotype"/>
        <family val="1"/>
      </rPr>
      <t>hr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</si>
  <si>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hr</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</si>
  <si>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Dhr</t>
    </r>
    <r>
      <rPr>
        <i/>
        <sz val="11"/>
        <color theme="1"/>
        <rFont val="Palatino Linotype"/>
        <family val="1"/>
      </rPr>
      <t>)</t>
    </r>
  </si>
  <si>
    <r>
      <t xml:space="preserve">Fan-only Mode Energy Consumption </t>
    </r>
    <r>
      <rPr>
        <i/>
        <sz val="11"/>
        <color theme="1"/>
        <rFont val="Palatino Linotype"/>
        <family val="1"/>
      </rPr>
      <t>(E</t>
    </r>
    <r>
      <rPr>
        <i/>
        <vertAlign val="subscript"/>
        <sz val="11"/>
        <color theme="1"/>
        <rFont val="Palatino Linotype"/>
        <family val="1"/>
      </rPr>
      <t>Fhr</t>
    </r>
    <r>
      <rPr>
        <i/>
        <sz val="11"/>
        <color theme="1"/>
        <rFont val="Palatino Linotype"/>
        <family val="1"/>
      </rPr>
      <t>), if applicable</t>
    </r>
  </si>
  <si>
    <r>
      <t xml:space="preserve">Duration of Cycle </t>
    </r>
    <r>
      <rPr>
        <i/>
        <sz val="11"/>
        <color theme="1"/>
        <rFont val="Palatino Linotype"/>
        <family val="1"/>
      </rPr>
      <t>(L</t>
    </r>
    <r>
      <rPr>
        <i/>
        <vertAlign val="subscript"/>
        <sz val="11"/>
        <color theme="1"/>
        <rFont val="Palatino Linotype"/>
        <family val="1"/>
      </rPr>
      <t>hr,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</si>
  <si>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hr,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</si>
  <si>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Fhr</t>
    </r>
    <r>
      <rPr>
        <i/>
        <sz val="11"/>
        <color theme="1"/>
        <rFont val="Palatino Linotype"/>
        <family val="1"/>
      </rPr>
      <t>)</t>
    </r>
  </si>
  <si>
    <r>
      <t xml:space="preserve">Off Mode Power, if applicable </t>
    </r>
    <r>
      <rPr>
        <i/>
        <sz val="11"/>
        <color theme="1"/>
        <rFont val="Palatino Linotype"/>
        <family val="1"/>
      </rPr>
      <t>(P</t>
    </r>
    <r>
      <rPr>
        <i/>
        <vertAlign val="subscript"/>
        <sz val="11"/>
        <color theme="1"/>
        <rFont val="Palatino Linotype"/>
        <family val="1"/>
      </rPr>
      <t>OM</t>
    </r>
    <r>
      <rPr>
        <i/>
        <sz val="11"/>
        <color theme="1"/>
        <rFont val="Palatino Linotype"/>
        <family val="1"/>
      </rPr>
      <t>)</t>
    </r>
  </si>
  <si>
    <r>
      <t xml:space="preserve">Inactive Mode Power, if applicable </t>
    </r>
    <r>
      <rPr>
        <i/>
        <sz val="11"/>
        <color theme="1"/>
        <rFont val="Palatino Linotype"/>
        <family val="1"/>
      </rPr>
      <t>(P</t>
    </r>
    <r>
      <rPr>
        <i/>
        <vertAlign val="subscript"/>
        <sz val="11"/>
        <color theme="1"/>
        <rFont val="Palatino Linotype"/>
        <family val="1"/>
      </rPr>
      <t>IA</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</si>
  <si>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mr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</si>
  <si>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mr</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</si>
  <si>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WScycle</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</si>
  <si>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Dmr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</si>
  <si>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WScycle</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</si>
  <si>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mr,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</si>
  <si>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mr,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</si>
  <si>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Fmr</t>
    </r>
    <r>
      <rPr>
        <i/>
        <sz val="11"/>
        <color theme="1"/>
        <rFont val="Palatino Linotype"/>
        <family val="1"/>
      </rPr>
      <t>)</t>
    </r>
  </si>
  <si>
    <r>
      <t xml:space="preserve">Machine Electrical Energy Consumption </t>
    </r>
    <r>
      <rPr>
        <i/>
        <sz val="11"/>
        <color theme="1"/>
        <rFont val="Palatino Linotype"/>
        <family val="1"/>
      </rPr>
      <t>(M</t>
    </r>
    <r>
      <rPr>
        <i/>
        <vertAlign val="subscript"/>
        <sz val="11"/>
        <color theme="1"/>
        <rFont val="Palatino Linotype"/>
        <family val="1"/>
      </rPr>
      <t>lr</t>
    </r>
    <r>
      <rPr>
        <i/>
        <sz val="11"/>
        <color theme="1"/>
        <rFont val="Palatino Linotype"/>
        <family val="1"/>
      </rPr>
      <t>)</t>
    </r>
  </si>
  <si>
    <r>
      <t xml:space="preserve">Water Consumption </t>
    </r>
    <r>
      <rPr>
        <i/>
        <sz val="11"/>
        <color theme="1"/>
        <rFont val="Palatino Linotype"/>
        <family val="1"/>
      </rPr>
      <t>(V</t>
    </r>
    <r>
      <rPr>
        <i/>
        <vertAlign val="subscript"/>
        <sz val="11"/>
        <color theme="1"/>
        <rFont val="Palatino Linotype"/>
        <family val="1"/>
      </rPr>
      <t>lr</t>
    </r>
    <r>
      <rPr>
        <i/>
        <sz val="11"/>
        <color theme="1"/>
        <rFont val="Palatino Linotype"/>
        <family val="1"/>
      </rPr>
      <t>)</t>
    </r>
  </si>
  <si>
    <r>
      <t xml:space="preserve">Drying Energy Consumption </t>
    </r>
    <r>
      <rPr>
        <i/>
        <sz val="11"/>
        <color theme="1"/>
        <rFont val="Palatino Linotype"/>
        <family val="1"/>
      </rPr>
      <t>(E</t>
    </r>
    <r>
      <rPr>
        <i/>
        <vertAlign val="subscript"/>
        <sz val="11"/>
        <color theme="1"/>
        <rFont val="Palatino Linotype"/>
        <family val="1"/>
      </rPr>
      <t>Dlr</t>
    </r>
    <r>
      <rPr>
        <i/>
        <sz val="11"/>
        <color theme="1"/>
        <rFont val="Palatino Linotype"/>
        <family val="1"/>
      </rPr>
      <t>)</t>
    </r>
  </si>
  <si>
    <r>
      <t xml:space="preserve">Duration of Cycle </t>
    </r>
    <r>
      <rPr>
        <i/>
        <sz val="11"/>
        <color theme="1"/>
        <rFont val="Palatino Linotype"/>
        <family val="1"/>
      </rPr>
      <t>(L</t>
    </r>
    <r>
      <rPr>
        <i/>
        <vertAlign val="subscript"/>
        <sz val="11"/>
        <color theme="1"/>
        <rFont val="Palatino Linotype"/>
        <family val="1"/>
      </rPr>
      <t>lr, non-truncated</t>
    </r>
    <r>
      <rPr>
        <i/>
        <sz val="11"/>
        <color theme="1"/>
        <rFont val="Palatino Linotype"/>
        <family val="1"/>
      </rPr>
      <t>)</t>
    </r>
  </si>
  <si>
    <r>
      <t xml:space="preserve">Duration of Truncated Cycle, if available </t>
    </r>
    <r>
      <rPr>
        <i/>
        <sz val="11"/>
        <color theme="1"/>
        <rFont val="Palatino Linotype"/>
        <family val="1"/>
      </rPr>
      <t>(L</t>
    </r>
    <r>
      <rPr>
        <i/>
        <vertAlign val="subscript"/>
        <sz val="11"/>
        <color theme="1"/>
        <rFont val="Palatino Linotype"/>
        <family val="1"/>
      </rPr>
      <t>lr, truncated</t>
    </r>
    <r>
      <rPr>
        <i/>
        <sz val="11"/>
        <color theme="1"/>
        <rFont val="Palatino Linotype"/>
        <family val="1"/>
      </rPr>
      <t>)</t>
    </r>
  </si>
  <si>
    <r>
      <t xml:space="preserve">Duration of Fan-only Mode, if available </t>
    </r>
    <r>
      <rPr>
        <i/>
        <sz val="11"/>
        <color theme="1"/>
        <rFont val="Palatino Linotype"/>
        <family val="1"/>
      </rPr>
      <t>(L</t>
    </r>
    <r>
      <rPr>
        <i/>
        <vertAlign val="subscript"/>
        <sz val="11"/>
        <color theme="1"/>
        <rFont val="Palatino Linotype"/>
        <family val="1"/>
      </rPr>
      <t>Flr</t>
    </r>
    <r>
      <rPr>
        <i/>
        <sz val="11"/>
        <color theme="1"/>
        <rFont val="Palatino Linotype"/>
        <family val="1"/>
      </rPr>
      <t>)</t>
    </r>
  </si>
  <si>
    <r>
      <t xml:space="preserve">Machine Energy Consumption </t>
    </r>
    <r>
      <rPr>
        <b/>
        <i/>
        <sz val="11"/>
        <color theme="1"/>
        <rFont val="Palatino Linotype"/>
        <family val="1"/>
      </rPr>
      <t>(M)</t>
    </r>
  </si>
  <si>
    <r>
      <t>F</t>
    </r>
    <r>
      <rPr>
        <i/>
        <vertAlign val="subscript"/>
        <sz val="11"/>
        <color theme="1"/>
        <rFont val="Palatino Linotype"/>
        <family val="1"/>
      </rPr>
      <t>hr</t>
    </r>
    <r>
      <rPr>
        <i/>
        <sz val="11"/>
        <color theme="1"/>
        <rFont val="Palatino Linotype"/>
        <family val="1"/>
      </rPr>
      <t xml:space="preserve">= the weighting factor based on consumer use of heavy response </t>
    </r>
  </si>
  <si>
    <r>
      <t>F</t>
    </r>
    <r>
      <rPr>
        <i/>
        <vertAlign val="subscript"/>
        <sz val="11"/>
        <color theme="1"/>
        <rFont val="Palatino Linotype"/>
        <family val="1"/>
      </rPr>
      <t>mr</t>
    </r>
    <r>
      <rPr>
        <i/>
        <sz val="11"/>
        <color theme="1"/>
        <rFont val="Palatino Linotype"/>
        <family val="1"/>
      </rPr>
      <t xml:space="preserve">= the weighting factor based on consumer use of medium response </t>
    </r>
  </si>
  <si>
    <r>
      <t>F</t>
    </r>
    <r>
      <rPr>
        <i/>
        <vertAlign val="subscript"/>
        <sz val="11"/>
        <color theme="1"/>
        <rFont val="Palatino Linotype"/>
        <family val="1"/>
      </rPr>
      <t>lr</t>
    </r>
    <r>
      <rPr>
        <i/>
        <sz val="11"/>
        <color theme="1"/>
        <rFont val="Palatino Linotype"/>
        <family val="1"/>
      </rPr>
      <t xml:space="preserve">= the weighting factor based on consumer use of light response </t>
    </r>
  </si>
  <si>
    <r>
      <t xml:space="preserve">Machine Energy Consumption for Water Softener Regeneration </t>
    </r>
    <r>
      <rPr>
        <b/>
        <i/>
        <sz val="11"/>
        <color theme="1"/>
        <rFont val="Palatino Linotype"/>
        <family val="1"/>
      </rPr>
      <t>(M</t>
    </r>
    <r>
      <rPr>
        <b/>
        <i/>
        <vertAlign val="subscript"/>
        <sz val="11"/>
        <color theme="1"/>
        <rFont val="Palatino Linotype"/>
        <family val="1"/>
      </rPr>
      <t>WS</t>
    </r>
    <r>
      <rPr>
        <b/>
        <i/>
        <sz val="11"/>
        <color theme="1"/>
        <rFont val="Palatino Linotype"/>
        <family val="1"/>
      </rPr>
      <t>)</t>
    </r>
  </si>
  <si>
    <r>
      <t>M</t>
    </r>
    <r>
      <rPr>
        <i/>
        <vertAlign val="subscript"/>
        <sz val="11"/>
        <color theme="1"/>
        <rFont val="Palatino Linotype"/>
        <family val="1"/>
      </rPr>
      <t>WS</t>
    </r>
    <r>
      <rPr>
        <i/>
        <sz val="11"/>
        <color theme="1"/>
        <rFont val="Palatino Linotype"/>
        <family val="1"/>
      </rPr>
      <t>=(M</t>
    </r>
    <r>
      <rPr>
        <i/>
        <vertAlign val="subscript"/>
        <sz val="11"/>
        <color theme="1"/>
        <rFont val="Palatino Linotype"/>
        <family val="1"/>
      </rPr>
      <t>WScycle</t>
    </r>
    <r>
      <rPr>
        <sz val="11"/>
        <color theme="1"/>
        <rFont val="Palatino Linotype"/>
        <family val="1"/>
      </rPr>
      <t>×</t>
    </r>
    <r>
      <rPr>
        <i/>
        <sz val="9.9"/>
        <color theme="1"/>
        <rFont val="Palatino Linotype"/>
        <family val="1"/>
      </rPr>
      <t>N</t>
    </r>
    <r>
      <rPr>
        <i/>
        <vertAlign val="subscript"/>
        <sz val="9.9"/>
        <color theme="1"/>
        <rFont val="Palatino Linotype"/>
        <family val="1"/>
      </rPr>
      <t>WS</t>
    </r>
    <r>
      <rPr>
        <i/>
        <sz val="9.9"/>
        <color theme="1"/>
        <rFont val="Palatino Linotype"/>
        <family val="1"/>
      </rPr>
      <t>)/N</t>
    </r>
  </si>
  <si>
    <r>
      <t xml:space="preserve">Drying Energy Consumption </t>
    </r>
    <r>
      <rPr>
        <b/>
        <i/>
        <sz val="11"/>
        <color theme="1"/>
        <rFont val="Palatino Linotype"/>
        <family val="1"/>
      </rPr>
      <t>(E</t>
    </r>
    <r>
      <rPr>
        <b/>
        <i/>
        <vertAlign val="subscript"/>
        <sz val="11"/>
        <color theme="1"/>
        <rFont val="Palatino Linotype"/>
        <family val="1"/>
      </rPr>
      <t>D</t>
    </r>
    <r>
      <rPr>
        <b/>
        <i/>
        <sz val="11"/>
        <color theme="1"/>
        <rFont val="Palatino Linotype"/>
        <family val="1"/>
      </rPr>
      <t>)</t>
    </r>
  </si>
  <si>
    <r>
      <t xml:space="preserve">Fan-only Mode Energy Consumption </t>
    </r>
    <r>
      <rPr>
        <b/>
        <i/>
        <sz val="11"/>
        <color theme="1"/>
        <rFont val="Palatino Linotype"/>
        <family val="1"/>
      </rPr>
      <t>(E</t>
    </r>
    <r>
      <rPr>
        <b/>
        <i/>
        <vertAlign val="subscript"/>
        <sz val="11"/>
        <color theme="1"/>
        <rFont val="Palatino Linotype"/>
        <family val="1"/>
      </rPr>
      <t>F</t>
    </r>
    <r>
      <rPr>
        <b/>
        <i/>
        <sz val="11"/>
        <color theme="1"/>
        <rFont val="Palatino Linotype"/>
        <family val="1"/>
      </rPr>
      <t>)</t>
    </r>
  </si>
  <si>
    <r>
      <t xml:space="preserve">Water Consumption </t>
    </r>
    <r>
      <rPr>
        <b/>
        <i/>
        <sz val="11"/>
        <color theme="1"/>
        <rFont val="Palatino Linotype"/>
        <family val="1"/>
      </rPr>
      <t>(V)</t>
    </r>
  </si>
  <si>
    <r>
      <t xml:space="preserve">Water Consumption for Water Softener Regeneration </t>
    </r>
    <r>
      <rPr>
        <b/>
        <i/>
        <sz val="11"/>
        <color theme="1"/>
        <rFont val="Palatino Linotype"/>
        <family val="1"/>
      </rPr>
      <t>(V</t>
    </r>
    <r>
      <rPr>
        <b/>
        <i/>
        <vertAlign val="subscript"/>
        <sz val="11"/>
        <color theme="1"/>
        <rFont val="Palatino Linotype"/>
        <family val="1"/>
      </rPr>
      <t>WS</t>
    </r>
    <r>
      <rPr>
        <b/>
        <i/>
        <sz val="11"/>
        <color theme="1"/>
        <rFont val="Palatino Linotype"/>
        <family val="1"/>
      </rPr>
      <t>)</t>
    </r>
  </si>
  <si>
    <r>
      <t>V</t>
    </r>
    <r>
      <rPr>
        <i/>
        <vertAlign val="subscript"/>
        <sz val="11"/>
        <color theme="1"/>
        <rFont val="Palatino Linotype"/>
        <family val="1"/>
      </rPr>
      <t>WS</t>
    </r>
    <r>
      <rPr>
        <i/>
        <sz val="11"/>
        <color theme="1"/>
        <rFont val="Palatino Linotype"/>
        <family val="1"/>
      </rPr>
      <t>=(V</t>
    </r>
    <r>
      <rPr>
        <i/>
        <vertAlign val="subscript"/>
        <sz val="11"/>
        <color theme="1"/>
        <rFont val="Palatino Linotype"/>
        <family val="1"/>
      </rPr>
      <t>WScycle</t>
    </r>
    <r>
      <rPr>
        <i/>
        <sz val="11"/>
        <color theme="1"/>
        <rFont val="Palatino Linotype"/>
        <family val="1"/>
      </rPr>
      <t>×N</t>
    </r>
    <r>
      <rPr>
        <i/>
        <vertAlign val="subscript"/>
        <sz val="11"/>
        <color theme="1"/>
        <rFont val="Palatino Linotype"/>
        <family val="1"/>
      </rPr>
      <t>WS</t>
    </r>
    <r>
      <rPr>
        <i/>
        <sz val="11"/>
        <color theme="1"/>
        <rFont val="Palatino Linotype"/>
        <family val="1"/>
      </rPr>
      <t>)/N</t>
    </r>
  </si>
  <si>
    <r>
      <t xml:space="preserve">Average Cycle Duration </t>
    </r>
    <r>
      <rPr>
        <b/>
        <i/>
        <sz val="11"/>
        <color theme="1"/>
        <rFont val="Palatino Linotype"/>
        <family val="1"/>
      </rPr>
      <t>(L)</t>
    </r>
  </si>
  <si>
    <r>
      <t xml:space="preserve">Annual Combined Low-power Mode Hours </t>
    </r>
    <r>
      <rPr>
        <b/>
        <i/>
        <sz val="11"/>
        <color theme="1"/>
        <rFont val="Palatino Linotype"/>
        <family val="1"/>
      </rPr>
      <t>(S</t>
    </r>
    <r>
      <rPr>
        <b/>
        <i/>
        <vertAlign val="subscript"/>
        <sz val="11"/>
        <color theme="1"/>
        <rFont val="Palatino Linotype"/>
        <family val="1"/>
      </rPr>
      <t>LP</t>
    </r>
    <r>
      <rPr>
        <b/>
        <i/>
        <sz val="11"/>
        <color theme="1"/>
        <rFont val="Palatino Linotype"/>
        <family val="1"/>
      </rPr>
      <t>)</t>
    </r>
  </si>
  <si>
    <r>
      <t>S</t>
    </r>
    <r>
      <rPr>
        <i/>
        <vertAlign val="subscript"/>
        <sz val="11"/>
        <color theme="1"/>
        <rFont val="Palatino Linotype"/>
        <family val="1"/>
      </rPr>
      <t>LP</t>
    </r>
    <r>
      <rPr>
        <i/>
        <sz val="11"/>
        <color theme="1"/>
        <rFont val="Palatino Linotype"/>
        <family val="1"/>
      </rPr>
      <t xml:space="preserve"> = [H-(N×(L+L</t>
    </r>
    <r>
      <rPr>
        <i/>
        <vertAlign val="subscript"/>
        <sz val="11"/>
        <color theme="1"/>
        <rFont val="Palatino Linotype"/>
        <family val="1"/>
      </rPr>
      <t>F</t>
    </r>
    <r>
      <rPr>
        <i/>
        <sz val="11"/>
        <color theme="1"/>
        <rFont val="Palatino Linotype"/>
        <family val="1"/>
      </rPr>
      <t>))]</t>
    </r>
  </si>
  <si>
    <r>
      <t xml:space="preserve">Annual Combined Low-power Mode Energy Consumption </t>
    </r>
    <r>
      <rPr>
        <b/>
        <i/>
        <sz val="11"/>
        <color theme="1"/>
        <rFont val="Palatino Linotype"/>
        <family val="1"/>
      </rPr>
      <t>(E</t>
    </r>
    <r>
      <rPr>
        <b/>
        <i/>
        <vertAlign val="subscript"/>
        <sz val="11"/>
        <color theme="1"/>
        <rFont val="Palatino Linotype"/>
        <family val="1"/>
      </rPr>
      <t>TLP</t>
    </r>
    <r>
      <rPr>
        <b/>
        <i/>
        <sz val="11"/>
        <color theme="1"/>
        <rFont val="Palatino Linotype"/>
        <family val="1"/>
      </rPr>
      <t>)</t>
    </r>
  </si>
  <si>
    <r>
      <t>E</t>
    </r>
    <r>
      <rPr>
        <i/>
        <vertAlign val="subscript"/>
        <sz val="11"/>
        <color theme="1"/>
        <rFont val="Palatino Linotype"/>
        <family val="1"/>
      </rPr>
      <t>TLP</t>
    </r>
    <r>
      <rPr>
        <i/>
        <sz val="11"/>
        <color theme="1"/>
        <rFont val="Palatino Linotype"/>
        <family val="1"/>
      </rPr>
      <t xml:space="preserve"> = [(P</t>
    </r>
    <r>
      <rPr>
        <i/>
        <vertAlign val="subscript"/>
        <sz val="11"/>
        <color theme="1"/>
        <rFont val="Palatino Linotype"/>
        <family val="1"/>
      </rPr>
      <t>IA</t>
    </r>
    <r>
      <rPr>
        <sz val="11"/>
        <color theme="1"/>
        <rFont val="Palatino Linotype"/>
        <family val="1"/>
      </rPr>
      <t>×</t>
    </r>
    <r>
      <rPr>
        <i/>
        <sz val="9.9"/>
        <color theme="1"/>
        <rFont val="Palatino Linotype"/>
        <family val="1"/>
      </rPr>
      <t>S</t>
    </r>
    <r>
      <rPr>
        <i/>
        <vertAlign val="subscript"/>
        <sz val="9.9"/>
        <color theme="1"/>
        <rFont val="Palatino Linotype"/>
        <family val="1"/>
      </rPr>
      <t>IA</t>
    </r>
    <r>
      <rPr>
        <i/>
        <sz val="9.9"/>
        <color theme="1"/>
        <rFont val="Palatino Linotype"/>
        <family val="1"/>
      </rPr>
      <t>)+(P</t>
    </r>
    <r>
      <rPr>
        <i/>
        <vertAlign val="subscript"/>
        <sz val="9.9"/>
        <color theme="1"/>
        <rFont val="Palatino Linotype"/>
        <family val="1"/>
      </rPr>
      <t>OM</t>
    </r>
    <r>
      <rPr>
        <i/>
        <sz val="9.9"/>
        <color theme="1"/>
        <rFont val="Palatino Linotype"/>
        <family val="1"/>
      </rPr>
      <t>×S</t>
    </r>
    <r>
      <rPr>
        <i/>
        <vertAlign val="subscript"/>
        <sz val="9.9"/>
        <color theme="1"/>
        <rFont val="Palatino Linotype"/>
        <family val="1"/>
      </rPr>
      <t>OM</t>
    </r>
    <r>
      <rPr>
        <i/>
        <sz val="9.9"/>
        <color theme="1"/>
        <rFont val="Palatino Linotype"/>
        <family val="1"/>
      </rPr>
      <t>)]×K</t>
    </r>
  </si>
  <si>
    <r>
      <t>S</t>
    </r>
    <r>
      <rPr>
        <i/>
        <vertAlign val="subscript"/>
        <sz val="11"/>
        <color theme="1"/>
        <rFont val="Palatino Linotype"/>
        <family val="1"/>
      </rPr>
      <t>IA</t>
    </r>
    <r>
      <rPr>
        <i/>
        <sz val="11"/>
        <color theme="1"/>
        <rFont val="Palatino Linotype"/>
        <family val="1"/>
      </rPr>
      <t xml:space="preserve"> = annual hours in inactive mode</t>
    </r>
  </si>
  <si>
    <r>
      <t>S</t>
    </r>
    <r>
      <rPr>
        <i/>
        <vertAlign val="subscript"/>
        <sz val="11"/>
        <color theme="1"/>
        <rFont val="Palatino Linotype"/>
        <family val="1"/>
      </rPr>
      <t>OM</t>
    </r>
    <r>
      <rPr>
        <i/>
        <sz val="11"/>
        <color theme="1"/>
        <rFont val="Palatino Linotype"/>
        <family val="1"/>
      </rPr>
      <t xml:space="preserve"> = annual hours in off mode</t>
    </r>
  </si>
  <si>
    <r>
      <t>S</t>
    </r>
    <r>
      <rPr>
        <vertAlign val="subscript"/>
        <sz val="11"/>
        <color theme="1"/>
        <rFont val="Palatino Linotype"/>
        <family val="1"/>
      </rPr>
      <t>IA</t>
    </r>
  </si>
  <si>
    <r>
      <t>S</t>
    </r>
    <r>
      <rPr>
        <vertAlign val="subscript"/>
        <sz val="11"/>
        <color theme="1"/>
        <rFont val="Palatino Linotype"/>
        <family val="1"/>
      </rPr>
      <t>OM</t>
    </r>
  </si>
  <si>
    <r>
      <t xml:space="preserve">Estimated Annual Energy Use </t>
    </r>
    <r>
      <rPr>
        <b/>
        <i/>
        <sz val="11"/>
        <color theme="1"/>
        <rFont val="Palatino Linotype"/>
        <family val="1"/>
      </rPr>
      <t>(EAEU)</t>
    </r>
  </si>
  <si>
    <t>Tabs</t>
  </si>
  <si>
    <t>Tabs with input cells</t>
  </si>
  <si>
    <t>Cells</t>
  </si>
  <si>
    <t>Auto-populated cell</t>
  </si>
  <si>
    <t>Provided data</t>
  </si>
  <si>
    <t>Step 7</t>
  </si>
  <si>
    <r>
      <t xml:space="preserve">Amount of pre-wash detergent used </t>
    </r>
    <r>
      <rPr>
        <i/>
        <sz val="11"/>
        <color theme="1"/>
        <rFont val="Palatino Linotype"/>
        <family val="1"/>
      </rPr>
      <t>(D</t>
    </r>
    <r>
      <rPr>
        <i/>
        <vertAlign val="subscript"/>
        <sz val="11"/>
        <color theme="1"/>
        <rFont val="Palatino Linotype"/>
        <family val="1"/>
      </rPr>
      <t>pw</t>
    </r>
    <r>
      <rPr>
        <i/>
        <sz val="11"/>
        <color theme="1"/>
        <rFont val="Palatino Linotype"/>
        <family val="1"/>
      </rPr>
      <t>)</t>
    </r>
    <r>
      <rPr>
        <sz val="11"/>
        <color theme="1"/>
        <rFont val="Palatino Linotype"/>
        <family val="1"/>
      </rPr>
      <t xml:space="preserve"> (g)*</t>
    </r>
  </si>
  <si>
    <r>
      <t xml:space="preserve">Amount of main wash detergent used </t>
    </r>
    <r>
      <rPr>
        <i/>
        <sz val="11"/>
        <color theme="1"/>
        <rFont val="Palatino Linotype"/>
        <family val="1"/>
      </rPr>
      <t>(D</t>
    </r>
    <r>
      <rPr>
        <i/>
        <vertAlign val="subscript"/>
        <sz val="11"/>
        <color theme="1"/>
        <rFont val="Palatino Linotype"/>
        <family val="1"/>
      </rPr>
      <t>mw</t>
    </r>
    <r>
      <rPr>
        <i/>
        <sz val="11"/>
        <color theme="1"/>
        <rFont val="Palatino Linotype"/>
        <family val="1"/>
      </rPr>
      <t>)</t>
    </r>
    <r>
      <rPr>
        <sz val="11"/>
        <color theme="1"/>
        <rFont val="Palatino Linotype"/>
        <family val="1"/>
      </rPr>
      <t xml:space="preserve"> (g)</t>
    </r>
  </si>
  <si>
    <t>10 CFR 430 Subpart B Appendix C2:  Uniform Test Method for Measuring the Energy Consumption of Dishwashers</t>
  </si>
  <si>
    <t>Does unit have a soil-sensor?</t>
  </si>
  <si>
    <t>Is the unit an in-sink dishwasher?</t>
  </si>
  <si>
    <t>Is the unit a water re-use system dishwasher?</t>
  </si>
  <si>
    <t>Does the unit have a built-in reservoir?</t>
  </si>
  <si>
    <t>Cycle Name</t>
  </si>
  <si>
    <t>Is the cycle soil-sensing?</t>
  </si>
  <si>
    <t>Cycle Options</t>
  </si>
  <si>
    <t>Sensor heavy response</t>
  </si>
  <si>
    <t>Test Cycle Load (in accordance with section 2.4 of Appendix C2)</t>
  </si>
  <si>
    <t>Detergent (in accordance with section 2.6 of Appendix C2)</t>
  </si>
  <si>
    <t>Placement of pre-wash detergent</t>
  </si>
  <si>
    <t>Placement of main wash detergent</t>
  </si>
  <si>
    <t>Detergent dosing for water re-use dishwashers</t>
  </si>
  <si>
    <r>
      <t xml:space="preserve">Water volume, representing both saved water fill and house supply water fill </t>
    </r>
    <r>
      <rPr>
        <i/>
        <sz val="11"/>
        <color theme="1"/>
        <rFont val="Palatino Linotype"/>
        <family val="1"/>
      </rPr>
      <t>(V</t>
    </r>
    <r>
      <rPr>
        <i/>
        <vertAlign val="subscript"/>
        <sz val="11"/>
        <color theme="1"/>
        <rFont val="Palatino Linotype"/>
        <family val="1"/>
      </rPr>
      <t>rw</t>
    </r>
    <r>
      <rPr>
        <i/>
        <sz val="11"/>
        <color theme="1"/>
        <rFont val="Palatino Linotype"/>
        <family val="1"/>
      </rPr>
      <t>)</t>
    </r>
  </si>
  <si>
    <r>
      <t xml:space="preserve">Amount of detergent used </t>
    </r>
    <r>
      <rPr>
        <i/>
        <sz val="11"/>
        <color theme="1"/>
        <rFont val="Palatino Linotype"/>
        <family val="1"/>
      </rPr>
      <t>(D</t>
    </r>
    <r>
      <rPr>
        <i/>
        <vertAlign val="subscript"/>
        <sz val="11"/>
        <color theme="1"/>
        <rFont val="Palatino Linotype"/>
        <family val="1"/>
      </rPr>
      <t>rw</t>
    </r>
    <r>
      <rPr>
        <i/>
        <sz val="11"/>
        <color theme="1"/>
        <rFont val="Palatino Linotype"/>
        <family val="1"/>
      </rPr>
      <t>)</t>
    </r>
    <r>
      <rPr>
        <sz val="11"/>
        <color theme="1"/>
        <rFont val="Palatino Linotype"/>
        <family val="1"/>
      </rPr>
      <t xml:space="preserve"> (g)</t>
    </r>
  </si>
  <si>
    <t>Yes</t>
  </si>
  <si>
    <t>35% ± 15%</t>
  </si>
  <si>
    <t>0 - 85 parts per million (ppm)</t>
  </si>
  <si>
    <t>Prescribed Test Conditions for DW Energy Test (section 2 of Appendix C2)</t>
  </si>
  <si>
    <t>Relative humidity:</t>
  </si>
  <si>
    <t>Water hardness:</t>
  </si>
  <si>
    <t>Color temperature of light in evaluation room:</t>
  </si>
  <si>
    <t>Luminance at the plane of evaluation</t>
  </si>
  <si>
    <t>3,500 - 4,500 K</t>
  </si>
  <si>
    <t>1,000 - 1,500 lux</t>
  </si>
  <si>
    <t>Water pressure (except units without a direct water line):</t>
  </si>
  <si>
    <t>115 V, 208 V, or 240 V ± 2%</t>
  </si>
  <si>
    <t>Averaged values, but conditions shall be maintained per Appendix C2 as described above.</t>
  </si>
  <si>
    <t>Ambient and machine temperature:</t>
  </si>
  <si>
    <t>[%]</t>
  </si>
  <si>
    <t>[ppm]</t>
  </si>
  <si>
    <t>[K]</t>
  </si>
  <si>
    <t>[lux]</t>
  </si>
  <si>
    <t>Line voltage</t>
  </si>
  <si>
    <t>Ambient and machine temperature</t>
  </si>
  <si>
    <t>Relative humidity</t>
  </si>
  <si>
    <t>Water hardness</t>
  </si>
  <si>
    <t>Color temperature of light in evaluation room</t>
  </si>
  <si>
    <t>For All Units</t>
  </si>
  <si>
    <t>For Water Re-Use System Dishwashers</t>
  </si>
  <si>
    <r>
      <t xml:space="preserve">Machine Electrical Energy Consumption during a Drain Out Event* </t>
    </r>
    <r>
      <rPr>
        <i/>
        <sz val="11"/>
        <color theme="1"/>
        <rFont val="Palatino Linotype"/>
        <family val="1"/>
      </rPr>
      <t>(M</t>
    </r>
    <r>
      <rPr>
        <i/>
        <vertAlign val="subscript"/>
        <sz val="11"/>
        <color theme="1"/>
        <rFont val="Palatino Linotype"/>
        <family val="1"/>
      </rPr>
      <t>DOcycle</t>
    </r>
    <r>
      <rPr>
        <i/>
        <sz val="11"/>
        <color theme="1"/>
        <rFont val="Palatino Linotype"/>
        <family val="1"/>
      </rPr>
      <t>)</t>
    </r>
  </si>
  <si>
    <r>
      <t xml:space="preserve">Representative Number of Annual Regeneration Cycles* </t>
    </r>
    <r>
      <rPr>
        <i/>
        <sz val="11"/>
        <color theme="1"/>
        <rFont val="Palatino Linotype"/>
        <family val="1"/>
      </rPr>
      <t>(N</t>
    </r>
    <r>
      <rPr>
        <i/>
        <vertAlign val="subscript"/>
        <sz val="11"/>
        <color theme="1"/>
        <rFont val="Palatino Linotype"/>
        <family val="1"/>
      </rPr>
      <t>WS</t>
    </r>
    <r>
      <rPr>
        <i/>
        <sz val="11"/>
        <color theme="1"/>
        <rFont val="Palatino Linotype"/>
        <family val="1"/>
      </rPr>
      <t>)</t>
    </r>
  </si>
  <si>
    <r>
      <t xml:space="preserve">Representative Number of Annual Drain Out Events* </t>
    </r>
    <r>
      <rPr>
        <i/>
        <sz val="11"/>
        <color theme="1"/>
        <rFont val="Palatino Linotype"/>
        <family val="1"/>
      </rPr>
      <t>(N</t>
    </r>
    <r>
      <rPr>
        <i/>
        <vertAlign val="subscript"/>
        <sz val="11"/>
        <color theme="1"/>
        <rFont val="Palatino Linotype"/>
        <family val="1"/>
      </rPr>
      <t>DO</t>
    </r>
    <r>
      <rPr>
        <i/>
        <sz val="11"/>
        <color theme="1"/>
        <rFont val="Palatino Linotype"/>
        <family val="1"/>
      </rPr>
      <t>)</t>
    </r>
  </si>
  <si>
    <r>
      <t xml:space="preserve">Machine Electrical Energy Consumption during a Clean Out Event* </t>
    </r>
    <r>
      <rPr>
        <i/>
        <sz val="11"/>
        <color theme="1"/>
        <rFont val="Palatino Linotype"/>
        <family val="1"/>
      </rPr>
      <t>(M</t>
    </r>
    <r>
      <rPr>
        <i/>
        <vertAlign val="subscript"/>
        <sz val="11"/>
        <color theme="1"/>
        <rFont val="Palatino Linotype"/>
        <family val="1"/>
      </rPr>
      <t>COcycle</t>
    </r>
    <r>
      <rPr>
        <i/>
        <sz val="11"/>
        <color theme="1"/>
        <rFont val="Palatino Linotype"/>
        <family val="1"/>
      </rPr>
      <t>)</t>
    </r>
  </si>
  <si>
    <r>
      <t xml:space="preserve">Water Consumption during a Drain Out Event* </t>
    </r>
    <r>
      <rPr>
        <i/>
        <sz val="11"/>
        <color theme="1"/>
        <rFont val="Palatino Linotype"/>
        <family val="1"/>
      </rPr>
      <t>(V</t>
    </r>
    <r>
      <rPr>
        <i/>
        <vertAlign val="subscript"/>
        <sz val="11"/>
        <color theme="1"/>
        <rFont val="Palatino Linotype"/>
        <family val="1"/>
      </rPr>
      <t>DOcycle</t>
    </r>
    <r>
      <rPr>
        <i/>
        <sz val="11"/>
        <color theme="1"/>
        <rFont val="Palatino Linotype"/>
        <family val="1"/>
      </rPr>
      <t>)</t>
    </r>
  </si>
  <si>
    <r>
      <t xml:space="preserve">Water Consumption during a Clean Out Event* </t>
    </r>
    <r>
      <rPr>
        <i/>
        <sz val="11"/>
        <color theme="1"/>
        <rFont val="Palatino Linotype"/>
        <family val="1"/>
      </rPr>
      <t>(V</t>
    </r>
    <r>
      <rPr>
        <i/>
        <vertAlign val="subscript"/>
        <sz val="11"/>
        <color theme="1"/>
        <rFont val="Palatino Linotype"/>
        <family val="1"/>
      </rPr>
      <t>COcycle</t>
    </r>
    <r>
      <rPr>
        <i/>
        <sz val="11"/>
        <color theme="1"/>
        <rFont val="Palatino Linotype"/>
        <family val="1"/>
      </rPr>
      <t>)</t>
    </r>
  </si>
  <si>
    <r>
      <t xml:space="preserve">Representative Number of Annual Clean Out Events* </t>
    </r>
    <r>
      <rPr>
        <i/>
        <sz val="11"/>
        <color theme="1"/>
        <rFont val="Palatino Linotype"/>
        <family val="1"/>
      </rPr>
      <t>(N</t>
    </r>
    <r>
      <rPr>
        <i/>
        <vertAlign val="subscript"/>
        <sz val="11"/>
        <color theme="1"/>
        <rFont val="Palatino Linotype"/>
        <family val="1"/>
      </rPr>
      <t>CO</t>
    </r>
    <r>
      <rPr>
        <i/>
        <sz val="11"/>
        <color theme="1"/>
        <rFont val="Palatino Linotype"/>
        <family val="1"/>
      </rPr>
      <t>)</t>
    </r>
  </si>
  <si>
    <t>For Dishwashers with a Built-In Reservoir</t>
  </si>
  <si>
    <r>
      <t xml:space="preserve">Water Consumption* </t>
    </r>
    <r>
      <rPr>
        <i/>
        <sz val="11"/>
        <color theme="1"/>
        <rFont val="Palatino Linotype"/>
        <family val="1"/>
      </rPr>
      <t>(V)</t>
    </r>
  </si>
  <si>
    <t>*Note that this value is based on the manufacturer-supplied certification report, and does not require separate testing.</t>
  </si>
  <si>
    <r>
      <t>M</t>
    </r>
    <r>
      <rPr>
        <i/>
        <vertAlign val="subscript"/>
        <sz val="11"/>
        <color theme="1"/>
        <rFont val="Palatino Linotype"/>
        <family val="1"/>
      </rPr>
      <t>DO</t>
    </r>
    <r>
      <rPr>
        <i/>
        <sz val="11"/>
        <color theme="1"/>
        <rFont val="Palatino Linotype"/>
        <family val="1"/>
      </rPr>
      <t>=(M</t>
    </r>
    <r>
      <rPr>
        <i/>
        <vertAlign val="subscript"/>
        <sz val="11"/>
        <color theme="1"/>
        <rFont val="Palatino Linotype"/>
        <family val="1"/>
      </rPr>
      <t>DOcycle</t>
    </r>
    <r>
      <rPr>
        <sz val="11"/>
        <color theme="1"/>
        <rFont val="Palatino Linotype"/>
        <family val="1"/>
      </rPr>
      <t>×</t>
    </r>
    <r>
      <rPr>
        <i/>
        <sz val="9.9"/>
        <color theme="1"/>
        <rFont val="Palatino Linotype"/>
        <family val="1"/>
      </rPr>
      <t>N</t>
    </r>
    <r>
      <rPr>
        <i/>
        <vertAlign val="subscript"/>
        <sz val="9.9"/>
        <color theme="1"/>
        <rFont val="Palatino Linotype"/>
        <family val="1"/>
      </rPr>
      <t>DO</t>
    </r>
    <r>
      <rPr>
        <i/>
        <sz val="9.9"/>
        <color theme="1"/>
        <rFont val="Palatino Linotype"/>
        <family val="1"/>
      </rPr>
      <t>)/N</t>
    </r>
  </si>
  <si>
    <r>
      <t>Machine Energy Consumption during Drain Out Event for Water Re-Use System Dishwashers</t>
    </r>
    <r>
      <rPr>
        <b/>
        <i/>
        <sz val="11"/>
        <color theme="1"/>
        <rFont val="Palatino Linotype"/>
        <family val="1"/>
      </rPr>
      <t>(M</t>
    </r>
    <r>
      <rPr>
        <b/>
        <i/>
        <vertAlign val="subscript"/>
        <sz val="11"/>
        <color theme="1"/>
        <rFont val="Palatino Linotype"/>
        <family val="1"/>
      </rPr>
      <t>DO</t>
    </r>
    <r>
      <rPr>
        <b/>
        <i/>
        <sz val="11"/>
        <color theme="1"/>
        <rFont val="Palatino Linotype"/>
        <family val="1"/>
      </rPr>
      <t>)</t>
    </r>
  </si>
  <si>
    <r>
      <t>M</t>
    </r>
    <r>
      <rPr>
        <i/>
        <vertAlign val="subscript"/>
        <sz val="11"/>
        <color theme="1"/>
        <rFont val="Palatino Linotype"/>
        <family val="1"/>
      </rPr>
      <t>CO</t>
    </r>
    <r>
      <rPr>
        <i/>
        <sz val="11"/>
        <color theme="1"/>
        <rFont val="Palatino Linotype"/>
        <family val="1"/>
      </rPr>
      <t>=(M</t>
    </r>
    <r>
      <rPr>
        <i/>
        <vertAlign val="subscript"/>
        <sz val="11"/>
        <color theme="1"/>
        <rFont val="Palatino Linotype"/>
        <family val="1"/>
      </rPr>
      <t>COcycle</t>
    </r>
    <r>
      <rPr>
        <sz val="11"/>
        <color theme="1"/>
        <rFont val="Palatino Linotype"/>
        <family val="1"/>
      </rPr>
      <t>×</t>
    </r>
    <r>
      <rPr>
        <i/>
        <sz val="9.9"/>
        <color theme="1"/>
        <rFont val="Palatino Linotype"/>
        <family val="1"/>
      </rPr>
      <t>N</t>
    </r>
    <r>
      <rPr>
        <i/>
        <vertAlign val="subscript"/>
        <sz val="9.9"/>
        <color theme="1"/>
        <rFont val="Palatino Linotype"/>
        <family val="1"/>
      </rPr>
      <t>CO</t>
    </r>
    <r>
      <rPr>
        <i/>
        <sz val="9.9"/>
        <color theme="1"/>
        <rFont val="Palatino Linotype"/>
        <family val="1"/>
      </rPr>
      <t>)/N</t>
    </r>
  </si>
  <si>
    <r>
      <t>M = (M</t>
    </r>
    <r>
      <rPr>
        <i/>
        <vertAlign val="subscript"/>
        <sz val="11"/>
        <color theme="1"/>
        <rFont val="Palatino Linotype"/>
        <family val="1"/>
      </rPr>
      <t>hr</t>
    </r>
    <r>
      <rPr>
        <i/>
        <sz val="11"/>
        <color theme="1"/>
        <rFont val="Palatino Linotype"/>
        <family val="1"/>
      </rPr>
      <t>×F</t>
    </r>
    <r>
      <rPr>
        <i/>
        <vertAlign val="subscript"/>
        <sz val="11"/>
        <color theme="1"/>
        <rFont val="Palatino Linotype"/>
        <family val="1"/>
      </rPr>
      <t>hr</t>
    </r>
    <r>
      <rPr>
        <i/>
        <sz val="11"/>
        <color theme="1"/>
        <rFont val="Palatino Linotype"/>
        <family val="1"/>
      </rPr>
      <t>) + (M</t>
    </r>
    <r>
      <rPr>
        <i/>
        <vertAlign val="subscript"/>
        <sz val="11"/>
        <color theme="1"/>
        <rFont val="Palatino Linotype"/>
        <family val="1"/>
      </rPr>
      <t>mr</t>
    </r>
    <r>
      <rPr>
        <i/>
        <sz val="11"/>
        <color theme="1"/>
        <rFont val="Palatino Linotype"/>
        <family val="1"/>
      </rPr>
      <t>×F</t>
    </r>
    <r>
      <rPr>
        <i/>
        <vertAlign val="subscript"/>
        <sz val="11"/>
        <color theme="1"/>
        <rFont val="Palatino Linotype"/>
        <family val="1"/>
      </rPr>
      <t>mr</t>
    </r>
    <r>
      <rPr>
        <i/>
        <sz val="11"/>
        <color theme="1"/>
        <rFont val="Palatino Linotype"/>
        <family val="1"/>
      </rPr>
      <t>) + (M</t>
    </r>
    <r>
      <rPr>
        <i/>
        <vertAlign val="subscript"/>
        <sz val="11"/>
        <color theme="1"/>
        <rFont val="Palatino Linotype"/>
        <family val="1"/>
      </rPr>
      <t>lr</t>
    </r>
    <r>
      <rPr>
        <i/>
        <sz val="11"/>
        <color theme="1"/>
        <rFont val="Palatino Linotype"/>
        <family val="1"/>
      </rPr>
      <t>×F</t>
    </r>
    <r>
      <rPr>
        <i/>
        <vertAlign val="subscript"/>
        <sz val="11"/>
        <color theme="1"/>
        <rFont val="Palatino Linotype"/>
        <family val="1"/>
      </rPr>
      <t>lr</t>
    </r>
    <r>
      <rPr>
        <i/>
        <sz val="11"/>
        <color theme="1"/>
        <rFont val="Palatino Linotype"/>
        <family val="1"/>
      </rPr>
      <t>)</t>
    </r>
  </si>
  <si>
    <r>
      <t>E</t>
    </r>
    <r>
      <rPr>
        <i/>
        <vertAlign val="subscript"/>
        <sz val="11"/>
        <color theme="1"/>
        <rFont val="Palatino Linotype"/>
        <family val="1"/>
      </rPr>
      <t>D</t>
    </r>
    <r>
      <rPr>
        <i/>
        <sz val="11"/>
        <color theme="1"/>
        <rFont val="Palatino Linotype"/>
        <family val="1"/>
      </rPr>
      <t>= (E</t>
    </r>
    <r>
      <rPr>
        <i/>
        <vertAlign val="subscript"/>
        <sz val="11"/>
        <color theme="1"/>
        <rFont val="Palatino Linotype"/>
        <family val="1"/>
      </rPr>
      <t>Dhr</t>
    </r>
    <r>
      <rPr>
        <i/>
        <sz val="11"/>
        <color theme="1"/>
        <rFont val="Palatino Linotype"/>
        <family val="1"/>
      </rPr>
      <t>+ E</t>
    </r>
    <r>
      <rPr>
        <i/>
        <vertAlign val="subscript"/>
        <sz val="11"/>
        <color theme="1"/>
        <rFont val="Palatino Linotype"/>
        <family val="1"/>
      </rPr>
      <t>Dmr</t>
    </r>
    <r>
      <rPr>
        <i/>
        <sz val="11"/>
        <color theme="1"/>
        <rFont val="Palatino Linotype"/>
        <family val="1"/>
      </rPr>
      <t>+ E</t>
    </r>
    <r>
      <rPr>
        <i/>
        <vertAlign val="subscript"/>
        <sz val="11"/>
        <color theme="1"/>
        <rFont val="Palatino Linotype"/>
        <family val="1"/>
      </rPr>
      <t>Dlr</t>
    </r>
    <r>
      <rPr>
        <i/>
        <sz val="11"/>
        <color theme="1"/>
        <rFont val="Palatino Linotype"/>
        <family val="1"/>
      </rPr>
      <t>)/3</t>
    </r>
  </si>
  <si>
    <r>
      <t>E</t>
    </r>
    <r>
      <rPr>
        <i/>
        <vertAlign val="subscript"/>
        <sz val="11"/>
        <color theme="1"/>
        <rFont val="Palatino Linotype"/>
        <family val="1"/>
      </rPr>
      <t>F</t>
    </r>
    <r>
      <rPr>
        <i/>
        <sz val="11"/>
        <color theme="1"/>
        <rFont val="Palatino Linotype"/>
        <family val="1"/>
      </rPr>
      <t>= (E</t>
    </r>
    <r>
      <rPr>
        <i/>
        <vertAlign val="subscript"/>
        <sz val="11"/>
        <color theme="1"/>
        <rFont val="Palatino Linotype"/>
        <family val="1"/>
      </rPr>
      <t>Fhr</t>
    </r>
    <r>
      <rPr>
        <i/>
        <sz val="11"/>
        <color theme="1"/>
        <rFont val="Palatino Linotype"/>
        <family val="1"/>
      </rPr>
      <t>+ E</t>
    </r>
    <r>
      <rPr>
        <i/>
        <vertAlign val="subscript"/>
        <sz val="11"/>
        <color theme="1"/>
        <rFont val="Palatino Linotype"/>
        <family val="1"/>
      </rPr>
      <t>Fmr</t>
    </r>
    <r>
      <rPr>
        <i/>
        <sz val="11"/>
        <color theme="1"/>
        <rFont val="Palatino Linotype"/>
        <family val="1"/>
      </rPr>
      <t>+ E</t>
    </r>
    <r>
      <rPr>
        <i/>
        <vertAlign val="subscript"/>
        <sz val="11"/>
        <color theme="1"/>
        <rFont val="Palatino Linotype"/>
        <family val="1"/>
      </rPr>
      <t>Flr</t>
    </r>
    <r>
      <rPr>
        <i/>
        <sz val="11"/>
        <color theme="1"/>
        <rFont val="Palatino Linotype"/>
        <family val="1"/>
      </rPr>
      <t>)/3</t>
    </r>
  </si>
  <si>
    <t>For water re-use system dishwashers, record the reported additional energy and water consumption for a drain out and clean out event, and the reported typical number of drain out and clean out events per year.</t>
  </si>
  <si>
    <r>
      <t>Water Consumption during Drain Out Event for Water Re-Use System Dishwashers</t>
    </r>
    <r>
      <rPr>
        <b/>
        <i/>
        <sz val="11"/>
        <color theme="1"/>
        <rFont val="Palatino Linotype"/>
        <family val="1"/>
      </rPr>
      <t>(V</t>
    </r>
    <r>
      <rPr>
        <b/>
        <i/>
        <vertAlign val="subscript"/>
        <sz val="11"/>
        <color theme="1"/>
        <rFont val="Palatino Linotype"/>
        <family val="1"/>
      </rPr>
      <t>DO</t>
    </r>
    <r>
      <rPr>
        <b/>
        <i/>
        <sz val="11"/>
        <color theme="1"/>
        <rFont val="Palatino Linotype"/>
        <family val="1"/>
      </rPr>
      <t>)</t>
    </r>
  </si>
  <si>
    <r>
      <t>Water Consumption during Clean Out Event for Water Re-Use System Dishwashers</t>
    </r>
    <r>
      <rPr>
        <b/>
        <i/>
        <sz val="11"/>
        <color theme="1"/>
        <rFont val="Palatino Linotype"/>
        <family val="1"/>
      </rPr>
      <t>(V</t>
    </r>
    <r>
      <rPr>
        <b/>
        <i/>
        <vertAlign val="subscript"/>
        <sz val="11"/>
        <color theme="1"/>
        <rFont val="Palatino Linotype"/>
        <family val="1"/>
      </rPr>
      <t>CO</t>
    </r>
    <r>
      <rPr>
        <b/>
        <i/>
        <sz val="11"/>
        <color theme="1"/>
        <rFont val="Palatino Linotype"/>
        <family val="1"/>
      </rPr>
      <t>)</t>
    </r>
  </si>
  <si>
    <r>
      <t>Machine Energy Consumption during Clean Out Event for Water Re-Use System Dishwashers</t>
    </r>
    <r>
      <rPr>
        <b/>
        <i/>
        <sz val="11"/>
        <color theme="1"/>
        <rFont val="Palatino Linotype"/>
        <family val="1"/>
      </rPr>
      <t>(M</t>
    </r>
    <r>
      <rPr>
        <b/>
        <i/>
        <vertAlign val="subscript"/>
        <sz val="11"/>
        <color theme="1"/>
        <rFont val="Palatino Linotype"/>
        <family val="1"/>
      </rPr>
      <t>CO</t>
    </r>
    <r>
      <rPr>
        <b/>
        <i/>
        <sz val="11"/>
        <color theme="1"/>
        <rFont val="Palatino Linotype"/>
        <family val="1"/>
      </rPr>
      <t>)</t>
    </r>
  </si>
  <si>
    <r>
      <t>V = (V</t>
    </r>
    <r>
      <rPr>
        <i/>
        <vertAlign val="subscript"/>
        <sz val="11"/>
        <color theme="1"/>
        <rFont val="Palatino Linotype"/>
        <family val="1"/>
      </rPr>
      <t>hr</t>
    </r>
    <r>
      <rPr>
        <i/>
        <sz val="11"/>
        <color theme="1"/>
        <rFont val="Palatino Linotype"/>
        <family val="1"/>
      </rPr>
      <t>×F</t>
    </r>
    <r>
      <rPr>
        <i/>
        <vertAlign val="subscript"/>
        <sz val="11"/>
        <color theme="1"/>
        <rFont val="Palatino Linotype"/>
        <family val="1"/>
      </rPr>
      <t>hr</t>
    </r>
    <r>
      <rPr>
        <i/>
        <sz val="11"/>
        <color theme="1"/>
        <rFont val="Palatino Linotype"/>
        <family val="1"/>
      </rPr>
      <t>) + (V</t>
    </r>
    <r>
      <rPr>
        <i/>
        <vertAlign val="subscript"/>
        <sz val="11"/>
        <color theme="1"/>
        <rFont val="Palatino Linotype"/>
        <family val="1"/>
      </rPr>
      <t>mr</t>
    </r>
    <r>
      <rPr>
        <i/>
        <sz val="11"/>
        <color theme="1"/>
        <rFont val="Palatino Linotype"/>
        <family val="1"/>
      </rPr>
      <t>×F</t>
    </r>
    <r>
      <rPr>
        <i/>
        <vertAlign val="subscript"/>
        <sz val="11"/>
        <color theme="1"/>
        <rFont val="Palatino Linotype"/>
        <family val="1"/>
      </rPr>
      <t>mr</t>
    </r>
    <r>
      <rPr>
        <i/>
        <sz val="11"/>
        <color theme="1"/>
        <rFont val="Palatino Linotype"/>
        <family val="1"/>
      </rPr>
      <t>) + (V</t>
    </r>
    <r>
      <rPr>
        <i/>
        <vertAlign val="subscript"/>
        <sz val="11"/>
        <color theme="1"/>
        <rFont val="Palatino Linotype"/>
        <family val="1"/>
      </rPr>
      <t>lr</t>
    </r>
    <r>
      <rPr>
        <i/>
        <sz val="11"/>
        <color theme="1"/>
        <rFont val="Palatino Linotype"/>
        <family val="1"/>
      </rPr>
      <t>×F</t>
    </r>
    <r>
      <rPr>
        <i/>
        <vertAlign val="subscript"/>
        <sz val="11"/>
        <color theme="1"/>
        <rFont val="Palatino Linotype"/>
        <family val="1"/>
      </rPr>
      <t>lr</t>
    </r>
    <r>
      <rPr>
        <i/>
        <sz val="11"/>
        <color theme="1"/>
        <rFont val="Palatino Linotype"/>
        <family val="1"/>
      </rPr>
      <t>)</t>
    </r>
  </si>
  <si>
    <r>
      <t>V</t>
    </r>
    <r>
      <rPr>
        <i/>
        <vertAlign val="subscript"/>
        <sz val="11"/>
        <color theme="1"/>
        <rFont val="Palatino Linotype"/>
        <family val="1"/>
      </rPr>
      <t>DO</t>
    </r>
    <r>
      <rPr>
        <i/>
        <sz val="11"/>
        <color theme="1"/>
        <rFont val="Palatino Linotype"/>
        <family val="1"/>
      </rPr>
      <t>=(V</t>
    </r>
    <r>
      <rPr>
        <i/>
        <vertAlign val="subscript"/>
        <sz val="11"/>
        <color theme="1"/>
        <rFont val="Palatino Linotype"/>
        <family val="1"/>
      </rPr>
      <t>DOcycle</t>
    </r>
    <r>
      <rPr>
        <sz val="11"/>
        <color theme="1"/>
        <rFont val="Palatino Linotype"/>
        <family val="1"/>
      </rPr>
      <t>×</t>
    </r>
    <r>
      <rPr>
        <i/>
        <sz val="9.9"/>
        <color theme="1"/>
        <rFont val="Palatino Linotype"/>
        <family val="1"/>
      </rPr>
      <t>N</t>
    </r>
    <r>
      <rPr>
        <i/>
        <vertAlign val="subscript"/>
        <sz val="9.9"/>
        <color theme="1"/>
        <rFont val="Palatino Linotype"/>
        <family val="1"/>
      </rPr>
      <t>DO</t>
    </r>
    <r>
      <rPr>
        <i/>
        <sz val="9.9"/>
        <color theme="1"/>
        <rFont val="Palatino Linotype"/>
        <family val="1"/>
      </rPr>
      <t>)/N</t>
    </r>
  </si>
  <si>
    <r>
      <t>V</t>
    </r>
    <r>
      <rPr>
        <i/>
        <vertAlign val="subscript"/>
        <sz val="11"/>
        <color theme="1"/>
        <rFont val="Palatino Linotype"/>
        <family val="1"/>
      </rPr>
      <t>CO</t>
    </r>
    <r>
      <rPr>
        <i/>
        <sz val="11"/>
        <color theme="1"/>
        <rFont val="Palatino Linotype"/>
        <family val="1"/>
      </rPr>
      <t>=(V</t>
    </r>
    <r>
      <rPr>
        <i/>
        <vertAlign val="subscript"/>
        <sz val="11"/>
        <color theme="1"/>
        <rFont val="Palatino Linotype"/>
        <family val="1"/>
      </rPr>
      <t>COcycle</t>
    </r>
    <r>
      <rPr>
        <sz val="11"/>
        <color theme="1"/>
        <rFont val="Palatino Linotype"/>
        <family val="1"/>
      </rPr>
      <t>×</t>
    </r>
    <r>
      <rPr>
        <i/>
        <sz val="9.9"/>
        <color theme="1"/>
        <rFont val="Palatino Linotype"/>
        <family val="1"/>
      </rPr>
      <t>N</t>
    </r>
    <r>
      <rPr>
        <i/>
        <vertAlign val="subscript"/>
        <sz val="9.9"/>
        <color theme="1"/>
        <rFont val="Palatino Linotype"/>
        <family val="1"/>
      </rPr>
      <t>CO</t>
    </r>
    <r>
      <rPr>
        <i/>
        <sz val="9.9"/>
        <color theme="1"/>
        <rFont val="Palatino Linotype"/>
        <family val="1"/>
      </rPr>
      <t>)/N</t>
    </r>
  </si>
  <si>
    <r>
      <t xml:space="preserve">Water Energy Consumption (for dishwashers with electrically heated water) </t>
    </r>
    <r>
      <rPr>
        <b/>
        <i/>
        <sz val="11"/>
        <color theme="1"/>
        <rFont val="Palatino Linotype"/>
        <family val="1"/>
      </rPr>
      <t>(W)</t>
    </r>
  </si>
  <si>
    <r>
      <t xml:space="preserve">Water Energy Consumption (for dishwashers with gas- or oil-heated water) </t>
    </r>
    <r>
      <rPr>
        <b/>
        <i/>
        <sz val="11"/>
        <color theme="1"/>
        <rFont val="Palatino Linotype"/>
        <family val="1"/>
      </rPr>
      <t>(W</t>
    </r>
    <r>
      <rPr>
        <b/>
        <i/>
        <vertAlign val="subscript"/>
        <sz val="11"/>
        <color theme="1"/>
        <rFont val="Palatino Linotype"/>
        <family val="1"/>
      </rPr>
      <t>g</t>
    </r>
    <r>
      <rPr>
        <b/>
        <i/>
        <sz val="11"/>
        <color theme="1"/>
        <rFont val="Palatino Linotype"/>
        <family val="1"/>
      </rPr>
      <t>)</t>
    </r>
  </si>
  <si>
    <r>
      <t xml:space="preserve">Water Energy Consumption during Drain Out Event for Water Re-Use System Dishwashers
(for dishwashers with gas- or oil-heated water) </t>
    </r>
    <r>
      <rPr>
        <b/>
        <i/>
        <sz val="11"/>
        <color theme="1"/>
        <rFont val="Palatino Linotype"/>
        <family val="1"/>
      </rPr>
      <t>(W</t>
    </r>
    <r>
      <rPr>
        <b/>
        <i/>
        <vertAlign val="subscript"/>
        <sz val="11"/>
        <color theme="1"/>
        <rFont val="Palatino Linotype"/>
        <family val="1"/>
      </rPr>
      <t>DOg</t>
    </r>
    <r>
      <rPr>
        <b/>
        <i/>
        <sz val="11"/>
        <color theme="1"/>
        <rFont val="Palatino Linotype"/>
        <family val="1"/>
      </rPr>
      <t>)</t>
    </r>
  </si>
  <si>
    <r>
      <t xml:space="preserve">Water Energy Consumption during Clean Out Event for Water Re-Use System Dishwashers
(for dishwashers with electrically heated water) </t>
    </r>
    <r>
      <rPr>
        <b/>
        <i/>
        <sz val="11"/>
        <color theme="1"/>
        <rFont val="Palatino Linotype"/>
        <family val="1"/>
      </rPr>
      <t>(W</t>
    </r>
    <r>
      <rPr>
        <b/>
        <i/>
        <vertAlign val="subscript"/>
        <sz val="11"/>
        <color theme="1"/>
        <rFont val="Palatino Linotype"/>
        <family val="1"/>
      </rPr>
      <t>CO</t>
    </r>
    <r>
      <rPr>
        <b/>
        <i/>
        <sz val="11"/>
        <color theme="1"/>
        <rFont val="Palatino Linotype"/>
        <family val="1"/>
      </rPr>
      <t>)</t>
    </r>
  </si>
  <si>
    <r>
      <t xml:space="preserve">Water Energy Consumption during Clean Out Event for Water Re-Use System Dishwashers
(for dishwashers with gas- or oil-heated water) </t>
    </r>
    <r>
      <rPr>
        <b/>
        <i/>
        <sz val="11"/>
        <color theme="1"/>
        <rFont val="Palatino Linotype"/>
        <family val="1"/>
      </rPr>
      <t>(W</t>
    </r>
    <r>
      <rPr>
        <b/>
        <i/>
        <vertAlign val="subscript"/>
        <sz val="11"/>
        <color theme="1"/>
        <rFont val="Palatino Linotype"/>
        <family val="1"/>
      </rPr>
      <t>COg</t>
    </r>
    <r>
      <rPr>
        <b/>
        <i/>
        <sz val="11"/>
        <color theme="1"/>
        <rFont val="Palatino Linotype"/>
        <family val="1"/>
      </rPr>
      <t>)</t>
    </r>
  </si>
  <si>
    <r>
      <t xml:space="preserve">Annual Fan-Only Mode Duration </t>
    </r>
    <r>
      <rPr>
        <b/>
        <i/>
        <sz val="11"/>
        <color theme="1"/>
        <rFont val="Palatino Linotype"/>
        <family val="1"/>
      </rPr>
      <t>(L</t>
    </r>
    <r>
      <rPr>
        <b/>
        <i/>
        <vertAlign val="subscript"/>
        <sz val="11"/>
        <color theme="1"/>
        <rFont val="Palatino Linotype"/>
        <family val="1"/>
      </rPr>
      <t>F</t>
    </r>
    <r>
      <rPr>
        <b/>
        <i/>
        <sz val="11"/>
        <color theme="1"/>
        <rFont val="Palatino Linotype"/>
        <family val="1"/>
      </rPr>
      <t>)</t>
    </r>
  </si>
  <si>
    <r>
      <t>L</t>
    </r>
    <r>
      <rPr>
        <i/>
        <vertAlign val="subscript"/>
        <sz val="11"/>
        <color theme="1"/>
        <rFont val="Palatino Linotype"/>
        <family val="1"/>
      </rPr>
      <t>F</t>
    </r>
    <r>
      <rPr>
        <i/>
        <sz val="11"/>
        <color theme="1"/>
        <rFont val="Palatino Linotype"/>
        <family val="1"/>
      </rPr>
      <t>= (L</t>
    </r>
    <r>
      <rPr>
        <i/>
        <vertAlign val="subscript"/>
        <sz val="11"/>
        <color theme="1"/>
        <rFont val="Palatino Linotype"/>
        <family val="1"/>
      </rPr>
      <t>Fhr</t>
    </r>
    <r>
      <rPr>
        <i/>
        <sz val="11"/>
        <color theme="1"/>
        <rFont val="Palatino Linotype"/>
        <family val="1"/>
      </rPr>
      <t>+ L</t>
    </r>
    <r>
      <rPr>
        <i/>
        <vertAlign val="subscript"/>
        <sz val="11"/>
        <color theme="1"/>
        <rFont val="Palatino Linotype"/>
        <family val="1"/>
      </rPr>
      <t>Fmr</t>
    </r>
    <r>
      <rPr>
        <i/>
        <sz val="11"/>
        <color theme="1"/>
        <rFont val="Palatino Linotype"/>
        <family val="1"/>
      </rPr>
      <t>+ L</t>
    </r>
    <r>
      <rPr>
        <i/>
        <vertAlign val="subscript"/>
        <sz val="11"/>
        <color theme="1"/>
        <rFont val="Palatino Linotype"/>
        <family val="1"/>
      </rPr>
      <t>Flr</t>
    </r>
    <r>
      <rPr>
        <i/>
        <sz val="11"/>
        <color theme="1"/>
        <rFont val="Palatino Linotype"/>
        <family val="1"/>
      </rPr>
      <t>)/3</t>
    </r>
  </si>
  <si>
    <r>
      <t>EAEU = (M+M</t>
    </r>
    <r>
      <rPr>
        <i/>
        <vertAlign val="subscript"/>
        <sz val="11"/>
        <color theme="1"/>
        <rFont val="Palatino Linotype"/>
        <family val="1"/>
      </rPr>
      <t>WS</t>
    </r>
    <r>
      <rPr>
        <i/>
        <sz val="11"/>
        <color theme="1"/>
        <rFont val="Palatino Linotype"/>
        <family val="1"/>
      </rPr>
      <t>+M</t>
    </r>
    <r>
      <rPr>
        <i/>
        <vertAlign val="subscript"/>
        <sz val="11"/>
        <color theme="1"/>
        <rFont val="Palatino Linotype"/>
        <family val="1"/>
      </rPr>
      <t>DO</t>
    </r>
    <r>
      <rPr>
        <i/>
        <sz val="11"/>
        <color theme="1"/>
        <rFont val="Palatino Linotype"/>
        <family val="1"/>
      </rPr>
      <t>+M</t>
    </r>
    <r>
      <rPr>
        <i/>
        <vertAlign val="subscript"/>
        <sz val="11"/>
        <color theme="1"/>
        <rFont val="Palatino Linotype"/>
        <family val="1"/>
      </rPr>
      <t>CO</t>
    </r>
    <r>
      <rPr>
        <i/>
        <sz val="11"/>
        <color theme="1"/>
        <rFont val="Palatino Linotype"/>
        <family val="1"/>
      </rPr>
      <t>+E</t>
    </r>
    <r>
      <rPr>
        <i/>
        <vertAlign val="subscript"/>
        <sz val="11"/>
        <color theme="1"/>
        <rFont val="Palatino Linotype"/>
        <family val="1"/>
      </rPr>
      <t>F</t>
    </r>
    <r>
      <rPr>
        <i/>
        <sz val="11"/>
        <color theme="1"/>
        <rFont val="Palatino Linotype"/>
        <family val="1"/>
      </rPr>
      <t>−(E</t>
    </r>
    <r>
      <rPr>
        <i/>
        <vertAlign val="subscript"/>
        <sz val="11"/>
        <color theme="1"/>
        <rFont val="Palatino Linotype"/>
        <family val="1"/>
      </rPr>
      <t>D</t>
    </r>
    <r>
      <rPr>
        <i/>
        <sz val="11"/>
        <color theme="1"/>
        <rFont val="Palatino Linotype"/>
        <family val="1"/>
      </rPr>
      <t>/2)+W+W</t>
    </r>
    <r>
      <rPr>
        <i/>
        <vertAlign val="subscript"/>
        <sz val="11"/>
        <color theme="1"/>
        <rFont val="Palatino Linotype"/>
        <family val="1"/>
      </rPr>
      <t>S</t>
    </r>
    <r>
      <rPr>
        <i/>
        <sz val="11"/>
        <color theme="1"/>
        <rFont val="Palatino Linotype"/>
        <family val="1"/>
      </rPr>
      <t>+W</t>
    </r>
    <r>
      <rPr>
        <i/>
        <vertAlign val="subscript"/>
        <sz val="11"/>
        <color theme="1"/>
        <rFont val="Palatino Linotype"/>
        <family val="1"/>
      </rPr>
      <t>DO</t>
    </r>
    <r>
      <rPr>
        <i/>
        <sz val="11"/>
        <color theme="1"/>
        <rFont val="Palatino Linotype"/>
        <family val="1"/>
      </rPr>
      <t>+W</t>
    </r>
    <r>
      <rPr>
        <i/>
        <vertAlign val="subscript"/>
        <sz val="11"/>
        <color theme="1"/>
        <rFont val="Palatino Linotype"/>
        <family val="1"/>
      </rPr>
      <t>CO</t>
    </r>
    <r>
      <rPr>
        <i/>
        <sz val="11"/>
        <color theme="1"/>
        <rFont val="Palatino Linotype"/>
        <family val="1"/>
      </rPr>
      <t>)×N+(E</t>
    </r>
    <r>
      <rPr>
        <i/>
        <vertAlign val="subscript"/>
        <sz val="11"/>
        <color theme="1"/>
        <rFont val="Palatino Linotype"/>
        <family val="1"/>
      </rPr>
      <t>TLP</t>
    </r>
    <r>
      <rPr>
        <i/>
        <sz val="11"/>
        <color theme="1"/>
        <rFont val="Palatino Linotype"/>
        <family val="1"/>
      </rPr>
      <t>)</t>
    </r>
  </si>
  <si>
    <t>Dinner Plates</t>
  </si>
  <si>
    <t>Bread &amp; Butter Plates</t>
  </si>
  <si>
    <t>Coffee Cups</t>
  </si>
  <si>
    <t>Saucers</t>
  </si>
  <si>
    <t>Fruit Bowls</t>
  </si>
  <si>
    <t>Serving Dishes</t>
  </si>
  <si>
    <t>Glasses</t>
  </si>
  <si>
    <t>Dinner Forks</t>
  </si>
  <si>
    <t>Salad Forks</t>
  </si>
  <si>
    <t>Knives</t>
  </si>
  <si>
    <t>Teaspoons</t>
  </si>
  <si>
    <t>Serving Utensils</t>
  </si>
  <si>
    <t>Test Load Scoring</t>
  </si>
  <si>
    <t>Sensor Heavy Response</t>
  </si>
  <si>
    <t>Score each item in the test load on a scale from 0 to 9 as specified in section 4.2 of Appendix C2.</t>
  </si>
  <si>
    <t>Sensor Medium Response</t>
  </si>
  <si>
    <t>Sensor Light Response</t>
  </si>
  <si>
    <t>Total number of items</t>
  </si>
  <si>
    <t>Score
(0 - 9)</t>
  </si>
  <si>
    <r>
      <rPr>
        <i/>
        <sz val="11"/>
        <color theme="1"/>
        <rFont val="Calibri"/>
        <family val="2"/>
        <scheme val="minor"/>
      </rPr>
      <t>Cleaning Index, soil only = ((CI</t>
    </r>
    <r>
      <rPr>
        <i/>
        <vertAlign val="subscript"/>
        <sz val="11"/>
        <color theme="1"/>
        <rFont val="Calibri"/>
        <family val="2"/>
        <scheme val="minor"/>
      </rPr>
      <t>D</t>
    </r>
    <r>
      <rPr>
        <i/>
        <sz val="11"/>
        <color theme="1"/>
        <rFont val="Calibri"/>
        <family val="2"/>
        <scheme val="minor"/>
      </rPr>
      <t xml:space="preserve"> * N</t>
    </r>
    <r>
      <rPr>
        <i/>
        <vertAlign val="subscript"/>
        <sz val="11"/>
        <color theme="1"/>
        <rFont val="Calibri"/>
        <family val="2"/>
        <scheme val="minor"/>
      </rPr>
      <t>D</t>
    </r>
    <r>
      <rPr>
        <i/>
        <sz val="11"/>
        <color theme="1"/>
        <rFont val="Calibri"/>
        <family val="2"/>
        <scheme val="minor"/>
      </rPr>
      <t>) + (CI</t>
    </r>
    <r>
      <rPr>
        <i/>
        <vertAlign val="subscript"/>
        <sz val="11"/>
        <color theme="1"/>
        <rFont val="Calibri"/>
        <family val="2"/>
        <scheme val="minor"/>
      </rPr>
      <t>Gs</t>
    </r>
    <r>
      <rPr>
        <i/>
        <sz val="11"/>
        <color theme="1"/>
        <rFont val="Calibri"/>
        <family val="2"/>
        <scheme val="minor"/>
      </rPr>
      <t xml:space="preserve"> * N</t>
    </r>
    <r>
      <rPr>
        <i/>
        <vertAlign val="subscript"/>
        <sz val="11"/>
        <color theme="1"/>
        <rFont val="Calibri"/>
        <family val="2"/>
        <scheme val="minor"/>
      </rPr>
      <t>Gs</t>
    </r>
    <r>
      <rPr>
        <i/>
        <sz val="11"/>
        <color theme="1"/>
        <rFont val="Calibri"/>
        <family val="2"/>
        <scheme val="minor"/>
      </rPr>
      <t>) + (CI</t>
    </r>
    <r>
      <rPr>
        <i/>
        <vertAlign val="subscript"/>
        <sz val="11"/>
        <color theme="1"/>
        <rFont val="Calibri"/>
        <family val="2"/>
        <scheme val="minor"/>
      </rPr>
      <t>F</t>
    </r>
    <r>
      <rPr>
        <i/>
        <sz val="11"/>
        <color theme="1"/>
        <rFont val="Calibri"/>
        <family val="2"/>
        <scheme val="minor"/>
      </rPr>
      <t xml:space="preserve"> * N</t>
    </r>
    <r>
      <rPr>
        <i/>
        <vertAlign val="subscript"/>
        <sz val="11"/>
        <color theme="1"/>
        <rFont val="Calibri"/>
        <family val="2"/>
        <scheme val="minor"/>
      </rPr>
      <t>F</t>
    </r>
    <r>
      <rPr>
        <i/>
        <sz val="11"/>
        <color theme="1"/>
        <rFont val="Calibri"/>
        <family val="2"/>
        <scheme val="minor"/>
      </rPr>
      <t>))/(N</t>
    </r>
    <r>
      <rPr>
        <i/>
        <vertAlign val="subscript"/>
        <sz val="11"/>
        <color theme="1"/>
        <rFont val="Calibri"/>
        <family val="2"/>
        <scheme val="minor"/>
      </rPr>
      <t>D</t>
    </r>
    <r>
      <rPr>
        <i/>
        <sz val="11"/>
        <color theme="1"/>
        <rFont val="Calibri"/>
        <family val="2"/>
        <scheme val="minor"/>
      </rPr>
      <t xml:space="preserve"> + N</t>
    </r>
    <r>
      <rPr>
        <i/>
        <vertAlign val="subscript"/>
        <sz val="11"/>
        <color theme="1"/>
        <rFont val="Calibri"/>
        <family val="2"/>
        <scheme val="minor"/>
      </rPr>
      <t>Gs</t>
    </r>
    <r>
      <rPr>
        <i/>
        <sz val="11"/>
        <color theme="1"/>
        <rFont val="Calibri"/>
        <family val="2"/>
        <scheme val="minor"/>
      </rPr>
      <t>+N</t>
    </r>
    <r>
      <rPr>
        <i/>
        <vertAlign val="subscript"/>
        <sz val="11"/>
        <color theme="1"/>
        <rFont val="Calibri"/>
        <family val="2"/>
        <scheme val="minor"/>
      </rPr>
      <t>F</t>
    </r>
    <r>
      <rPr>
        <i/>
        <sz val="11"/>
        <color theme="1"/>
        <rFont val="Calibri"/>
        <family val="2"/>
        <scheme val="minor"/>
      </rPr>
      <t>)</t>
    </r>
  </si>
  <si>
    <r>
      <t>CI = category cleaning index for Dishware (D), Glasses (G</t>
    </r>
    <r>
      <rPr>
        <i/>
        <vertAlign val="subscript"/>
        <sz val="11"/>
        <color theme="1"/>
        <rFont val="Calibri"/>
        <family val="2"/>
        <scheme val="minor"/>
      </rPr>
      <t>s</t>
    </r>
    <r>
      <rPr>
        <i/>
        <sz val="11"/>
        <color theme="1"/>
        <rFont val="Calibri"/>
        <family val="2"/>
        <scheme val="minor"/>
      </rPr>
      <t>), and Flatware (F)</t>
    </r>
  </si>
  <si>
    <r>
      <t>N = Number of pieces specified for Dishware (D), Glasses (G</t>
    </r>
    <r>
      <rPr>
        <i/>
        <vertAlign val="subscript"/>
        <sz val="11"/>
        <color theme="1"/>
        <rFont val="Calibri"/>
        <family val="2"/>
        <scheme val="minor"/>
      </rPr>
      <t>s</t>
    </r>
    <r>
      <rPr>
        <i/>
        <sz val="11"/>
        <color theme="1"/>
        <rFont val="Calibri"/>
        <family val="2"/>
        <scheme val="minor"/>
      </rPr>
      <t>), and Flatware (F)</t>
    </r>
  </si>
  <si>
    <t>Dishware</t>
  </si>
  <si>
    <t>Flatware</t>
  </si>
  <si>
    <t>Total Pieces</t>
  </si>
  <si>
    <t>1's</t>
  </si>
  <si>
    <t>2's + 3's</t>
  </si>
  <si>
    <t>4's, 5's, 6's</t>
  </si>
  <si>
    <t>7's + 8's</t>
  </si>
  <si>
    <t>9's</t>
  </si>
  <si>
    <t>Category Cleaning Index</t>
  </si>
  <si>
    <r>
      <t xml:space="preserve">Dishware
</t>
    </r>
    <r>
      <rPr>
        <b/>
        <i/>
        <sz val="11"/>
        <color theme="1"/>
        <rFont val="Calibri"/>
        <family val="2"/>
        <scheme val="minor"/>
      </rPr>
      <t>(CI</t>
    </r>
    <r>
      <rPr>
        <b/>
        <i/>
        <vertAlign val="subscript"/>
        <sz val="11"/>
        <color theme="1"/>
        <rFont val="Calibri"/>
        <family val="2"/>
        <scheme val="minor"/>
      </rPr>
      <t>D</t>
    </r>
    <r>
      <rPr>
        <b/>
        <i/>
        <sz val="11"/>
        <color theme="1"/>
        <rFont val="Calibri"/>
        <family val="2"/>
        <scheme val="minor"/>
      </rPr>
      <t>)</t>
    </r>
  </si>
  <si>
    <r>
      <t xml:space="preserve">Glasses
</t>
    </r>
    <r>
      <rPr>
        <b/>
        <i/>
        <sz val="11"/>
        <color theme="1"/>
        <rFont val="Calibri"/>
        <family val="2"/>
        <scheme val="minor"/>
      </rPr>
      <t>(CI</t>
    </r>
    <r>
      <rPr>
        <b/>
        <i/>
        <vertAlign val="subscript"/>
        <sz val="11"/>
        <color theme="1"/>
        <rFont val="Calibri"/>
        <family val="2"/>
        <scheme val="minor"/>
      </rPr>
      <t>Gs</t>
    </r>
    <r>
      <rPr>
        <b/>
        <i/>
        <sz val="11"/>
        <color theme="1"/>
        <rFont val="Calibri"/>
        <family val="2"/>
        <scheme val="minor"/>
      </rPr>
      <t>)</t>
    </r>
  </si>
  <si>
    <r>
      <t xml:space="preserve">Flatware
</t>
    </r>
    <r>
      <rPr>
        <b/>
        <i/>
        <sz val="11"/>
        <color theme="1"/>
        <rFont val="Calibri"/>
        <family val="2"/>
        <scheme val="minor"/>
      </rPr>
      <t>(CI</t>
    </r>
    <r>
      <rPr>
        <b/>
        <i/>
        <vertAlign val="subscript"/>
        <sz val="11"/>
        <color theme="1"/>
        <rFont val="Calibri"/>
        <family val="2"/>
        <scheme val="minor"/>
      </rPr>
      <t>F</t>
    </r>
    <r>
      <rPr>
        <b/>
        <i/>
        <sz val="11"/>
        <color theme="1"/>
        <rFont val="Calibri"/>
        <family val="2"/>
        <scheme val="minor"/>
      </rPr>
      <t>)</t>
    </r>
  </si>
  <si>
    <t>Calculation of Per-Cycle Cleaning Index</t>
  </si>
  <si>
    <t>Per-Cycle Cleaning Index</t>
  </si>
  <si>
    <t>Per-Cycle Category Cleaning Index</t>
  </si>
  <si>
    <t>Number of Dishware, Glasses, and Flatware with Individual Scores of 0 - 9 Per-Cycle</t>
  </si>
  <si>
    <t>Cleaning Index, Sensor Heavy Response</t>
  </si>
  <si>
    <t>Cleaning Index, Sensor Medium Response</t>
  </si>
  <si>
    <t>Cleaning Index, Sensor Light Response</t>
  </si>
  <si>
    <t>Cleaning Performance</t>
  </si>
  <si>
    <t>Cleaning Performance Inputs and Calculations</t>
  </si>
  <si>
    <t>5. Installation of dishwasher (in accordance with section 2.1 of Appendix C2)</t>
  </si>
  <si>
    <t>Detergent dosing for dishwashers other than water re-use system dishwashers</t>
  </si>
  <si>
    <t>Was sensor medium response cycle run?</t>
  </si>
  <si>
    <t>Was sensor light response cycle run?</t>
  </si>
  <si>
    <t>Step 8</t>
  </si>
  <si>
    <t>Test Start Date:</t>
  </si>
  <si>
    <t>Dishwashers</t>
  </si>
  <si>
    <t>Rated Voltage (V):</t>
  </si>
  <si>
    <t>Rated Frequency (Hz):</t>
  </si>
  <si>
    <t>Voltage
Heavy Load Graph,
 if available</t>
  </si>
  <si>
    <t>Water Temperature
Heavy Load Graph,
 if available</t>
  </si>
  <si>
    <t>Water Pressure
Heavy Load Graph,
 if available</t>
  </si>
  <si>
    <t>Voltage
Medium Load Graph,
 if available</t>
  </si>
  <si>
    <t>Water Temperature
Medium Load Graph,
 if available</t>
  </si>
  <si>
    <t>Water Pressure
Medium Load Graph,
 if available</t>
  </si>
  <si>
    <t>Voltage
Light Load Graph,
 if available</t>
  </si>
  <si>
    <t>Water Temperature
Light Load Graph,
 if available</t>
  </si>
  <si>
    <t>Water Pressure
Light Load Graph,
 if available</t>
  </si>
  <si>
    <t>Reported Value</t>
  </si>
  <si>
    <t xml:space="preserve"> - for dishwashers that operate with a nominal 140°F inlet water temperature, T= 90°F</t>
  </si>
  <si>
    <t xml:space="preserve"> - for dishwashers that operate with a nominal 120°F inlet water temperature, T= 70°F</t>
  </si>
  <si>
    <t>K = specific heat of water in kilowatt-hours per gallon per degree Fahrenheit = 0.0024</t>
  </si>
  <si>
    <t>C = specific heat of water in Btu's per gallon per degree Fahrenheit = 8.2</t>
  </si>
  <si>
    <t>e = nominal gas or oil water heater recovery efficiency = 0.75</t>
  </si>
  <si>
    <r>
      <t xml:space="preserve">Water Energy Consumption for Water Softener Regeneration (for dishwashers with electrically heated water) </t>
    </r>
    <r>
      <rPr>
        <b/>
        <i/>
        <sz val="11"/>
        <color theme="1"/>
        <rFont val="Palatino Linotype"/>
        <family val="1"/>
      </rPr>
      <t>(W</t>
    </r>
    <r>
      <rPr>
        <b/>
        <i/>
        <vertAlign val="subscript"/>
        <sz val="11"/>
        <color theme="1"/>
        <rFont val="Palatino Linotype"/>
        <family val="1"/>
      </rPr>
      <t>WS</t>
    </r>
    <r>
      <rPr>
        <b/>
        <i/>
        <sz val="11"/>
        <color theme="1"/>
        <rFont val="Palatino Linotype"/>
        <family val="1"/>
      </rPr>
      <t>)</t>
    </r>
  </si>
  <si>
    <r>
      <t xml:space="preserve">Water Energy Consumption for Water Softener Regeneration (for dishwashers with gas- or oil-heated water) </t>
    </r>
    <r>
      <rPr>
        <b/>
        <i/>
        <sz val="11"/>
        <color theme="1"/>
        <rFont val="Palatino Linotype"/>
        <family val="1"/>
      </rPr>
      <t>(W</t>
    </r>
    <r>
      <rPr>
        <b/>
        <i/>
        <vertAlign val="subscript"/>
        <sz val="11"/>
        <color theme="1"/>
        <rFont val="Palatino Linotype"/>
        <family val="1"/>
      </rPr>
      <t>WSg</t>
    </r>
    <r>
      <rPr>
        <b/>
        <i/>
        <sz val="11"/>
        <color theme="1"/>
        <rFont val="Palatino Linotype"/>
        <family val="1"/>
      </rPr>
      <t>)</t>
    </r>
  </si>
  <si>
    <r>
      <t xml:space="preserve">Water Energy Consumption during Drain Out Event for Water Re-Use System Dishwashers (for dishwashers with electrically heated water) </t>
    </r>
    <r>
      <rPr>
        <b/>
        <i/>
        <sz val="11"/>
        <color theme="1"/>
        <rFont val="Palatino Linotype"/>
        <family val="1"/>
      </rPr>
      <t>(W</t>
    </r>
    <r>
      <rPr>
        <b/>
        <i/>
        <vertAlign val="subscript"/>
        <sz val="11"/>
        <color theme="1"/>
        <rFont val="Palatino Linotype"/>
        <family val="1"/>
      </rPr>
      <t>DO</t>
    </r>
    <r>
      <rPr>
        <b/>
        <i/>
        <sz val="11"/>
        <color theme="1"/>
        <rFont val="Palatino Linotype"/>
        <family val="1"/>
      </rPr>
      <t>)</t>
    </r>
  </si>
  <si>
    <t>W = V×T×K</t>
  </si>
  <si>
    <r>
      <t>W</t>
    </r>
    <r>
      <rPr>
        <i/>
        <vertAlign val="subscript"/>
        <sz val="11"/>
        <color theme="1"/>
        <rFont val="Palatino Linotype"/>
        <family val="1"/>
      </rPr>
      <t>g</t>
    </r>
    <r>
      <rPr>
        <i/>
        <sz val="11"/>
        <color theme="1"/>
        <rFont val="Palatino Linotype"/>
        <family val="1"/>
      </rPr>
      <t xml:space="preserve"> = V×T×C/e</t>
    </r>
  </si>
  <si>
    <r>
      <t>W</t>
    </r>
    <r>
      <rPr>
        <i/>
        <vertAlign val="subscript"/>
        <sz val="11"/>
        <color theme="1"/>
        <rFont val="Palatino Linotype"/>
        <family val="1"/>
      </rPr>
      <t>WS</t>
    </r>
    <r>
      <rPr>
        <i/>
        <sz val="11"/>
        <color theme="1"/>
        <rFont val="Palatino Linotype"/>
        <family val="1"/>
      </rPr>
      <t xml:space="preserve"> = V</t>
    </r>
    <r>
      <rPr>
        <i/>
        <vertAlign val="subscript"/>
        <sz val="11"/>
        <color theme="1"/>
        <rFont val="Palatino Linotype"/>
        <family val="1"/>
      </rPr>
      <t>WS</t>
    </r>
    <r>
      <rPr>
        <i/>
        <sz val="11"/>
        <color theme="1"/>
        <rFont val="Palatino Linotype"/>
        <family val="1"/>
      </rPr>
      <t>×T×K</t>
    </r>
  </si>
  <si>
    <r>
      <t>W</t>
    </r>
    <r>
      <rPr>
        <i/>
        <vertAlign val="subscript"/>
        <sz val="11"/>
        <color theme="1"/>
        <rFont val="Palatino Linotype"/>
        <family val="1"/>
      </rPr>
      <t>WSg</t>
    </r>
    <r>
      <rPr>
        <i/>
        <sz val="11"/>
        <color theme="1"/>
        <rFont val="Palatino Linotype"/>
        <family val="1"/>
      </rPr>
      <t xml:space="preserve"> = V</t>
    </r>
    <r>
      <rPr>
        <i/>
        <vertAlign val="subscript"/>
        <sz val="11"/>
        <color theme="1"/>
        <rFont val="Palatino Linotype"/>
        <family val="1"/>
      </rPr>
      <t>WS</t>
    </r>
    <r>
      <rPr>
        <i/>
        <sz val="11"/>
        <color theme="1"/>
        <rFont val="Palatino Linotype"/>
        <family val="1"/>
      </rPr>
      <t>×T×C/e</t>
    </r>
  </si>
  <si>
    <r>
      <t>W</t>
    </r>
    <r>
      <rPr>
        <i/>
        <vertAlign val="subscript"/>
        <sz val="11"/>
        <color theme="1"/>
        <rFont val="Palatino Linotype"/>
        <family val="1"/>
      </rPr>
      <t>DO</t>
    </r>
    <r>
      <rPr>
        <i/>
        <sz val="11"/>
        <color theme="1"/>
        <rFont val="Palatino Linotype"/>
        <family val="1"/>
      </rPr>
      <t xml:space="preserve"> = V</t>
    </r>
    <r>
      <rPr>
        <i/>
        <vertAlign val="subscript"/>
        <sz val="11"/>
        <color theme="1"/>
        <rFont val="Palatino Linotype"/>
        <family val="1"/>
      </rPr>
      <t>DO</t>
    </r>
    <r>
      <rPr>
        <i/>
        <sz val="11"/>
        <color theme="1"/>
        <rFont val="Palatino Linotype"/>
        <family val="1"/>
      </rPr>
      <t>×T×K</t>
    </r>
  </si>
  <si>
    <r>
      <t>W</t>
    </r>
    <r>
      <rPr>
        <i/>
        <vertAlign val="subscript"/>
        <sz val="11"/>
        <color theme="1"/>
        <rFont val="Palatino Linotype"/>
        <family val="1"/>
      </rPr>
      <t>CO</t>
    </r>
    <r>
      <rPr>
        <i/>
        <sz val="11"/>
        <color theme="1"/>
        <rFont val="Palatino Linotype"/>
        <family val="1"/>
      </rPr>
      <t xml:space="preserve"> = V</t>
    </r>
    <r>
      <rPr>
        <i/>
        <vertAlign val="subscript"/>
        <sz val="11"/>
        <color theme="1"/>
        <rFont val="Palatino Linotype"/>
        <family val="1"/>
      </rPr>
      <t>CO</t>
    </r>
    <r>
      <rPr>
        <i/>
        <sz val="11"/>
        <color theme="1"/>
        <rFont val="Palatino Linotype"/>
        <family val="1"/>
      </rPr>
      <t>×T×K</t>
    </r>
  </si>
  <si>
    <r>
      <t xml:space="preserve"> - for dishwashers with a truncated normal cycle, L = (L</t>
    </r>
    <r>
      <rPr>
        <i/>
        <vertAlign val="subscript"/>
        <sz val="11"/>
        <color theme="1"/>
        <rFont val="Palatino Linotype"/>
        <family val="1"/>
      </rPr>
      <t xml:space="preserve">hr, truncated </t>
    </r>
    <r>
      <rPr>
        <i/>
        <sz val="11"/>
        <color theme="1"/>
        <rFont val="Palatino Linotype"/>
        <family val="1"/>
      </rPr>
      <t>+ L</t>
    </r>
    <r>
      <rPr>
        <i/>
        <vertAlign val="subscript"/>
        <sz val="11"/>
        <color theme="1"/>
        <rFont val="Palatino Linotype"/>
        <family val="1"/>
      </rPr>
      <t xml:space="preserve">hr, non-truncated </t>
    </r>
    <r>
      <rPr>
        <i/>
        <sz val="11"/>
        <color theme="1"/>
        <rFont val="Palatino Linotype"/>
        <family val="1"/>
      </rPr>
      <t>+ L</t>
    </r>
    <r>
      <rPr>
        <i/>
        <vertAlign val="subscript"/>
        <sz val="11"/>
        <color theme="1"/>
        <rFont val="Palatino Linotype"/>
        <family val="1"/>
      </rPr>
      <t xml:space="preserve">mr, truncated </t>
    </r>
    <r>
      <rPr>
        <i/>
        <sz val="11"/>
        <color theme="1"/>
        <rFont val="Palatino Linotype"/>
        <family val="1"/>
      </rPr>
      <t>+ L</t>
    </r>
    <r>
      <rPr>
        <i/>
        <vertAlign val="subscript"/>
        <sz val="11"/>
        <color theme="1"/>
        <rFont val="Palatino Linotype"/>
        <family val="1"/>
      </rPr>
      <t xml:space="preserve">mr, non-truncated </t>
    </r>
    <r>
      <rPr>
        <i/>
        <sz val="11"/>
        <color theme="1"/>
        <rFont val="Palatino Linotype"/>
        <family val="1"/>
      </rPr>
      <t>+ L</t>
    </r>
    <r>
      <rPr>
        <i/>
        <vertAlign val="subscript"/>
        <sz val="11"/>
        <color theme="1"/>
        <rFont val="Palatino Linotype"/>
        <family val="1"/>
      </rPr>
      <t xml:space="preserve">lr, truncated </t>
    </r>
    <r>
      <rPr>
        <i/>
        <sz val="11"/>
        <color theme="1"/>
        <rFont val="Palatino Linotype"/>
        <family val="1"/>
      </rPr>
      <t>+ L</t>
    </r>
    <r>
      <rPr>
        <i/>
        <vertAlign val="subscript"/>
        <sz val="11"/>
        <color theme="1"/>
        <rFont val="Palatino Linotype"/>
        <family val="1"/>
      </rPr>
      <t>lr, non-truncated</t>
    </r>
    <r>
      <rPr>
        <i/>
        <sz val="11"/>
        <color theme="1"/>
        <rFont val="Palatino Linotype"/>
        <family val="1"/>
      </rPr>
      <t>)/6</t>
    </r>
  </si>
  <si>
    <r>
      <t xml:space="preserve"> - for dishwashers without a truncated normal cycle, L = (L</t>
    </r>
    <r>
      <rPr>
        <i/>
        <vertAlign val="subscript"/>
        <sz val="11"/>
        <color theme="1"/>
        <rFont val="Palatino Linotype"/>
        <family val="1"/>
      </rPr>
      <t xml:space="preserve">hr, non-truncated </t>
    </r>
    <r>
      <rPr>
        <i/>
        <sz val="11"/>
        <color theme="1"/>
        <rFont val="Palatino Linotype"/>
        <family val="1"/>
      </rPr>
      <t>+ L</t>
    </r>
    <r>
      <rPr>
        <i/>
        <vertAlign val="subscript"/>
        <sz val="11"/>
        <color theme="1"/>
        <rFont val="Palatino Linotype"/>
        <family val="1"/>
      </rPr>
      <t>mr, non-truncated</t>
    </r>
    <r>
      <rPr>
        <i/>
        <sz val="11"/>
        <color theme="1"/>
        <rFont val="Palatino Linotype"/>
        <family val="1"/>
      </rPr>
      <t xml:space="preserve"> + L</t>
    </r>
    <r>
      <rPr>
        <i/>
        <vertAlign val="subscript"/>
        <sz val="11"/>
        <color theme="1"/>
        <rFont val="Palatino Linotype"/>
        <family val="1"/>
      </rPr>
      <t>lr, non-truncated</t>
    </r>
    <r>
      <rPr>
        <i/>
        <sz val="11"/>
        <color theme="1"/>
        <rFont val="Palatino Linotype"/>
        <family val="1"/>
      </rPr>
      <t>)/3</t>
    </r>
  </si>
  <si>
    <r>
      <t>W</t>
    </r>
    <r>
      <rPr>
        <i/>
        <vertAlign val="subscript"/>
        <sz val="11"/>
        <color theme="1"/>
        <rFont val="Palatino Linotype"/>
        <family val="1"/>
      </rPr>
      <t>DOg</t>
    </r>
    <r>
      <rPr>
        <i/>
        <sz val="11"/>
        <color theme="1"/>
        <rFont val="Palatino Linotype"/>
        <family val="1"/>
      </rPr>
      <t xml:space="preserve"> = V</t>
    </r>
    <r>
      <rPr>
        <i/>
        <vertAlign val="subscript"/>
        <sz val="11"/>
        <color theme="1"/>
        <rFont val="Palatino Linotype"/>
        <family val="1"/>
      </rPr>
      <t>DO</t>
    </r>
    <r>
      <rPr>
        <i/>
        <sz val="11"/>
        <color theme="1"/>
        <rFont val="Palatino Linotype"/>
        <family val="1"/>
      </rPr>
      <t>×T×C/e</t>
    </r>
  </si>
  <si>
    <r>
      <t>W</t>
    </r>
    <r>
      <rPr>
        <i/>
        <vertAlign val="subscript"/>
        <sz val="11"/>
        <color theme="1"/>
        <rFont val="Palatino Linotype"/>
        <family val="1"/>
      </rPr>
      <t>COg</t>
    </r>
    <r>
      <rPr>
        <i/>
        <sz val="11"/>
        <color theme="1"/>
        <rFont val="Palatino Linotype"/>
        <family val="1"/>
      </rPr>
      <t xml:space="preserve"> = V</t>
    </r>
    <r>
      <rPr>
        <i/>
        <vertAlign val="subscript"/>
        <sz val="11"/>
        <color theme="1"/>
        <rFont val="Palatino Linotype"/>
        <family val="1"/>
      </rPr>
      <t>CO</t>
    </r>
    <r>
      <rPr>
        <i/>
        <sz val="11"/>
        <color theme="1"/>
        <rFont val="Palatino Linotype"/>
        <family val="1"/>
      </rPr>
      <t>×T×C/e</t>
    </r>
  </si>
  <si>
    <t>cycles/year</t>
  </si>
  <si>
    <t>Weighting Factors and Other Constants</t>
  </si>
  <si>
    <r>
      <t>F</t>
    </r>
    <r>
      <rPr>
        <i/>
        <vertAlign val="subscript"/>
        <sz val="11"/>
        <color theme="1"/>
        <rFont val="Palatino Linotype"/>
        <family val="1"/>
      </rPr>
      <t>hr</t>
    </r>
  </si>
  <si>
    <r>
      <t>F</t>
    </r>
    <r>
      <rPr>
        <i/>
        <vertAlign val="subscript"/>
        <sz val="11"/>
        <color theme="1"/>
        <rFont val="Palatino Linotype"/>
        <family val="1"/>
      </rPr>
      <t>mr</t>
    </r>
  </si>
  <si>
    <r>
      <t>F</t>
    </r>
    <r>
      <rPr>
        <i/>
        <vertAlign val="subscript"/>
        <sz val="11"/>
        <color theme="1"/>
        <rFont val="Palatino Linotype"/>
        <family val="1"/>
      </rPr>
      <t>lr</t>
    </r>
  </si>
  <si>
    <t>hours/year</t>
  </si>
  <si>
    <t>H = the total number of hours per year = 8766 h per year</t>
  </si>
  <si>
    <t>N = the representative average dishwasher use of 184 cycles per year</t>
  </si>
  <si>
    <t>For dishwashers with a built-in reservoir, record the reported quantity of water consumed during the test cycle.</t>
  </si>
  <si>
    <t>Low-Power Mode</t>
  </si>
  <si>
    <t>T = nominal water heater temperature rise</t>
  </si>
  <si>
    <t>Fan-only mode energy measurement</t>
  </si>
  <si>
    <t>Measured for a representative 10-minute period</t>
  </si>
  <si>
    <t>Measured for the entire fan-only mode duration</t>
  </si>
  <si>
    <t>How was fan energy measured?</t>
  </si>
  <si>
    <t>For non-soil-sensing dishwashers, if the unit is not tested at a certain soil load, as specified in section 4.1.d of Appendix C2, the energy and water consumption values of the preceding soil load will auto populate in the cells below, as specified in section 5(b) of Appendix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</si>
</sst>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40"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b/>
      <sz val="10"/>
      <color theme="1"/>
      <name val="Palatino Linotype"/>
      <family val="1"/>
    </font>
    <font>
      <b/>
      <sz val="14"/>
      <name val="Palatino Linotype"/>
      <family val="1"/>
    </font>
    <font>
      <b/>
      <sz val="11"/>
      <name val="Palatino Linotype"/>
      <family val="1"/>
    </font>
    <font>
      <b/>
      <sz val="14"/>
      <color theme="1"/>
      <name val="Palatino Linotype"/>
      <family val="1"/>
    </font>
    <font>
      <b/>
      <sz val="12"/>
      <name val="Palatino Linotype"/>
      <family val="1"/>
    </font>
    <font>
      <u/>
      <sz val="11"/>
      <color theme="10"/>
      <name val="Palatino Linotype"/>
      <family val="1"/>
    </font>
    <font>
      <sz val="11"/>
      <color theme="0"/>
      <name val="Palatino Linotype"/>
      <family val="2"/>
    </font>
    <font>
      <i/>
      <sz val="11"/>
      <color theme="1"/>
      <name val="Palatino Linotype"/>
      <family val="1"/>
    </font>
    <font>
      <sz val="11"/>
      <color rgb="FF000000"/>
      <name val="Palatino Linotype"/>
      <family val="2"/>
    </font>
    <font>
      <vertAlign val="subscript"/>
      <sz val="11"/>
      <color theme="1"/>
      <name val="Palatino Linotype"/>
      <family val="1"/>
    </font>
    <font>
      <i/>
      <vertAlign val="subscript"/>
      <sz val="11"/>
      <color theme="1"/>
      <name val="Palatino Linotype"/>
      <family val="1"/>
    </font>
    <font>
      <b/>
      <i/>
      <sz val="11"/>
      <color theme="1"/>
      <name val="Palatino Linotype"/>
      <family val="1"/>
    </font>
    <font>
      <b/>
      <i/>
      <vertAlign val="subscript"/>
      <sz val="11"/>
      <color theme="1"/>
      <name val="Palatino Linotype"/>
      <family val="1"/>
    </font>
    <font>
      <i/>
      <sz val="9.9"/>
      <color theme="1"/>
      <name val="Palatino Linotype"/>
      <family val="1"/>
    </font>
    <font>
      <i/>
      <vertAlign val="subscript"/>
      <sz val="9.9"/>
      <color theme="1"/>
      <name val="Palatino Linotype"/>
      <family val="1"/>
    </font>
    <font>
      <sz val="10"/>
      <color theme="1"/>
      <name val="Palatino Linotype"/>
      <family val="1"/>
    </font>
    <font>
      <b/>
      <sz val="11"/>
      <color theme="0"/>
      <name val="Palatino Linotype"/>
      <family val="1"/>
    </font>
    <font>
      <i/>
      <sz val="11"/>
      <color rgb="FFFF0000"/>
      <name val="Palatino Linotype"/>
      <family val="1"/>
    </font>
    <font>
      <b/>
      <sz val="11"/>
      <color theme="1"/>
      <name val="Calibri"/>
      <family val="2"/>
      <scheme val="minor"/>
    </font>
    <font>
      <i/>
      <sz val="11"/>
      <color theme="1"/>
      <name val="Calibri"/>
      <family val="2"/>
      <scheme val="minor"/>
    </font>
    <font>
      <i/>
      <vertAlign val="subscript"/>
      <sz val="11"/>
      <color theme="1"/>
      <name val="Calibri"/>
      <family val="2"/>
      <scheme val="minor"/>
    </font>
    <font>
      <b/>
      <i/>
      <sz val="11"/>
      <color theme="1"/>
      <name val="Calibri"/>
      <family val="2"/>
      <scheme val="minor"/>
    </font>
    <font>
      <b/>
      <i/>
      <vertAlign val="subscript"/>
      <sz val="11"/>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
      <patternFill patternType="lightUp"/>
    </fill>
  </fills>
  <borders count="1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auto="1"/>
      </top>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medium">
        <color indexed="64"/>
      </left>
      <right style="thin">
        <color indexed="64"/>
      </right>
      <top style="medium">
        <color indexed="64"/>
      </top>
      <bottom style="thin">
        <color theme="0" tint="-0.249977111117893"/>
      </bottom>
      <diagonal/>
    </border>
    <border>
      <left style="thin">
        <color indexed="64"/>
      </left>
      <right style="medium">
        <color indexed="64"/>
      </right>
      <top style="medium">
        <color indexed="64"/>
      </top>
      <bottom style="thin">
        <color theme="0" tint="-0.249977111117893"/>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medium">
        <color indexed="64"/>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indexed="64"/>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theme="0" tint="-0.249977111117893"/>
      </bottom>
      <diagonal/>
    </border>
    <border>
      <left style="medium">
        <color indexed="64"/>
      </left>
      <right/>
      <top style="thin">
        <color indexed="64"/>
      </top>
      <bottom style="thin">
        <color theme="0" tint="-0.249977111117893"/>
      </bottom>
      <diagonal/>
    </border>
    <border>
      <left style="thin">
        <color theme="0" tint="-0.249977111117893"/>
      </left>
      <right/>
      <top style="medium">
        <color indexed="64"/>
      </top>
      <bottom/>
      <diagonal/>
    </border>
    <border>
      <left style="thin">
        <color theme="0" tint="-0.249977111117893"/>
      </left>
      <right/>
      <top/>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top/>
      <bottom style="medium">
        <color indexed="64"/>
      </bottom>
      <diagonal/>
    </border>
    <border>
      <left/>
      <right style="medium">
        <color indexed="64"/>
      </right>
      <top style="thin">
        <color indexed="64"/>
      </top>
      <bottom style="thin">
        <color indexed="64"/>
      </bottom>
      <diagonal/>
    </border>
    <border>
      <left style="thin">
        <color theme="0" tint="-0.249977111117893"/>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indexed="64"/>
      </left>
      <right/>
      <top style="medium">
        <color indexed="64"/>
      </top>
      <bottom style="thin">
        <color theme="0" tint="-0.249977111117893"/>
      </bottom>
      <diagonal/>
    </border>
    <border>
      <left/>
      <right/>
      <top style="thin">
        <color indexed="64"/>
      </top>
      <bottom style="thin">
        <color indexed="64"/>
      </bottom>
      <diagonal/>
    </border>
    <border>
      <left style="thin">
        <color auto="1"/>
      </left>
      <right style="medium">
        <color indexed="64"/>
      </right>
      <top/>
      <bottom style="medium">
        <color indexed="64"/>
      </bottom>
      <diagonal/>
    </border>
    <border>
      <left style="medium">
        <color indexed="64"/>
      </left>
      <right/>
      <top/>
      <bottom style="thin">
        <color theme="0" tint="-0.14996795556505021"/>
      </bottom>
      <diagonal/>
    </border>
    <border>
      <left style="thin">
        <color indexed="64"/>
      </left>
      <right style="medium">
        <color indexed="64"/>
      </right>
      <top/>
      <bottom style="thin">
        <color theme="0" tint="-0.249977111117893"/>
      </bottom>
      <diagonal/>
    </border>
    <border>
      <left style="thin">
        <color auto="1"/>
      </left>
      <right style="medium">
        <color indexed="64"/>
      </right>
      <top style="medium">
        <color indexed="64"/>
      </top>
      <bottom/>
      <diagonal/>
    </border>
    <border>
      <left style="thin">
        <color indexed="64"/>
      </left>
      <right/>
      <top style="thin">
        <color theme="0" tint="-0.249977111117893"/>
      </top>
      <bottom/>
      <diagonal/>
    </border>
    <border>
      <left style="thin">
        <color indexed="64"/>
      </left>
      <right/>
      <top style="thin">
        <color indexed="64"/>
      </top>
      <bottom style="thin">
        <color theme="0" tint="-0.249977111117893"/>
      </bottom>
      <diagonal/>
    </border>
    <border>
      <left style="thin">
        <color indexed="64"/>
      </left>
      <right/>
      <top/>
      <bottom style="thin">
        <color theme="0" tint="-0.249977111117893"/>
      </bottom>
      <diagonal/>
    </border>
    <border>
      <left/>
      <right/>
      <top/>
      <bottom style="thin">
        <color theme="0" tint="-0.249977111117893"/>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style="thin">
        <color theme="0" tint="-0.249977111117893"/>
      </left>
      <right style="medium">
        <color indexed="64"/>
      </right>
      <top style="thin">
        <color theme="0" tint="-0.249977111117893"/>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0" tint="-0.249977111117893"/>
      </left>
      <right/>
      <top/>
      <bottom style="thin">
        <color theme="0" tint="-0.249977111117893"/>
      </bottom>
      <diagonal/>
    </border>
    <border>
      <left style="medium">
        <color indexed="64"/>
      </left>
      <right style="thin">
        <color theme="0" tint="-0.249977111117893"/>
      </right>
      <top style="thin">
        <color theme="0" tint="-0.249977111117893"/>
      </top>
      <bottom/>
      <diagonal/>
    </border>
    <border>
      <left style="medium">
        <color indexed="64"/>
      </left>
      <right/>
      <top style="thin">
        <color theme="0" tint="-0.249977111117893"/>
      </top>
      <bottom/>
      <diagonal/>
    </border>
    <border>
      <left style="thin">
        <color theme="0" tint="-0.249977111117893"/>
      </left>
      <right style="medium">
        <color indexed="64"/>
      </right>
      <top style="medium">
        <color indexed="64"/>
      </top>
      <bottom/>
      <diagonal/>
    </border>
    <border>
      <left style="thin">
        <color theme="0" tint="-0.249977111117893"/>
      </left>
      <right style="medium">
        <color indexed="64"/>
      </right>
      <top/>
      <bottom style="medium">
        <color indexed="64"/>
      </bottom>
      <diagonal/>
    </border>
    <border>
      <left style="thin">
        <color indexed="64"/>
      </left>
      <right style="medium">
        <color indexed="64"/>
      </right>
      <top style="thin">
        <color theme="0" tint="-0.249977111117893"/>
      </top>
      <bottom/>
      <diagonal/>
    </border>
    <border>
      <left style="medium">
        <color indexed="64"/>
      </left>
      <right style="thin">
        <color indexed="64"/>
      </right>
      <top/>
      <bottom/>
      <diagonal/>
    </border>
    <border>
      <left style="thin">
        <color auto="1"/>
      </left>
      <right style="thin">
        <color auto="1"/>
      </right>
      <top/>
      <bottom style="thin">
        <color theme="0" tint="-0.14999847407452621"/>
      </bottom>
      <diagonal/>
    </border>
    <border>
      <left style="thin">
        <color auto="1"/>
      </left>
      <right style="thin">
        <color theme="0" tint="-0.14999847407452621"/>
      </right>
      <top/>
      <bottom style="thin">
        <color theme="0" tint="-0.14999847407452621"/>
      </bottom>
      <diagonal/>
    </border>
    <border>
      <left style="thin">
        <color auto="1"/>
      </left>
      <right style="thin">
        <color auto="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bottom style="thin">
        <color theme="0" tint="-0.14999847407452621"/>
      </bottom>
      <diagonal/>
    </border>
    <border>
      <left style="thin">
        <color auto="1"/>
      </left>
      <right style="medium">
        <color indexed="64"/>
      </right>
      <top/>
      <bottom style="thin">
        <color theme="0" tint="-0.14999847407452621"/>
      </bottom>
      <diagonal/>
    </border>
    <border>
      <left style="thin">
        <color auto="1"/>
      </left>
      <right style="medium">
        <color indexed="64"/>
      </right>
      <top style="thin">
        <color theme="0" tint="-0.14999847407452621"/>
      </top>
      <bottom style="thin">
        <color theme="0" tint="-0.14999847407452621"/>
      </bottom>
      <diagonal/>
    </border>
    <border>
      <left style="thin">
        <color indexed="64"/>
      </left>
      <right style="medium">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medium">
        <color indexed="64"/>
      </left>
      <right style="thin">
        <color indexed="64"/>
      </right>
      <top/>
      <bottom style="medium">
        <color indexed="64"/>
      </bottom>
      <diagonal/>
    </border>
    <border>
      <left style="thin">
        <color indexed="64"/>
      </left>
      <right style="thin">
        <color indexed="64"/>
      </right>
      <top style="thin">
        <color theme="0" tint="-0.249977111117893"/>
      </top>
      <bottom style="thin">
        <color theme="0" tint="-0.249977111117893"/>
      </bottom>
      <diagonal/>
    </border>
    <border>
      <left style="medium">
        <color indexed="64"/>
      </left>
      <right/>
      <top style="thin">
        <color theme="0" tint="-0.14996795556505021"/>
      </top>
      <bottom/>
      <diagonal/>
    </border>
    <border>
      <left style="medium">
        <color indexed="64"/>
      </left>
      <right/>
      <top style="medium">
        <color indexed="64"/>
      </top>
      <bottom style="thin">
        <color theme="0" tint="-0.24994659260841701"/>
      </bottom>
      <diagonal/>
    </border>
    <border>
      <left/>
      <right/>
      <top style="medium">
        <color indexed="64"/>
      </top>
      <bottom style="thin">
        <color theme="0" tint="-0.24994659260841701"/>
      </bottom>
      <diagonal/>
    </border>
    <border>
      <left/>
      <right style="thin">
        <color theme="0" tint="-0.249977111117893"/>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style="thin">
        <color theme="0" tint="-0.249977111117893"/>
      </right>
      <top style="thin">
        <color theme="0" tint="-0.24994659260841701"/>
      </top>
      <bottom style="medium">
        <color indexed="64"/>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auto="1"/>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style="thin">
        <color indexed="64"/>
      </left>
      <right style="medium">
        <color indexed="64"/>
      </right>
      <top style="thin">
        <color theme="0" tint="-0.249977111117893"/>
      </top>
      <bottom style="thin">
        <color theme="0" tint="-0.24994659260841701"/>
      </bottom>
      <diagonal/>
    </border>
    <border>
      <left style="medium">
        <color indexed="64"/>
      </left>
      <right style="thin">
        <color indexed="64"/>
      </right>
      <top style="thin">
        <color theme="0" tint="-0.249977111117893"/>
      </top>
      <bottom style="thin">
        <color theme="0" tint="-0.24994659260841701"/>
      </bottom>
      <diagonal/>
    </border>
    <border>
      <left style="medium">
        <color indexed="64"/>
      </left>
      <right style="thin">
        <color indexed="64"/>
      </right>
      <top style="medium">
        <color indexed="64"/>
      </top>
      <bottom style="thin">
        <color theme="0" tint="-0.24994659260841701"/>
      </bottom>
      <diagonal/>
    </border>
    <border>
      <left style="thin">
        <color indexed="64"/>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style="thin">
        <color indexed="64"/>
      </right>
      <top style="thin">
        <color theme="0" tint="-0.249977111117893"/>
      </top>
      <bottom/>
      <diagonal/>
    </border>
  </borders>
  <cellStyleXfs count="20">
    <xf numFmtId="0" fontId="0" fillId="0" borderId="0"/>
    <xf numFmtId="0" fontId="1"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3" fillId="0" borderId="0"/>
    <xf numFmtId="0" fontId="4" fillId="7" borderId="0" applyNumberFormat="0" applyBorder="0" applyProtection="0">
      <alignment horizontal="left" vertical="center"/>
    </xf>
    <xf numFmtId="0" fontId="8" fillId="8" borderId="1">
      <alignment horizontal="center" vertical="center"/>
    </xf>
    <xf numFmtId="0" fontId="9" fillId="9" borderId="1" applyNumberFormat="0" applyAlignment="0" applyProtection="0"/>
    <xf numFmtId="0" fontId="5" fillId="0" borderId="1">
      <alignment horizontal="center"/>
    </xf>
    <xf numFmtId="0" fontId="10" fillId="10" borderId="0" applyNumberFormat="0" applyAlignment="0" applyProtection="0"/>
    <xf numFmtId="0" fontId="5" fillId="0" borderId="1">
      <alignment horizontal="center" vertical="center"/>
    </xf>
    <xf numFmtId="0" fontId="11" fillId="11" borderId="1" applyNumberFormat="0" applyProtection="0">
      <alignment horizontal="center" vertical="center"/>
    </xf>
    <xf numFmtId="0" fontId="12" fillId="12" borderId="1" applyNumberFormat="0" applyProtection="0">
      <alignment horizontal="center" vertical="center"/>
    </xf>
    <xf numFmtId="0" fontId="13" fillId="13" borderId="0"/>
    <xf numFmtId="0" fontId="7" fillId="0" borderId="0"/>
    <xf numFmtId="0" fontId="7" fillId="0" borderId="26">
      <alignment horizontal="center" vertical="center" wrapText="1"/>
    </xf>
    <xf numFmtId="0" fontId="9" fillId="11" borderId="1" applyNumberFormat="0" applyProtection="0">
      <alignment horizontal="center"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3" fillId="0" borderId="0"/>
  </cellStyleXfs>
  <cellXfs count="618">
    <xf numFmtId="0" fontId="0" fillId="0" borderId="0" xfId="0"/>
    <xf numFmtId="14" fontId="3" fillId="0" borderId="0" xfId="4" applyNumberFormat="1"/>
    <xf numFmtId="0" fontId="3" fillId="0" borderId="0" xfId="4"/>
    <xf numFmtId="0" fontId="5" fillId="0" borderId="0" xfId="4" applyFont="1"/>
    <xf numFmtId="0" fontId="5" fillId="0" borderId="0" xfId="4" applyFont="1" applyAlignment="1">
      <alignment horizontal="center"/>
    </xf>
    <xf numFmtId="0" fontId="4" fillId="7" borderId="2" xfId="5" applyBorder="1">
      <alignment horizontal="left" vertical="center"/>
    </xf>
    <xf numFmtId="0" fontId="4" fillId="7" borderId="4" xfId="5" applyBorder="1">
      <alignment horizontal="left" vertical="center"/>
    </xf>
    <xf numFmtId="0" fontId="5" fillId="0" borderId="0" xfId="4" applyFont="1" applyAlignment="1">
      <alignment horizontal="left"/>
    </xf>
    <xf numFmtId="0" fontId="5" fillId="2" borderId="29" xfId="0" applyFont="1" applyFill="1" applyBorder="1"/>
    <xf numFmtId="0" fontId="5" fillId="2" borderId="30" xfId="0" applyFont="1" applyFill="1" applyBorder="1" applyAlignment="1">
      <alignment horizontal="left" wrapText="1"/>
    </xf>
    <xf numFmtId="0" fontId="5" fillId="2" borderId="39" xfId="0" applyFont="1" applyFill="1" applyBorder="1" applyAlignment="1">
      <alignment horizontal="left" wrapText="1"/>
    </xf>
    <xf numFmtId="0" fontId="5" fillId="2" borderId="34" xfId="0" applyFont="1" applyFill="1" applyBorder="1"/>
    <xf numFmtId="0" fontId="5" fillId="2" borderId="32" xfId="0" applyFont="1" applyFill="1" applyBorder="1"/>
    <xf numFmtId="0" fontId="5" fillId="2" borderId="37" xfId="0" applyFont="1" applyFill="1" applyBorder="1"/>
    <xf numFmtId="0" fontId="5" fillId="2" borderId="33" xfId="0" applyFont="1" applyFill="1" applyBorder="1"/>
    <xf numFmtId="0" fontId="15" fillId="0" borderId="0" xfId="17" applyAlignment="1" applyProtection="1">
      <protection locked="0"/>
    </xf>
    <xf numFmtId="0" fontId="5" fillId="13" borderId="0" xfId="4" applyFont="1" applyFill="1"/>
    <xf numFmtId="0" fontId="3" fillId="13" borderId="0" xfId="4" applyFill="1"/>
    <xf numFmtId="0" fontId="5" fillId="0" borderId="43" xfId="0" applyFont="1" applyBorder="1"/>
    <xf numFmtId="0" fontId="5" fillId="0" borderId="45" xfId="0" applyFont="1" applyBorder="1"/>
    <xf numFmtId="0" fontId="5" fillId="0" borderId="58" xfId="0" applyFont="1" applyBorder="1"/>
    <xf numFmtId="0" fontId="14" fillId="0" borderId="58" xfId="0" applyFont="1" applyBorder="1"/>
    <xf numFmtId="0" fontId="14" fillId="0" borderId="60" xfId="0" applyFont="1" applyBorder="1"/>
    <xf numFmtId="0" fontId="14" fillId="0" borderId="60" xfId="0" applyFont="1" applyBorder="1" applyAlignment="1">
      <alignment vertical="center"/>
    </xf>
    <xf numFmtId="0" fontId="14" fillId="0" borderId="59" xfId="0" applyFont="1" applyBorder="1" applyAlignment="1">
      <alignment vertical="center"/>
    </xf>
    <xf numFmtId="0" fontId="14" fillId="0" borderId="59" xfId="0" applyFont="1" applyBorder="1"/>
    <xf numFmtId="0" fontId="5" fillId="0" borderId="58" xfId="0" applyFont="1" applyBorder="1" applyAlignment="1">
      <alignment vertical="center"/>
    </xf>
    <xf numFmtId="0" fontId="5" fillId="0" borderId="60" xfId="0" applyFont="1" applyBorder="1" applyAlignment="1">
      <alignment vertical="center"/>
    </xf>
    <xf numFmtId="0" fontId="7" fillId="0" borderId="14" xfId="4" applyFont="1" applyBorder="1" applyAlignment="1">
      <alignment horizontal="center" vertical="center"/>
    </xf>
    <xf numFmtId="0" fontId="7" fillId="0" borderId="37" xfId="4" applyFont="1" applyBorder="1" applyAlignment="1">
      <alignment horizontal="center" vertical="center"/>
    </xf>
    <xf numFmtId="0" fontId="7" fillId="0" borderId="39" xfId="4" applyFont="1" applyBorder="1" applyAlignment="1">
      <alignment horizontal="center" vertical="center"/>
    </xf>
    <xf numFmtId="0" fontId="7" fillId="0" borderId="18" xfId="0" applyFont="1" applyBorder="1"/>
    <xf numFmtId="0" fontId="5" fillId="0" borderId="60" xfId="4" applyFont="1" applyBorder="1" applyAlignment="1">
      <alignment horizontal="left"/>
    </xf>
    <xf numFmtId="0" fontId="5" fillId="0" borderId="59" xfId="4" applyFont="1" applyBorder="1" applyAlignment="1">
      <alignment horizontal="left"/>
    </xf>
    <xf numFmtId="14" fontId="3" fillId="13" borderId="0" xfId="4" applyNumberFormat="1" applyFill="1"/>
    <xf numFmtId="0" fontId="14" fillId="15" borderId="39" xfId="16" applyFont="1" applyFill="1" applyBorder="1" applyProtection="1">
      <alignment horizontal="center" vertical="center"/>
      <protection locked="0"/>
    </xf>
    <xf numFmtId="0" fontId="14" fillId="15" borderId="34" xfId="16" applyFont="1" applyFill="1" applyBorder="1" applyProtection="1">
      <alignment horizontal="center" vertical="center"/>
      <protection locked="0"/>
    </xf>
    <xf numFmtId="0" fontId="14" fillId="15" borderId="32" xfId="16" applyFont="1" applyFill="1" applyBorder="1" applyProtection="1">
      <alignment horizontal="center" vertical="center"/>
      <protection locked="0"/>
    </xf>
    <xf numFmtId="14" fontId="23" fillId="16" borderId="1" xfId="16" applyNumberFormat="1" applyFont="1" applyFill="1" applyProtection="1">
      <alignment horizontal="center" vertical="center"/>
    </xf>
    <xf numFmtId="0" fontId="9" fillId="15" borderId="34" xfId="16" applyFill="1" applyBorder="1" applyAlignment="1" applyProtection="1">
      <alignment horizontal="left" vertical="center"/>
      <protection locked="0"/>
    </xf>
    <xf numFmtId="0" fontId="7" fillId="0" borderId="35" xfId="4" applyFont="1" applyBorder="1" applyAlignment="1">
      <alignment horizontal="center" vertical="center"/>
    </xf>
    <xf numFmtId="0" fontId="7" fillId="0" borderId="30" xfId="4" applyFont="1" applyBorder="1" applyAlignment="1">
      <alignment horizontal="center" vertical="center"/>
    </xf>
    <xf numFmtId="0" fontId="24" fillId="2" borderId="21" xfId="0" applyFont="1" applyFill="1" applyBorder="1"/>
    <xf numFmtId="0" fontId="5" fillId="0" borderId="80" xfId="0" applyFont="1" applyBorder="1"/>
    <xf numFmtId="0" fontId="5" fillId="0" borderId="87" xfId="4" applyFont="1" applyBorder="1" applyAlignment="1">
      <alignment horizontal="left"/>
    </xf>
    <xf numFmtId="0" fontId="5" fillId="0" borderId="80" xfId="0" applyFont="1" applyBorder="1" applyAlignment="1">
      <alignment horizontal="left"/>
    </xf>
    <xf numFmtId="0" fontId="5" fillId="0" borderId="43" xfId="0" applyFont="1" applyBorder="1" applyAlignment="1">
      <alignment horizontal="left"/>
    </xf>
    <xf numFmtId="0" fontId="5" fillId="0" borderId="45" xfId="0" applyFont="1" applyBorder="1" applyAlignment="1">
      <alignment horizontal="left"/>
    </xf>
    <xf numFmtId="0" fontId="15" fillId="0" borderId="91" xfId="17" applyBorder="1" applyAlignment="1" applyProtection="1">
      <protection locked="0"/>
    </xf>
    <xf numFmtId="0" fontId="15" fillId="0" borderId="48" xfId="17" applyBorder="1" applyAlignment="1" applyProtection="1">
      <protection locked="0"/>
    </xf>
    <xf numFmtId="0" fontId="15" fillId="0" borderId="50" xfId="17" applyBorder="1" applyAlignment="1" applyProtection="1">
      <protection locked="0"/>
    </xf>
    <xf numFmtId="0" fontId="19" fillId="7" borderId="28" xfId="5" applyFont="1" applyBorder="1" applyProtection="1">
      <alignment horizontal="left" vertical="center"/>
    </xf>
    <xf numFmtId="0" fontId="14" fillId="0" borderId="0" xfId="4" applyFont="1"/>
    <xf numFmtId="0" fontId="14" fillId="13" borderId="0" xfId="4" applyFont="1" applyFill="1"/>
    <xf numFmtId="0" fontId="7" fillId="0" borderId="51" xfId="4" applyFont="1" applyBorder="1" applyAlignment="1">
      <alignment horizontal="left"/>
    </xf>
    <xf numFmtId="0" fontId="7" fillId="0" borderId="52" xfId="4" applyFont="1" applyBorder="1"/>
    <xf numFmtId="0" fontId="5" fillId="0" borderId="56" xfId="4" applyFont="1" applyBorder="1"/>
    <xf numFmtId="0" fontId="5" fillId="0" borderId="57" xfId="4" applyFont="1" applyBorder="1"/>
    <xf numFmtId="0" fontId="5" fillId="0" borderId="47" xfId="4" applyFont="1" applyBorder="1"/>
    <xf numFmtId="0" fontId="5" fillId="0" borderId="48" xfId="4" applyFont="1" applyBorder="1"/>
    <xf numFmtId="0" fontId="14" fillId="0" borderId="47" xfId="4" applyFont="1" applyBorder="1"/>
    <xf numFmtId="0" fontId="14" fillId="0" borderId="48" xfId="4" applyFont="1" applyBorder="1"/>
    <xf numFmtId="0" fontId="14" fillId="0" borderId="49" xfId="4" applyFont="1" applyBorder="1"/>
    <xf numFmtId="0" fontId="14" fillId="0" borderId="50" xfId="4" applyFont="1" applyBorder="1"/>
    <xf numFmtId="0" fontId="14" fillId="0" borderId="0" xfId="19" applyFont="1" applyAlignment="1">
      <alignment vertical="center"/>
    </xf>
    <xf numFmtId="0" fontId="14" fillId="13" borderId="0" xfId="19" applyFont="1" applyFill="1" applyAlignment="1">
      <alignment vertical="center"/>
    </xf>
    <xf numFmtId="0" fontId="5" fillId="0" borderId="0" xfId="0" applyFont="1" applyAlignment="1">
      <alignment vertical="center"/>
    </xf>
    <xf numFmtId="0" fontId="21" fillId="7" borderId="27" xfId="5" applyFont="1" applyBorder="1" applyProtection="1">
      <alignment horizontal="left" vertical="center"/>
    </xf>
    <xf numFmtId="0" fontId="19" fillId="2" borderId="18" xfId="5" applyFont="1" applyFill="1" applyBorder="1" applyProtection="1">
      <alignment horizontal="left" vertical="center"/>
    </xf>
    <xf numFmtId="0" fontId="19" fillId="2" borderId="92" xfId="5" applyFont="1" applyFill="1" applyBorder="1" applyProtection="1">
      <alignment horizontal="left" vertical="center"/>
    </xf>
    <xf numFmtId="0" fontId="18" fillId="2" borderId="21" xfId="5" applyFont="1" applyFill="1" applyBorder="1" applyAlignment="1" applyProtection="1">
      <alignment horizontal="center" vertical="center"/>
    </xf>
    <xf numFmtId="0" fontId="18" fillId="2" borderId="53" xfId="5" applyFont="1" applyFill="1" applyBorder="1" applyAlignment="1" applyProtection="1">
      <alignment horizontal="center" vertical="center"/>
    </xf>
    <xf numFmtId="0" fontId="19" fillId="2" borderId="23" xfId="5" applyFont="1" applyFill="1" applyBorder="1" applyProtection="1">
      <alignment horizontal="left" vertical="center"/>
    </xf>
    <xf numFmtId="0" fontId="19" fillId="2" borderId="89" xfId="5" applyFont="1" applyFill="1" applyBorder="1" applyProtection="1">
      <alignment horizontal="left" vertical="center"/>
    </xf>
    <xf numFmtId="0" fontId="14" fillId="0" borderId="90" xfId="19" applyFont="1" applyBorder="1" applyAlignment="1">
      <alignment vertical="center"/>
    </xf>
    <xf numFmtId="0" fontId="5" fillId="0" borderId="0" xfId="19" applyFont="1" applyAlignment="1">
      <alignment vertical="center"/>
    </xf>
    <xf numFmtId="0" fontId="14" fillId="0" borderId="54" xfId="19" applyFont="1" applyBorder="1" applyAlignment="1">
      <alignment vertical="center"/>
    </xf>
    <xf numFmtId="0" fontId="5" fillId="13" borderId="0" xfId="19" applyFont="1" applyFill="1" applyAlignment="1">
      <alignment vertical="center"/>
    </xf>
    <xf numFmtId="0" fontId="14" fillId="0" borderId="55" xfId="19" applyFont="1" applyBorder="1" applyAlignment="1">
      <alignment vertical="center"/>
    </xf>
    <xf numFmtId="0" fontId="22" fillId="0" borderId="0" xfId="17" applyFont="1" applyBorder="1" applyAlignment="1" applyProtection="1">
      <alignment vertical="center"/>
    </xf>
    <xf numFmtId="0" fontId="5" fillId="0" borderId="23" xfId="0" applyFont="1" applyBorder="1"/>
    <xf numFmtId="0" fontId="5" fillId="2" borderId="31" xfId="0" applyFont="1" applyFill="1" applyBorder="1"/>
    <xf numFmtId="0" fontId="3" fillId="0" borderId="41" xfId="4" applyBorder="1" applyAlignment="1">
      <alignment horizontal="center" vertical="center" wrapText="1"/>
    </xf>
    <xf numFmtId="0" fontId="3" fillId="0" borderId="43" xfId="4" applyBorder="1" applyAlignment="1">
      <alignment horizontal="center" vertical="center" wrapText="1"/>
    </xf>
    <xf numFmtId="0" fontId="3" fillId="0" borderId="97" xfId="19" applyBorder="1"/>
    <xf numFmtId="0" fontId="25" fillId="0" borderId="98" xfId="19" applyFont="1" applyBorder="1" applyAlignment="1">
      <alignment horizontal="left"/>
    </xf>
    <xf numFmtId="0" fontId="3" fillId="0" borderId="99" xfId="19" applyBorder="1"/>
    <xf numFmtId="0" fontId="3" fillId="0" borderId="100" xfId="19" applyBorder="1" applyAlignment="1">
      <alignment horizontal="left"/>
    </xf>
    <xf numFmtId="14" fontId="3" fillId="0" borderId="100" xfId="19" applyNumberFormat="1" applyBorder="1" applyAlignment="1">
      <alignment horizontal="left"/>
    </xf>
    <xf numFmtId="0" fontId="25" fillId="0" borderId="100" xfId="19" applyFont="1" applyBorder="1" applyAlignment="1">
      <alignment horizontal="left"/>
    </xf>
    <xf numFmtId="0" fontId="3" fillId="0" borderId="101" xfId="19" applyBorder="1" applyAlignment="1">
      <alignment horizontal="left" vertical="center"/>
    </xf>
    <xf numFmtId="0" fontId="3" fillId="0" borderId="102" xfId="19" applyBorder="1" applyAlignment="1">
      <alignment horizontal="left" vertical="center" wrapText="1"/>
    </xf>
    <xf numFmtId="0" fontId="3" fillId="0" borderId="103" xfId="19" applyBorder="1"/>
    <xf numFmtId="14" fontId="3" fillId="0" borderId="104" xfId="19" applyNumberFormat="1" applyBorder="1" applyAlignment="1">
      <alignment horizontal="left"/>
    </xf>
    <xf numFmtId="14" fontId="3" fillId="0" borderId="42" xfId="4" applyNumberFormat="1" applyBorder="1" applyAlignment="1">
      <alignment horizontal="center" vertical="center" wrapText="1"/>
    </xf>
    <xf numFmtId="14" fontId="3" fillId="0" borderId="44" xfId="4" applyNumberFormat="1" applyBorder="1" applyAlignment="1">
      <alignment horizontal="center" vertical="center" wrapText="1"/>
    </xf>
    <xf numFmtId="14" fontId="3" fillId="0" borderId="44" xfId="4" applyNumberFormat="1" applyBorder="1" applyAlignment="1">
      <alignment horizontal="center" vertical="center"/>
    </xf>
    <xf numFmtId="14" fontId="3" fillId="0" borderId="46" xfId="4" applyNumberFormat="1" applyBorder="1" applyAlignment="1">
      <alignment horizontal="center" vertical="center"/>
    </xf>
    <xf numFmtId="0" fontId="3" fillId="0" borderId="43" xfId="4" applyBorder="1" applyAlignment="1">
      <alignment horizontal="center"/>
    </xf>
    <xf numFmtId="0" fontId="3" fillId="0" borderId="45" xfId="4" applyBorder="1" applyAlignment="1">
      <alignment horizontal="center"/>
    </xf>
    <xf numFmtId="0" fontId="7" fillId="0" borderId="37" xfId="4" applyFont="1" applyBorder="1" applyAlignment="1">
      <alignment horizontal="center"/>
    </xf>
    <xf numFmtId="0" fontId="7" fillId="0" borderId="39" xfId="4" applyFont="1" applyBorder="1" applyAlignment="1">
      <alignment horizontal="center"/>
    </xf>
    <xf numFmtId="0" fontId="5" fillId="0" borderId="0" xfId="0" applyFont="1"/>
    <xf numFmtId="0" fontId="5" fillId="13" borderId="0" xfId="0" applyFont="1" applyFill="1"/>
    <xf numFmtId="0" fontId="5" fillId="0" borderId="13" xfId="0" applyFont="1" applyBorder="1"/>
    <xf numFmtId="0" fontId="5" fillId="0" borderId="14" xfId="0" applyFont="1" applyBorder="1"/>
    <xf numFmtId="0" fontId="5" fillId="0" borderId="15" xfId="0" applyFont="1" applyBorder="1"/>
    <xf numFmtId="0" fontId="5" fillId="0" borderId="0" xfId="0" applyFont="1" applyAlignment="1">
      <alignment horizontal="right"/>
    </xf>
    <xf numFmtId="0" fontId="22" fillId="0" borderId="0" xfId="17" applyFont="1" applyAlignment="1" applyProtection="1">
      <protection locked="0"/>
    </xf>
    <xf numFmtId="0" fontId="19" fillId="7" borderId="2" xfId="5" applyFont="1" applyBorder="1">
      <alignment horizontal="left" vertical="center"/>
    </xf>
    <xf numFmtId="0" fontId="19" fillId="7" borderId="3" xfId="5" applyFont="1" applyBorder="1">
      <alignment horizontal="left" vertical="center"/>
    </xf>
    <xf numFmtId="0" fontId="19" fillId="7" borderId="4" xfId="5" applyFont="1" applyBorder="1">
      <alignment horizontal="left" vertical="center"/>
    </xf>
    <xf numFmtId="0" fontId="7" fillId="0" borderId="0" xfId="0" applyFont="1"/>
    <xf numFmtId="0" fontId="24" fillId="0" borderId="21" xfId="0" applyFont="1" applyBorder="1"/>
    <xf numFmtId="0" fontId="7" fillId="0" borderId="0" xfId="0" applyFont="1" applyAlignment="1">
      <alignment horizontal="center"/>
    </xf>
    <xf numFmtId="0" fontId="7" fillId="0" borderId="22" xfId="0" applyFont="1" applyBorder="1" applyAlignment="1">
      <alignment horizontal="center"/>
    </xf>
    <xf numFmtId="0" fontId="5" fillId="0" borderId="21" xfId="0" applyFont="1" applyBorder="1"/>
    <xf numFmtId="0" fontId="5" fillId="0" borderId="22" xfId="0" applyFont="1" applyBorder="1"/>
    <xf numFmtId="0" fontId="5" fillId="0" borderId="19" xfId="0" applyFont="1" applyBorder="1"/>
    <xf numFmtId="0" fontId="7" fillId="0" borderId="21" xfId="0" applyFont="1" applyBorder="1"/>
    <xf numFmtId="0" fontId="7" fillId="0" borderId="5" xfId="0" applyFont="1" applyBorder="1"/>
    <xf numFmtId="0" fontId="7" fillId="0" borderId="6" xfId="0" applyFont="1" applyBorder="1"/>
    <xf numFmtId="0" fontId="7" fillId="0" borderId="7" xfId="0" applyFont="1" applyBorder="1"/>
    <xf numFmtId="0" fontId="5" fillId="0" borderId="8" xfId="0" applyFont="1" applyBorder="1" applyAlignment="1">
      <alignment horizontal="left" wrapText="1"/>
    </xf>
    <xf numFmtId="0" fontId="5" fillId="0" borderId="9" xfId="0" applyFont="1" applyBorder="1"/>
    <xf numFmtId="0" fontId="5" fillId="0" borderId="68" xfId="0" applyFont="1" applyBorder="1" applyAlignment="1">
      <alignment horizontal="left" wrapText="1"/>
    </xf>
    <xf numFmtId="0" fontId="5" fillId="0" borderId="68" xfId="0" applyFont="1" applyBorder="1"/>
    <xf numFmtId="0" fontId="5" fillId="0" borderId="70" xfId="0" applyFont="1" applyBorder="1"/>
    <xf numFmtId="0" fontId="5" fillId="0" borderId="95" xfId="0" applyFont="1" applyBorder="1"/>
    <xf numFmtId="0" fontId="5" fillId="0" borderId="68" xfId="0" applyFont="1" applyBorder="1" applyAlignment="1">
      <alignment wrapText="1"/>
    </xf>
    <xf numFmtId="0" fontId="5" fillId="0" borderId="93" xfId="0" applyFont="1" applyBorder="1" applyAlignment="1">
      <alignment wrapText="1"/>
    </xf>
    <xf numFmtId="0" fontId="5" fillId="0" borderId="69" xfId="0" applyFont="1" applyBorder="1"/>
    <xf numFmtId="0" fontId="5" fillId="0" borderId="71" xfId="0" applyFont="1" applyBorder="1"/>
    <xf numFmtId="0" fontId="5" fillId="0" borderId="24" xfId="0" applyFont="1" applyBorder="1"/>
    <xf numFmtId="0" fontId="5" fillId="0" borderId="25" xfId="0" applyFont="1" applyBorder="1"/>
    <xf numFmtId="0" fontId="5" fillId="0" borderId="94" xfId="0" applyFont="1" applyBorder="1" applyAlignment="1">
      <alignment horizontal="left"/>
    </xf>
    <xf numFmtId="0" fontId="7" fillId="0" borderId="0" xfId="0" applyFont="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19" xfId="0" applyFont="1" applyBorder="1"/>
    <xf numFmtId="0" fontId="7" fillId="0" borderId="20" xfId="0" applyFont="1" applyBorder="1"/>
    <xf numFmtId="0" fontId="7" fillId="0" borderId="21" xfId="0" applyFont="1" applyBorder="1" applyAlignment="1">
      <alignment horizontal="center"/>
    </xf>
    <xf numFmtId="0" fontId="24" fillId="0" borderId="0" xfId="0" applyFont="1"/>
    <xf numFmtId="0" fontId="7" fillId="13" borderId="0" xfId="0" applyFont="1" applyFill="1" applyAlignment="1">
      <alignment horizontal="center"/>
    </xf>
    <xf numFmtId="0" fontId="7" fillId="0" borderId="6" xfId="0" applyFont="1" applyBorder="1" applyAlignment="1">
      <alignment horizontal="center" vertical="center"/>
    </xf>
    <xf numFmtId="0" fontId="5" fillId="0" borderId="6" xfId="0" applyFont="1" applyBorder="1"/>
    <xf numFmtId="0" fontId="24" fillId="0" borderId="7" xfId="0" applyFont="1" applyBorder="1"/>
    <xf numFmtId="0" fontId="5" fillId="0" borderId="8" xfId="0" applyFont="1" applyBorder="1"/>
    <xf numFmtId="0" fontId="24" fillId="0" borderId="8" xfId="0" applyFont="1" applyBorder="1"/>
    <xf numFmtId="0" fontId="24" fillId="0" borderId="22" xfId="0" applyFont="1" applyBorder="1"/>
    <xf numFmtId="0" fontId="24" fillId="0" borderId="10" xfId="0" applyFont="1" applyBorder="1"/>
    <xf numFmtId="0" fontId="5" fillId="0" borderId="11" xfId="0" applyFont="1" applyBorder="1"/>
    <xf numFmtId="0" fontId="5" fillId="0" borderId="12" xfId="0" applyFont="1" applyBorder="1"/>
    <xf numFmtId="0" fontId="5" fillId="0" borderId="11" xfId="0" applyFont="1" applyBorder="1" applyAlignment="1">
      <alignment horizontal="right"/>
    </xf>
    <xf numFmtId="0" fontId="7" fillId="0" borderId="11" xfId="0" applyFont="1" applyBorder="1"/>
    <xf numFmtId="0" fontId="5" fillId="0" borderId="7" xfId="0" applyFont="1" applyBorder="1"/>
    <xf numFmtId="0" fontId="24" fillId="0" borderId="8" xfId="0" quotePrefix="1" applyFont="1" applyBorder="1"/>
    <xf numFmtId="0" fontId="32" fillId="2" borderId="0" xfId="0" applyFont="1" applyFill="1"/>
    <xf numFmtId="0" fontId="32" fillId="13" borderId="0" xfId="0" applyFont="1" applyFill="1"/>
    <xf numFmtId="0" fontId="19" fillId="7" borderId="27" xfId="5" applyFont="1" applyBorder="1">
      <alignment horizontal="left" vertical="center"/>
    </xf>
    <xf numFmtId="0" fontId="19" fillId="7" borderId="28" xfId="5" applyFont="1" applyBorder="1">
      <alignment horizontal="left" vertical="center"/>
    </xf>
    <xf numFmtId="0" fontId="32" fillId="2" borderId="0" xfId="0" applyFont="1" applyFill="1" applyAlignment="1">
      <alignment horizontal="center" wrapText="1"/>
    </xf>
    <xf numFmtId="0" fontId="32" fillId="2" borderId="0" xfId="0" applyFont="1" applyFill="1" applyAlignment="1">
      <alignment horizontal="left"/>
    </xf>
    <xf numFmtId="0" fontId="19" fillId="7" borderId="3" xfId="5" quotePrefix="1" applyFont="1" applyBorder="1">
      <alignment horizontal="left" vertical="center"/>
    </xf>
    <xf numFmtId="0" fontId="32" fillId="2" borderId="22" xfId="0" applyFont="1" applyFill="1" applyBorder="1"/>
    <xf numFmtId="0" fontId="32" fillId="15" borderId="1" xfId="0" applyFont="1" applyFill="1" applyBorder="1" applyAlignment="1" applyProtection="1">
      <alignment horizontal="center" wrapText="1"/>
      <protection locked="0"/>
    </xf>
    <xf numFmtId="0" fontId="32" fillId="2" borderId="62" xfId="0" applyFont="1" applyFill="1" applyBorder="1" applyAlignment="1">
      <alignment horizontal="center" vertical="center" wrapText="1"/>
    </xf>
    <xf numFmtId="0" fontId="32" fillId="15" borderId="1" xfId="0" applyFont="1" applyFill="1" applyBorder="1" applyAlignment="1" applyProtection="1">
      <alignment horizontal="center"/>
      <protection locked="0"/>
    </xf>
    <xf numFmtId="0" fontId="32" fillId="2" borderId="62" xfId="0" applyFont="1" applyFill="1" applyBorder="1" applyAlignment="1">
      <alignment horizontal="center" vertical="center"/>
    </xf>
    <xf numFmtId="0" fontId="32" fillId="15" borderId="36" xfId="0" applyFont="1" applyFill="1" applyBorder="1" applyAlignment="1" applyProtection="1">
      <alignment horizontal="center"/>
      <protection locked="0"/>
    </xf>
    <xf numFmtId="0" fontId="19" fillId="7" borderId="18" xfId="5" applyFont="1" applyBorder="1">
      <alignment horizontal="left" vertical="center"/>
    </xf>
    <xf numFmtId="0" fontId="19" fillId="7" borderId="19" xfId="5" quotePrefix="1" applyFont="1" applyBorder="1">
      <alignment horizontal="left" vertical="center"/>
    </xf>
    <xf numFmtId="0" fontId="19" fillId="7" borderId="20" xfId="5" applyFont="1" applyBorder="1">
      <alignment horizontal="left" vertical="center"/>
    </xf>
    <xf numFmtId="0" fontId="17" fillId="13" borderId="0" xfId="0" applyFont="1" applyFill="1"/>
    <xf numFmtId="0" fontId="19" fillId="7" borderId="19" xfId="5" applyFont="1" applyBorder="1">
      <alignment horizontal="left" vertical="center"/>
    </xf>
    <xf numFmtId="0" fontId="19" fillId="0" borderId="0" xfId="5" applyFont="1" applyFill="1" applyBorder="1" applyAlignment="1">
      <alignment vertical="center"/>
    </xf>
    <xf numFmtId="0" fontId="6" fillId="0" borderId="0" xfId="0" applyFont="1"/>
    <xf numFmtId="14" fontId="5" fillId="0" borderId="0" xfId="0" applyNumberFormat="1" applyFont="1"/>
    <xf numFmtId="0" fontId="20" fillId="0" borderId="0" xfId="0" applyFont="1"/>
    <xf numFmtId="0" fontId="14" fillId="0" borderId="0" xfId="0" quotePrefix="1" applyFont="1"/>
    <xf numFmtId="0" fontId="19" fillId="0" borderId="18" xfId="5" applyFont="1" applyFill="1" applyBorder="1">
      <alignment horizontal="left" vertical="center"/>
    </xf>
    <xf numFmtId="0" fontId="19" fillId="0" borderId="19" xfId="5" quotePrefix="1" applyFont="1" applyFill="1" applyBorder="1">
      <alignment horizontal="left"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5" fillId="15" borderId="1" xfId="1" applyFont="1" applyFill="1" applyBorder="1" applyAlignment="1" applyProtection="1">
      <alignment horizontal="center" vertical="center"/>
      <protection locked="0"/>
    </xf>
    <xf numFmtId="0" fontId="24" fillId="0" borderId="21" xfId="0" applyFont="1" applyBorder="1" applyAlignment="1">
      <alignment wrapText="1"/>
    </xf>
    <xf numFmtId="0" fontId="24" fillId="0" borderId="23" xfId="0" applyFont="1" applyBorder="1" applyAlignment="1">
      <alignment wrapText="1"/>
    </xf>
    <xf numFmtId="14" fontId="5" fillId="0" borderId="44" xfId="4" applyNumberFormat="1" applyFont="1" applyBorder="1" applyAlignment="1">
      <alignment horizontal="left"/>
    </xf>
    <xf numFmtId="0" fontId="5" fillId="0" borderId="43" xfId="0" applyFont="1" applyBorder="1" applyAlignment="1">
      <alignment horizontal="left" vertical="center"/>
    </xf>
    <xf numFmtId="0" fontId="5" fillId="0" borderId="60" xfId="4" applyFont="1" applyBorder="1" applyAlignment="1">
      <alignment horizontal="left" vertical="center"/>
    </xf>
    <xf numFmtId="0" fontId="5" fillId="0" borderId="43" xfId="0" applyFont="1" applyBorder="1" applyAlignment="1">
      <alignment vertical="center"/>
    </xf>
    <xf numFmtId="164" fontId="5" fillId="15" borderId="22" xfId="1" applyNumberFormat="1" applyFont="1" applyFill="1" applyBorder="1" applyAlignment="1" applyProtection="1">
      <alignment horizontal="center" vertical="center"/>
    </xf>
    <xf numFmtId="0" fontId="8" fillId="16" borderId="22" xfId="3" applyFont="1" applyFill="1" applyBorder="1" applyAlignment="1" applyProtection="1">
      <alignment horizontal="center" vertical="center"/>
    </xf>
    <xf numFmtId="0" fontId="14" fillId="0" borderId="22" xfId="19" applyFont="1" applyBorder="1" applyAlignment="1">
      <alignment horizontal="center" vertical="center"/>
    </xf>
    <xf numFmtId="0" fontId="20" fillId="17" borderId="25" xfId="0" applyFont="1" applyFill="1" applyBorder="1" applyAlignment="1">
      <alignment horizontal="center" vertical="center"/>
    </xf>
    <xf numFmtId="0" fontId="7" fillId="6" borderId="111" xfId="0" applyFont="1" applyFill="1" applyBorder="1" applyAlignment="1">
      <alignment horizontal="center" vertical="center"/>
    </xf>
    <xf numFmtId="0" fontId="8" fillId="14" borderId="109" xfId="19" applyFont="1" applyFill="1" applyBorder="1" applyAlignment="1">
      <alignment horizontal="center" vertical="center"/>
    </xf>
    <xf numFmtId="14" fontId="14" fillId="15" borderId="34" xfId="16" applyNumberFormat="1" applyFont="1" applyFill="1" applyBorder="1" applyProtection="1">
      <alignment horizontal="center" vertical="center"/>
      <protection locked="0"/>
    </xf>
    <xf numFmtId="0" fontId="7" fillId="2" borderId="19" xfId="0" applyFont="1" applyFill="1" applyBorder="1" applyAlignment="1">
      <alignment horizontal="center" vertical="center"/>
    </xf>
    <xf numFmtId="0" fontId="7" fillId="2" borderId="33" xfId="0" applyFont="1" applyFill="1" applyBorder="1"/>
    <xf numFmtId="0" fontId="5" fillId="2" borderId="22" xfId="0" applyFont="1" applyFill="1" applyBorder="1"/>
    <xf numFmtId="0" fontId="5" fillId="2" borderId="21" xfId="0" applyFont="1" applyFill="1" applyBorder="1"/>
    <xf numFmtId="0" fontId="5" fillId="2" borderId="19" xfId="0" applyFont="1" applyFill="1" applyBorder="1"/>
    <xf numFmtId="0" fontId="5" fillId="2" borderId="20" xfId="0" applyFont="1" applyFill="1" applyBorder="1"/>
    <xf numFmtId="0" fontId="5" fillId="2" borderId="60" xfId="0" applyFont="1" applyFill="1" applyBorder="1" applyAlignment="1">
      <alignment horizontal="left" vertical="center"/>
    </xf>
    <xf numFmtId="0" fontId="5" fillId="2" borderId="24" xfId="0" applyFont="1" applyFill="1" applyBorder="1"/>
    <xf numFmtId="0" fontId="5" fillId="2" borderId="25" xfId="0" applyFont="1" applyFill="1" applyBorder="1"/>
    <xf numFmtId="0" fontId="7" fillId="2" borderId="60" xfId="0" applyFont="1" applyFill="1" applyBorder="1" applyAlignment="1">
      <alignment horizontal="left" vertical="center"/>
    </xf>
    <xf numFmtId="14" fontId="9" fillId="15" borderId="1" xfId="16" applyNumberFormat="1" applyFill="1" applyProtection="1">
      <alignment horizontal="center" vertical="center"/>
      <protection locked="0"/>
    </xf>
    <xf numFmtId="14" fontId="9" fillId="15" borderId="36" xfId="16" applyNumberFormat="1" applyFill="1" applyBorder="1" applyProtection="1">
      <alignment horizontal="center" vertical="center"/>
      <protection locked="0"/>
    </xf>
    <xf numFmtId="0" fontId="7" fillId="0" borderId="29" xfId="15" applyBorder="1">
      <alignment horizontal="center" vertical="center" wrapText="1"/>
    </xf>
    <xf numFmtId="0" fontId="7" fillId="0" borderId="35" xfId="15" applyBorder="1">
      <alignment horizontal="center" vertical="center" wrapText="1"/>
    </xf>
    <xf numFmtId="0" fontId="7" fillId="0" borderId="30" xfId="15" applyBorder="1">
      <alignment horizontal="center" vertical="center" wrapText="1"/>
    </xf>
    <xf numFmtId="0" fontId="14" fillId="15" borderId="89" xfId="16" applyFont="1" applyFill="1" applyBorder="1" applyProtection="1">
      <alignment horizontal="center" vertical="center"/>
      <protection locked="0"/>
    </xf>
    <xf numFmtId="0" fontId="34" fillId="0" borderId="0" xfId="0" applyFont="1"/>
    <xf numFmtId="14" fontId="14" fillId="15" borderId="32" xfId="16" applyNumberFormat="1" applyFont="1" applyFill="1" applyBorder="1" applyProtection="1">
      <alignment horizontal="center" vertical="center"/>
      <protection locked="0"/>
    </xf>
    <xf numFmtId="14" fontId="8" fillId="16" borderId="14" xfId="16" applyNumberFormat="1" applyFont="1" applyFill="1" applyBorder="1" applyProtection="1">
      <alignment horizontal="center" vertical="center"/>
    </xf>
    <xf numFmtId="0" fontId="8" fillId="16" borderId="39" xfId="16" applyFont="1" applyFill="1" applyBorder="1" applyAlignment="1" applyProtection="1">
      <alignment horizontal="left" vertical="center"/>
    </xf>
    <xf numFmtId="14" fontId="8" fillId="16" borderId="1" xfId="16" applyNumberFormat="1" applyFont="1" applyFill="1" applyProtection="1">
      <alignment horizontal="center" vertical="center"/>
    </xf>
    <xf numFmtId="0" fontId="8" fillId="16" borderId="34" xfId="16" applyFont="1" applyFill="1" applyBorder="1" applyAlignment="1" applyProtection="1">
      <alignment horizontal="left" vertical="center"/>
    </xf>
    <xf numFmtId="14" fontId="8" fillId="16" borderId="36" xfId="16" applyNumberFormat="1" applyFont="1" applyFill="1" applyBorder="1" applyProtection="1">
      <alignment horizontal="center" vertical="center"/>
    </xf>
    <xf numFmtId="0" fontId="8" fillId="16" borderId="32" xfId="16" applyFont="1" applyFill="1" applyBorder="1" applyAlignment="1" applyProtection="1">
      <alignment horizontal="left" vertical="center"/>
    </xf>
    <xf numFmtId="0" fontId="5" fillId="15" borderId="1" xfId="1" applyNumberFormat="1" applyFont="1" applyFill="1" applyBorder="1" applyAlignment="1" applyProtection="1">
      <protection locked="0"/>
    </xf>
    <xf numFmtId="0" fontId="8" fillId="16" borderId="1" xfId="2" applyNumberFormat="1" applyFont="1" applyFill="1" applyBorder="1" applyAlignment="1">
      <alignment horizontal="center"/>
    </xf>
    <xf numFmtId="0" fontId="14" fillId="2" borderId="1" xfId="2" applyNumberFormat="1" applyFont="1" applyFill="1" applyBorder="1" applyAlignment="1">
      <alignment horizontal="center"/>
    </xf>
    <xf numFmtId="0" fontId="5" fillId="0" borderId="77" xfId="4" applyFont="1" applyBorder="1" applyAlignment="1">
      <alignment horizontal="left" vertical="center"/>
    </xf>
    <xf numFmtId="0" fontId="5" fillId="0" borderId="76" xfId="4" applyFont="1" applyBorder="1" applyAlignment="1">
      <alignment horizontal="left" vertical="center"/>
    </xf>
    <xf numFmtId="0" fontId="7" fillId="0" borderId="27" xfId="4" applyFont="1" applyBorder="1" applyAlignment="1">
      <alignment horizontal="center" vertical="center"/>
    </xf>
    <xf numFmtId="0" fontId="7" fillId="0" borderId="72" xfId="4" applyFont="1" applyBorder="1" applyAlignment="1">
      <alignment horizontal="center" vertical="center"/>
    </xf>
    <xf numFmtId="0" fontId="3" fillId="0" borderId="113" xfId="4" applyBorder="1" applyAlignment="1">
      <alignment horizontal="center"/>
    </xf>
    <xf numFmtId="14" fontId="3" fillId="0" borderId="107" xfId="4" applyNumberFormat="1" applyBorder="1" applyAlignment="1">
      <alignment horizontal="center" vertical="center"/>
    </xf>
    <xf numFmtId="14" fontId="8" fillId="0" borderId="0" xfId="16" applyNumberFormat="1" applyFont="1" applyFill="1" applyBorder="1" applyProtection="1">
      <alignment horizontal="center" vertical="center"/>
    </xf>
    <xf numFmtId="0" fontId="8" fillId="0" borderId="0" xfId="16" applyFont="1" applyFill="1" applyBorder="1" applyAlignment="1" applyProtection="1">
      <alignment horizontal="left" vertical="center"/>
    </xf>
    <xf numFmtId="0" fontId="9" fillId="15" borderId="32" xfId="16" applyFill="1" applyBorder="1" applyAlignment="1" applyProtection="1">
      <alignment horizontal="left" vertical="center"/>
      <protection locked="0"/>
    </xf>
    <xf numFmtId="0" fontId="5" fillId="15" borderId="16" xfId="1" applyFont="1" applyFill="1" applyBorder="1" applyAlignment="1" applyProtection="1">
      <alignment horizontal="center" vertical="center"/>
      <protection locked="0"/>
    </xf>
    <xf numFmtId="0" fontId="22" fillId="2" borderId="0" xfId="17" applyFont="1" applyFill="1" applyAlignment="1" applyProtection="1">
      <alignment horizontal="left"/>
      <protection locked="0"/>
    </xf>
    <xf numFmtId="0" fontId="5" fillId="15" borderId="1" xfId="0" applyFont="1" applyFill="1" applyBorder="1" applyProtection="1">
      <protection locked="0"/>
    </xf>
    <xf numFmtId="0" fontId="5" fillId="15" borderId="34" xfId="0" applyFont="1" applyFill="1" applyBorder="1" applyProtection="1">
      <protection locked="0"/>
    </xf>
    <xf numFmtId="0" fontId="7" fillId="0" borderId="1" xfId="0" applyFont="1" applyBorder="1"/>
    <xf numFmtId="0" fontId="7" fillId="0" borderId="34" xfId="0" applyFont="1" applyBorder="1"/>
    <xf numFmtId="0" fontId="5" fillId="2" borderId="0" xfId="0" applyFont="1" applyFill="1"/>
    <xf numFmtId="0" fontId="24" fillId="0" borderId="114" xfId="0" applyFont="1" applyBorder="1" applyAlignment="1">
      <alignment wrapText="1"/>
    </xf>
    <xf numFmtId="0" fontId="5" fillId="2" borderId="6" xfId="0" applyFont="1" applyFill="1" applyBorder="1"/>
    <xf numFmtId="0" fontId="5" fillId="2" borderId="38" xfId="0" applyFont="1" applyFill="1" applyBorder="1"/>
    <xf numFmtId="0" fontId="19" fillId="0" borderId="19" xfId="5" applyFont="1" applyFill="1" applyBorder="1" applyAlignment="1">
      <alignment vertical="center"/>
    </xf>
    <xf numFmtId="0" fontId="19" fillId="0" borderId="20" xfId="5" applyFont="1" applyFill="1" applyBorder="1" applyAlignment="1">
      <alignment vertical="center"/>
    </xf>
    <xf numFmtId="0" fontId="19" fillId="0" borderId="22" xfId="5" applyFont="1" applyFill="1" applyBorder="1" applyAlignment="1">
      <alignment vertical="center"/>
    </xf>
    <xf numFmtId="0" fontId="19" fillId="0" borderId="20" xfId="5" quotePrefix="1" applyFont="1" applyFill="1" applyBorder="1">
      <alignment horizontal="left" vertical="center"/>
    </xf>
    <xf numFmtId="0" fontId="7" fillId="0" borderId="34" xfId="0" applyFont="1" applyBorder="1" applyAlignment="1">
      <alignment horizontal="center" vertical="center"/>
    </xf>
    <xf numFmtId="0" fontId="5" fillId="15" borderId="34" xfId="1" applyFont="1" applyFill="1" applyBorder="1" applyAlignment="1" applyProtection="1">
      <alignment horizontal="center" vertical="center"/>
      <protection locked="0"/>
    </xf>
    <xf numFmtId="0" fontId="7" fillId="0" borderId="22" xfId="0" applyFont="1" applyBorder="1"/>
    <xf numFmtId="0" fontId="6" fillId="0" borderId="115" xfId="4" applyFont="1" applyBorder="1"/>
    <xf numFmtId="0" fontId="5" fillId="0" borderId="44" xfId="4" applyFont="1" applyBorder="1"/>
    <xf numFmtId="0" fontId="5" fillId="0" borderId="44" xfId="4" applyFont="1" applyBorder="1" applyAlignment="1">
      <alignment vertical="center" wrapText="1"/>
    </xf>
    <xf numFmtId="14" fontId="5" fillId="0" borderId="116" xfId="4" applyNumberFormat="1" applyFont="1" applyBorder="1"/>
    <xf numFmtId="0" fontId="5" fillId="0" borderId="1" xfId="0" applyFont="1" applyBorder="1"/>
    <xf numFmtId="0" fontId="5" fillId="0" borderId="118" xfId="0" applyFont="1" applyBorder="1"/>
    <xf numFmtId="0" fontId="5" fillId="0" borderId="53" xfId="0" applyFont="1"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5" fillId="0" borderId="16" xfId="0" applyFont="1" applyBorder="1"/>
    <xf numFmtId="0" fontId="24" fillId="0" borderId="10" xfId="0" quotePrefix="1" applyFont="1" applyBorder="1"/>
    <xf numFmtId="0" fontId="0" fillId="0" borderId="19" xfId="0" applyBorder="1"/>
    <xf numFmtId="0" fontId="8" fillId="16" borderId="1" xfId="0" applyFont="1" applyFill="1" applyBorder="1" applyAlignment="1">
      <alignment horizontal="center"/>
    </xf>
    <xf numFmtId="0" fontId="0" fillId="0" borderId="20" xfId="0" applyBorder="1"/>
    <xf numFmtId="0" fontId="5" fillId="0" borderId="137" xfId="0" applyFont="1" applyBorder="1"/>
    <xf numFmtId="0" fontId="14" fillId="0" borderId="138" xfId="19" applyFont="1" applyBorder="1" applyAlignment="1">
      <alignment vertical="center"/>
    </xf>
    <xf numFmtId="0" fontId="15" fillId="0" borderId="117" xfId="17" applyBorder="1" applyAlignment="1" applyProtection="1">
      <protection locked="0"/>
    </xf>
    <xf numFmtId="0" fontId="0" fillId="0" borderId="3" xfId="0" applyBorder="1"/>
    <xf numFmtId="0" fontId="19" fillId="7" borderId="2" xfId="5" applyFont="1" applyBorder="1" applyProtection="1">
      <alignment horizontal="left" vertical="center"/>
    </xf>
    <xf numFmtId="0" fontId="19" fillId="7" borderId="3" xfId="5" applyFont="1" applyBorder="1" applyProtection="1">
      <alignment horizontal="left" vertical="center"/>
    </xf>
    <xf numFmtId="0" fontId="19" fillId="7" borderId="4" xfId="5" applyFont="1" applyBorder="1" applyProtection="1">
      <alignment horizontal="left" vertical="center"/>
    </xf>
    <xf numFmtId="0" fontId="7" fillId="0" borderId="0" xfId="0" applyFont="1" applyAlignment="1">
      <alignment horizontal="left"/>
    </xf>
    <xf numFmtId="0" fontId="24" fillId="0" borderId="18" xfId="0" applyFont="1" applyBorder="1" applyAlignment="1">
      <alignment horizontal="left"/>
    </xf>
    <xf numFmtId="0" fontId="7" fillId="0" borderId="19" xfId="0" applyFont="1" applyBorder="1" applyAlignment="1">
      <alignment horizontal="center"/>
    </xf>
    <xf numFmtId="0" fontId="7" fillId="0" borderId="20" xfId="0" applyFont="1" applyBorder="1" applyAlignment="1">
      <alignment horizontal="center"/>
    </xf>
    <xf numFmtId="0" fontId="7" fillId="0" borderId="37" xfId="0" applyFont="1" applyBorder="1" applyAlignment="1">
      <alignment horizontal="center" wrapText="1"/>
    </xf>
    <xf numFmtId="0" fontId="8" fillId="16" borderId="34" xfId="0" applyFont="1" applyFill="1" applyBorder="1" applyAlignment="1">
      <alignment horizontal="center"/>
    </xf>
    <xf numFmtId="0" fontId="7" fillId="0" borderId="33" xfId="0" applyFont="1" applyBorder="1" applyAlignment="1">
      <alignment horizontal="center"/>
    </xf>
    <xf numFmtId="1" fontId="8" fillId="16" borderId="36" xfId="0" applyNumberFormat="1" applyFont="1" applyFill="1" applyBorder="1" applyAlignment="1">
      <alignment horizontal="center"/>
    </xf>
    <xf numFmtId="1" fontId="8" fillId="16" borderId="32" xfId="0" applyNumberFormat="1" applyFont="1" applyFill="1" applyBorder="1" applyAlignment="1">
      <alignment horizontal="center"/>
    </xf>
    <xf numFmtId="0" fontId="24" fillId="0" borderId="23" xfId="0" applyFont="1" applyBorder="1"/>
    <xf numFmtId="0" fontId="7" fillId="0" borderId="25" xfId="0" applyFont="1" applyBorder="1" applyAlignment="1">
      <alignment horizontal="center"/>
    </xf>
    <xf numFmtId="0" fontId="0" fillId="0" borderId="18" xfId="0" applyBorder="1"/>
    <xf numFmtId="0" fontId="36" fillId="0" borderId="19" xfId="0" applyFont="1" applyBorder="1"/>
    <xf numFmtId="0" fontId="7" fillId="0" borderId="131" xfId="0" applyFont="1" applyBorder="1" applyAlignment="1">
      <alignment horizontal="center"/>
    </xf>
    <xf numFmtId="0" fontId="7" fillId="0" borderId="64" xfId="0" applyFont="1" applyBorder="1" applyAlignment="1">
      <alignment horizontal="center"/>
    </xf>
    <xf numFmtId="0" fontId="7" fillId="0" borderId="18" xfId="0" applyFont="1" applyBorder="1" applyAlignment="1">
      <alignment horizontal="center"/>
    </xf>
    <xf numFmtId="0" fontId="7" fillId="0" borderId="37" xfId="0" applyFont="1" applyBorder="1" applyAlignment="1">
      <alignment horizontal="center"/>
    </xf>
    <xf numFmtId="0" fontId="19" fillId="7" borderId="3" xfId="5" applyFont="1" applyBorder="1" applyAlignment="1" applyProtection="1">
      <alignment vertical="center"/>
    </xf>
    <xf numFmtId="0" fontId="19" fillId="7" borderId="4" xfId="5" applyFont="1" applyBorder="1" applyAlignment="1" applyProtection="1">
      <alignment vertical="center"/>
    </xf>
    <xf numFmtId="14" fontId="3" fillId="0" borderId="102" xfId="19" applyNumberFormat="1" applyBorder="1" applyAlignment="1">
      <alignment horizontal="left" vertical="center" wrapText="1"/>
    </xf>
    <xf numFmtId="14" fontId="5" fillId="0" borderId="44" xfId="4" applyNumberFormat="1" applyFont="1" applyBorder="1" applyAlignment="1">
      <alignment vertical="center" wrapText="1"/>
    </xf>
    <xf numFmtId="0" fontId="5" fillId="15" borderId="39" xfId="1" applyFont="1" applyFill="1" applyBorder="1" applyAlignment="1" applyProtection="1">
      <alignment horizontal="center" vertical="center"/>
      <protection locked="0"/>
    </xf>
    <xf numFmtId="0" fontId="5" fillId="0" borderId="146" xfId="0" applyFont="1" applyBorder="1"/>
    <xf numFmtId="0" fontId="5" fillId="0" borderId="147" xfId="0" applyFont="1" applyBorder="1"/>
    <xf numFmtId="0" fontId="5" fillId="0" borderId="148" xfId="0" applyFont="1" applyBorder="1"/>
    <xf numFmtId="0" fontId="5" fillId="0" borderId="149" xfId="0" applyFont="1" applyBorder="1"/>
    <xf numFmtId="0" fontId="5" fillId="0" borderId="150" xfId="0" applyFont="1" applyBorder="1"/>
    <xf numFmtId="0" fontId="5" fillId="0" borderId="151" xfId="0" applyFont="1" applyBorder="1"/>
    <xf numFmtId="165" fontId="33" fillId="16" borderId="1" xfId="12" quotePrefix="1" applyNumberFormat="1" applyFont="1" applyFill="1">
      <alignment horizontal="center" vertical="center"/>
    </xf>
    <xf numFmtId="1" fontId="33" fillId="16" borderId="1" xfId="12" quotePrefix="1" applyNumberFormat="1" applyFont="1" applyFill="1">
      <alignment horizontal="center" vertical="center"/>
    </xf>
    <xf numFmtId="1" fontId="33" fillId="16" borderId="36" xfId="12" quotePrefix="1" applyNumberFormat="1" applyFont="1" applyFill="1" applyBorder="1">
      <alignment horizontal="center" vertical="center"/>
    </xf>
    <xf numFmtId="0" fontId="9" fillId="15" borderId="33" xfId="16" applyNumberFormat="1" applyFill="1" applyBorder="1" applyAlignment="1" applyProtection="1">
      <alignment horizontal="left" vertical="top"/>
      <protection locked="0"/>
    </xf>
    <xf numFmtId="0" fontId="9" fillId="15" borderId="1" xfId="16" applyNumberFormat="1" applyFill="1" applyAlignment="1" applyProtection="1">
      <alignment horizontal="left" vertical="top"/>
      <protection locked="0"/>
    </xf>
    <xf numFmtId="0" fontId="9" fillId="15" borderId="34" xfId="16" applyNumberFormat="1" applyFill="1" applyBorder="1" applyAlignment="1" applyProtection="1">
      <alignment horizontal="left" vertical="top"/>
      <protection locked="0"/>
    </xf>
    <xf numFmtId="0" fontId="9" fillId="15" borderId="31" xfId="16" applyNumberFormat="1" applyFill="1" applyBorder="1" applyAlignment="1" applyProtection="1">
      <alignment horizontal="left" vertical="top"/>
      <protection locked="0"/>
    </xf>
    <xf numFmtId="0" fontId="9" fillId="15" borderId="36" xfId="16" applyNumberFormat="1" applyFill="1" applyBorder="1" applyAlignment="1" applyProtection="1">
      <alignment horizontal="left" vertical="top"/>
      <protection locked="0"/>
    </xf>
    <xf numFmtId="0" fontId="9" fillId="15" borderId="32" xfId="16" applyNumberFormat="1" applyFill="1" applyBorder="1" applyAlignment="1" applyProtection="1">
      <alignment horizontal="left" vertical="top"/>
      <protection locked="0"/>
    </xf>
    <xf numFmtId="0" fontId="7" fillId="2" borderId="0" xfId="0" applyFont="1" applyFill="1" applyAlignment="1">
      <alignment horizontal="center" vertical="center"/>
    </xf>
    <xf numFmtId="0" fontId="5" fillId="0" borderId="0" xfId="0" applyFont="1" applyAlignment="1">
      <alignment horizontal="center"/>
    </xf>
    <xf numFmtId="0" fontId="5" fillId="2" borderId="152" xfId="0" applyFont="1" applyFill="1" applyBorder="1"/>
    <xf numFmtId="0" fontId="5" fillId="2" borderId="148" xfId="0" applyFont="1" applyFill="1" applyBorder="1"/>
    <xf numFmtId="0" fontId="5" fillId="2" borderId="153" xfId="0" applyFont="1" applyFill="1" applyBorder="1"/>
    <xf numFmtId="0" fontId="32" fillId="2" borderId="154" xfId="0" applyFont="1" applyFill="1" applyBorder="1" applyAlignment="1">
      <alignment horizontal="center" vertical="center"/>
    </xf>
    <xf numFmtId="0" fontId="32" fillId="2" borderId="149" xfId="0" applyFont="1" applyFill="1" applyBorder="1" applyAlignment="1">
      <alignment horizontal="center" vertical="center"/>
    </xf>
    <xf numFmtId="0" fontId="32" fillId="2" borderId="151" xfId="0" applyFont="1" applyFill="1" applyBorder="1" applyAlignment="1">
      <alignment horizontal="center" vertical="center"/>
    </xf>
    <xf numFmtId="0" fontId="5" fillId="2" borderId="155" xfId="0" applyFont="1" applyFill="1" applyBorder="1"/>
    <xf numFmtId="0" fontId="5" fillId="2" borderId="150" xfId="0" applyFont="1" applyFill="1" applyBorder="1"/>
    <xf numFmtId="0" fontId="5" fillId="15" borderId="1" xfId="1" applyNumberFormat="1" applyFont="1" applyFill="1" applyBorder="1" applyAlignment="1" applyProtection="1">
      <alignment horizontal="center"/>
      <protection locked="0"/>
    </xf>
    <xf numFmtId="0" fontId="8" fillId="16" borderId="1" xfId="3" applyNumberFormat="1" applyFont="1" applyFill="1" applyBorder="1" applyAlignment="1">
      <alignment horizontal="center"/>
    </xf>
    <xf numFmtId="0" fontId="24" fillId="0" borderId="0" xfId="0" applyFont="1" applyAlignment="1">
      <alignment horizontal="center"/>
    </xf>
    <xf numFmtId="0" fontId="5" fillId="0" borderId="11" xfId="0" applyFont="1" applyBorder="1" applyAlignment="1">
      <alignment horizontal="center"/>
    </xf>
    <xf numFmtId="0" fontId="0" fillId="0" borderId="0" xfId="0" applyAlignment="1">
      <alignment horizontal="center"/>
    </xf>
    <xf numFmtId="0" fontId="5" fillId="0" borderId="157" xfId="0" applyFont="1" applyBorder="1"/>
    <xf numFmtId="0" fontId="5" fillId="0" borderId="158" xfId="0" applyFont="1" applyBorder="1"/>
    <xf numFmtId="0" fontId="7" fillId="0" borderId="10" xfId="0" applyFont="1" applyBorder="1"/>
    <xf numFmtId="0" fontId="7" fillId="0" borderId="5" xfId="0" applyFont="1" applyBorder="1" applyAlignment="1">
      <alignment vertical="top" wrapText="1"/>
    </xf>
    <xf numFmtId="0" fontId="7" fillId="0" borderId="6" xfId="0" applyFont="1" applyBorder="1" applyAlignment="1">
      <alignment vertical="top" wrapText="1"/>
    </xf>
    <xf numFmtId="0" fontId="8" fillId="16" borderId="1" xfId="3" applyNumberFormat="1" applyFont="1" applyFill="1" applyBorder="1" applyAlignment="1">
      <alignment horizontal="center" vertical="center"/>
    </xf>
    <xf numFmtId="0" fontId="7" fillId="0" borderId="5" xfId="0" applyFont="1" applyBorder="1" applyAlignment="1">
      <alignment vertical="top"/>
    </xf>
    <xf numFmtId="0" fontId="7" fillId="0" borderId="6" xfId="0" applyFont="1" applyBorder="1" applyAlignment="1">
      <alignment vertical="top"/>
    </xf>
    <xf numFmtId="0" fontId="24" fillId="0" borderId="10" xfId="0" applyFont="1" applyBorder="1" applyAlignment="1">
      <alignment vertical="top"/>
    </xf>
    <xf numFmtId="0" fontId="7" fillId="0" borderId="11" xfId="0" applyFont="1" applyBorder="1" applyAlignment="1">
      <alignment vertical="top"/>
    </xf>
    <xf numFmtId="0" fontId="7" fillId="0" borderId="11" xfId="0" applyFont="1" applyBorder="1" applyAlignment="1">
      <alignment wrapText="1"/>
    </xf>
    <xf numFmtId="0" fontId="7" fillId="0" borderId="7" xfId="0" applyFont="1" applyBorder="1" applyAlignment="1">
      <alignment horizontal="center" vertical="center"/>
    </xf>
    <xf numFmtId="0" fontId="7" fillId="0" borderId="12" xfId="0" applyFont="1" applyBorder="1"/>
    <xf numFmtId="0" fontId="24" fillId="0" borderId="24" xfId="0" applyFont="1" applyBorder="1" applyAlignment="1">
      <alignment vertical="top"/>
    </xf>
    <xf numFmtId="0" fontId="7" fillId="0" borderId="24" xfId="0" applyFont="1" applyBorder="1" applyAlignment="1">
      <alignment vertical="top"/>
    </xf>
    <xf numFmtId="0" fontId="7" fillId="0" borderId="24" xfId="0" applyFont="1" applyBorder="1"/>
    <xf numFmtId="0" fontId="5" fillId="0" borderId="19" xfId="0" applyFont="1" applyBorder="1" applyAlignment="1">
      <alignment horizontal="center"/>
    </xf>
    <xf numFmtId="0" fontId="5" fillId="0" borderId="20" xfId="0" applyFont="1" applyBorder="1"/>
    <xf numFmtId="0" fontId="7" fillId="0" borderId="18" xfId="0" applyFont="1" applyBorder="1" applyAlignment="1">
      <alignment horizontal="left"/>
    </xf>
    <xf numFmtId="0" fontId="7" fillId="0" borderId="8" xfId="0" applyFont="1" applyBorder="1"/>
    <xf numFmtId="0" fontId="24" fillId="0" borderId="9" xfId="0" applyFont="1" applyBorder="1" applyAlignment="1">
      <alignment horizontal="right"/>
    </xf>
    <xf numFmtId="0" fontId="24" fillId="0" borderId="10" xfId="0" applyFont="1" applyBorder="1" applyAlignment="1">
      <alignment vertical="top" wrapText="1"/>
    </xf>
    <xf numFmtId="0" fontId="7" fillId="0" borderId="11" xfId="0" applyFont="1" applyBorder="1" applyAlignment="1">
      <alignment vertical="top" wrapText="1"/>
    </xf>
    <xf numFmtId="0" fontId="24" fillId="0" borderId="21" xfId="0" quotePrefix="1" applyFont="1" applyBorder="1"/>
    <xf numFmtId="0" fontId="24" fillId="0" borderId="23" xfId="0" quotePrefix="1" applyFont="1" applyBorder="1"/>
    <xf numFmtId="0" fontId="5" fillId="0" borderId="24" xfId="0" applyFont="1" applyBorder="1" applyAlignment="1">
      <alignment horizontal="right"/>
    </xf>
    <xf numFmtId="0" fontId="14" fillId="2" borderId="36" xfId="2" applyNumberFormat="1" applyFont="1" applyFill="1" applyBorder="1" applyAlignment="1">
      <alignment horizontal="center"/>
    </xf>
    <xf numFmtId="0" fontId="36" fillId="0" borderId="0" xfId="0" applyFont="1"/>
    <xf numFmtId="0" fontId="35" fillId="0" borderId="0" xfId="0" applyFont="1"/>
    <xf numFmtId="0" fontId="5" fillId="15" borderId="119" xfId="0" applyFont="1" applyFill="1" applyBorder="1" applyAlignment="1" applyProtection="1">
      <alignment horizontal="center" vertical="center"/>
      <protection locked="0"/>
    </xf>
    <xf numFmtId="0" fontId="5" fillId="15" borderId="120" xfId="0" applyFont="1" applyFill="1" applyBorder="1" applyAlignment="1" applyProtection="1">
      <alignment horizontal="center" vertical="center"/>
      <protection locked="0"/>
    </xf>
    <xf numFmtId="0" fontId="5" fillId="15" borderId="135" xfId="0" applyFont="1" applyFill="1" applyBorder="1" applyAlignment="1" applyProtection="1">
      <alignment horizontal="center" vertical="center"/>
      <protection locked="0"/>
    </xf>
    <xf numFmtId="0" fontId="5" fillId="15" borderId="132" xfId="0" applyFont="1" applyFill="1" applyBorder="1" applyAlignment="1" applyProtection="1">
      <alignment horizontal="center" vertical="center"/>
      <protection locked="0"/>
    </xf>
    <xf numFmtId="0" fontId="5" fillId="15" borderId="121" xfId="0" applyFont="1" applyFill="1" applyBorder="1" applyAlignment="1" applyProtection="1">
      <alignment horizontal="center" vertical="center"/>
      <protection locked="0"/>
    </xf>
    <xf numFmtId="0" fontId="5" fillId="15" borderId="122" xfId="0" applyFont="1" applyFill="1" applyBorder="1" applyAlignment="1" applyProtection="1">
      <alignment horizontal="center" vertical="center"/>
      <protection locked="0"/>
    </xf>
    <xf numFmtId="0" fontId="5" fillId="15" borderId="124" xfId="0" applyFont="1" applyFill="1" applyBorder="1" applyAlignment="1" applyProtection="1">
      <alignment horizontal="center" vertical="center"/>
      <protection locked="0"/>
    </xf>
    <xf numFmtId="0" fontId="5" fillId="15" borderId="133" xfId="0" applyFont="1" applyFill="1" applyBorder="1" applyAlignment="1" applyProtection="1">
      <alignment horizontal="center" vertical="center"/>
      <protection locked="0"/>
    </xf>
    <xf numFmtId="0" fontId="5" fillId="15" borderId="123" xfId="0" applyFont="1" applyFill="1" applyBorder="1" applyAlignment="1" applyProtection="1">
      <alignment horizontal="center" vertical="center"/>
      <protection locked="0"/>
    </xf>
    <xf numFmtId="0" fontId="5" fillId="15" borderId="134" xfId="0" applyFont="1" applyFill="1" applyBorder="1" applyAlignment="1" applyProtection="1">
      <alignment horizontal="center" vertical="center"/>
      <protection locked="0"/>
    </xf>
    <xf numFmtId="0" fontId="0" fillId="15" borderId="121" xfId="0" applyFill="1" applyBorder="1" applyAlignment="1" applyProtection="1">
      <alignment horizontal="center" vertical="center"/>
      <protection locked="0"/>
    </xf>
    <xf numFmtId="0" fontId="0" fillId="20" borderId="0" xfId="0" applyFill="1" applyAlignment="1">
      <alignment horizontal="center" vertical="center"/>
    </xf>
    <xf numFmtId="0" fontId="0" fillId="15" borderId="122" xfId="0" applyFill="1" applyBorder="1" applyAlignment="1" applyProtection="1">
      <alignment horizontal="center" vertical="center"/>
      <protection locked="0"/>
    </xf>
    <xf numFmtId="0" fontId="0" fillId="15" borderId="124" xfId="0" applyFill="1" applyBorder="1" applyAlignment="1" applyProtection="1">
      <alignment horizontal="center" vertical="center"/>
      <protection locked="0"/>
    </xf>
    <xf numFmtId="0" fontId="0" fillId="20" borderId="22" xfId="0" applyFill="1" applyBorder="1" applyAlignment="1">
      <alignment horizontal="center" vertical="center"/>
    </xf>
    <xf numFmtId="0" fontId="0" fillId="15" borderId="123" xfId="0" applyFill="1" applyBorder="1" applyAlignment="1" applyProtection="1">
      <alignment horizontal="center" vertical="center"/>
      <protection locked="0"/>
    </xf>
    <xf numFmtId="0" fontId="0" fillId="20" borderId="11" xfId="0" applyFill="1" applyBorder="1" applyAlignment="1">
      <alignment horizontal="center" vertical="center"/>
    </xf>
    <xf numFmtId="0" fontId="0" fillId="15" borderId="125" xfId="0" applyFill="1" applyBorder="1" applyAlignment="1" applyProtection="1">
      <alignment horizontal="center" vertical="center"/>
      <protection locked="0"/>
    </xf>
    <xf numFmtId="0" fontId="0" fillId="15" borderId="126" xfId="0" applyFill="1" applyBorder="1" applyAlignment="1" applyProtection="1">
      <alignment horizontal="center" vertical="center"/>
      <protection locked="0"/>
    </xf>
    <xf numFmtId="0" fontId="0" fillId="20" borderId="109" xfId="0" applyFill="1" applyBorder="1" applyAlignment="1">
      <alignment horizontal="center" vertical="center"/>
    </xf>
    <xf numFmtId="0" fontId="24" fillId="0" borderId="24" xfId="0" applyFont="1" applyBorder="1"/>
    <xf numFmtId="2" fontId="8" fillId="16" borderId="36" xfId="0" applyNumberFormat="1" applyFont="1" applyFill="1" applyBorder="1" applyAlignment="1">
      <alignment horizontal="center"/>
    </xf>
    <xf numFmtId="2" fontId="8" fillId="16" borderId="32" xfId="0" applyNumberFormat="1" applyFont="1" applyFill="1" applyBorder="1" applyAlignment="1">
      <alignment horizontal="center"/>
    </xf>
    <xf numFmtId="2" fontId="2" fillId="16" borderId="1" xfId="0" applyNumberFormat="1" applyFont="1" applyFill="1" applyBorder="1" applyAlignment="1">
      <alignment horizontal="center"/>
    </xf>
    <xf numFmtId="2" fontId="0" fillId="0" borderId="0" xfId="0" applyNumberFormat="1" applyAlignment="1">
      <alignment horizontal="center"/>
    </xf>
    <xf numFmtId="0" fontId="5" fillId="0" borderId="69" xfId="0" applyFont="1" applyBorder="1" applyAlignment="1">
      <alignment wrapText="1"/>
    </xf>
    <xf numFmtId="0" fontId="5" fillId="0" borderId="93" xfId="0" applyFont="1" applyBorder="1"/>
    <xf numFmtId="0" fontId="7" fillId="0" borderId="5" xfId="0" applyFont="1" applyBorder="1" applyAlignment="1">
      <alignment wrapText="1"/>
    </xf>
    <xf numFmtId="0" fontId="7" fillId="0" borderId="6" xfId="0" applyFont="1" applyBorder="1" applyAlignment="1">
      <alignment wrapText="1"/>
    </xf>
    <xf numFmtId="0" fontId="5" fillId="15" borderId="13" xfId="1" applyNumberFormat="1" applyFont="1" applyFill="1" applyBorder="1" applyAlignment="1" applyProtection="1">
      <alignment horizontal="center"/>
      <protection locked="0"/>
    </xf>
    <xf numFmtId="0" fontId="5" fillId="15" borderId="14" xfId="1" applyNumberFormat="1" applyFont="1" applyFill="1" applyBorder="1" applyAlignment="1" applyProtection="1">
      <alignment horizontal="center"/>
      <protection locked="0"/>
    </xf>
    <xf numFmtId="0" fontId="5" fillId="0" borderId="159" xfId="0" applyFont="1" applyBorder="1"/>
    <xf numFmtId="0" fontId="0" fillId="15" borderId="1" xfId="0" applyFill="1" applyBorder="1" applyAlignment="1" applyProtection="1">
      <alignment horizontal="center"/>
      <protection locked="0"/>
    </xf>
    <xf numFmtId="0" fontId="22" fillId="0" borderId="0" xfId="17" applyFont="1" applyAlignment="1" applyProtection="1"/>
    <xf numFmtId="0" fontId="14" fillId="18" borderId="18" xfId="5" applyFont="1" applyFill="1" applyBorder="1" applyAlignment="1" applyProtection="1">
      <alignment horizontal="left" vertical="center" wrapText="1"/>
    </xf>
    <xf numFmtId="0" fontId="14" fillId="18" borderId="20" xfId="5" applyFont="1" applyFill="1" applyBorder="1" applyAlignment="1" applyProtection="1">
      <alignment horizontal="left" vertical="center" wrapText="1"/>
    </xf>
    <xf numFmtId="0" fontId="14" fillId="18" borderId="21" xfId="5" applyFont="1" applyFill="1" applyBorder="1" applyAlignment="1" applyProtection="1">
      <alignment horizontal="left" vertical="center" wrapText="1"/>
    </xf>
    <xf numFmtId="0" fontId="14" fillId="18" borderId="22" xfId="5" applyFont="1" applyFill="1" applyBorder="1" applyAlignment="1" applyProtection="1">
      <alignment horizontal="left" vertical="center" wrapText="1"/>
    </xf>
    <xf numFmtId="0" fontId="14" fillId="18" borderId="23" xfId="5" applyFont="1" applyFill="1" applyBorder="1" applyAlignment="1" applyProtection="1">
      <alignment horizontal="left" vertical="center" wrapText="1"/>
    </xf>
    <xf numFmtId="0" fontId="14" fillId="18" borderId="25" xfId="5" applyFont="1" applyFill="1" applyBorder="1" applyAlignment="1" applyProtection="1">
      <alignment horizontal="left" vertical="center" wrapText="1"/>
    </xf>
    <xf numFmtId="0" fontId="4" fillId="7" borderId="2" xfId="5" applyBorder="1" applyProtection="1">
      <alignment horizontal="left" vertical="center"/>
    </xf>
    <xf numFmtId="0" fontId="4" fillId="7" borderId="4" xfId="5" applyBorder="1" applyProtection="1">
      <alignment horizontal="left" vertical="center"/>
    </xf>
    <xf numFmtId="0" fontId="19" fillId="7" borderId="2" xfId="5" applyFont="1" applyBorder="1">
      <alignment horizontal="left" vertical="center"/>
    </xf>
    <xf numFmtId="0" fontId="19" fillId="7" borderId="4" xfId="5" applyFont="1" applyBorder="1">
      <alignment horizontal="left" vertical="center"/>
    </xf>
    <xf numFmtId="0" fontId="7" fillId="6" borderId="2" xfId="0" applyFont="1" applyFill="1" applyBorder="1" applyAlignment="1">
      <alignment horizontal="center"/>
    </xf>
    <xf numFmtId="0" fontId="7" fillId="6" borderId="4" xfId="0" applyFont="1" applyFill="1" applyBorder="1" applyAlignment="1">
      <alignment horizontal="center"/>
    </xf>
    <xf numFmtId="0" fontId="7" fillId="6" borderId="108" xfId="0" applyFont="1" applyFill="1" applyBorder="1" applyAlignment="1">
      <alignment horizontal="center" vertical="center"/>
    </xf>
    <xf numFmtId="0" fontId="7" fillId="6" borderId="110" xfId="0" applyFont="1" applyFill="1" applyBorder="1" applyAlignment="1">
      <alignment horizontal="center" vertical="center"/>
    </xf>
    <xf numFmtId="0" fontId="15" fillId="2" borderId="23" xfId="17" applyFill="1" applyBorder="1" applyAlignment="1" applyProtection="1">
      <alignment horizontal="left" vertical="center"/>
      <protection locked="0"/>
    </xf>
    <xf numFmtId="0" fontId="15" fillId="2" borderId="25" xfId="17" applyFill="1" applyBorder="1" applyAlignment="1" applyProtection="1">
      <alignment horizontal="left" vertical="center"/>
      <protection locked="0"/>
    </xf>
    <xf numFmtId="0" fontId="5" fillId="0" borderId="74" xfId="4" applyFont="1" applyBorder="1" applyAlignment="1">
      <alignment horizontal="left" vertical="center"/>
    </xf>
    <xf numFmtId="0" fontId="5" fillId="0" borderId="75" xfId="4" applyFont="1" applyBorder="1" applyAlignment="1">
      <alignment horizontal="left" vertical="center"/>
    </xf>
    <xf numFmtId="0" fontId="5" fillId="0" borderId="0" xfId="4" applyFont="1" applyAlignment="1">
      <alignment horizontal="left" vertical="center"/>
    </xf>
    <xf numFmtId="0" fontId="5" fillId="0" borderId="77" xfId="4" applyFont="1" applyBorder="1" applyAlignment="1">
      <alignment horizontal="left" vertical="center"/>
    </xf>
    <xf numFmtId="0" fontId="5" fillId="0" borderId="76" xfId="4" applyFont="1" applyBorder="1" applyAlignment="1">
      <alignment horizontal="left" vertical="center"/>
    </xf>
    <xf numFmtId="0" fontId="19" fillId="19" borderId="18" xfId="5" applyFont="1" applyFill="1" applyBorder="1" applyAlignment="1" applyProtection="1">
      <alignment horizontal="left" vertical="top" wrapText="1"/>
    </xf>
    <xf numFmtId="0" fontId="19" fillId="19" borderId="19" xfId="5" applyFont="1" applyFill="1" applyBorder="1" applyAlignment="1" applyProtection="1">
      <alignment horizontal="left" vertical="top" wrapText="1"/>
    </xf>
    <xf numFmtId="0" fontId="19" fillId="19" borderId="20" xfId="5" applyFont="1" applyFill="1" applyBorder="1" applyAlignment="1" applyProtection="1">
      <alignment horizontal="left" vertical="top" wrapText="1"/>
    </xf>
    <xf numFmtId="0" fontId="19" fillId="19" borderId="21" xfId="5" applyFont="1" applyFill="1" applyBorder="1" applyAlignment="1" applyProtection="1">
      <alignment horizontal="left" vertical="top" wrapText="1"/>
    </xf>
    <xf numFmtId="0" fontId="19" fillId="19" borderId="0" xfId="5" applyFont="1" applyFill="1" applyBorder="1" applyAlignment="1" applyProtection="1">
      <alignment horizontal="left" vertical="top" wrapText="1"/>
    </xf>
    <xf numFmtId="0" fontId="19" fillId="19" borderId="22" xfId="5" applyFont="1" applyFill="1" applyBorder="1" applyAlignment="1" applyProtection="1">
      <alignment horizontal="left" vertical="top" wrapText="1"/>
    </xf>
    <xf numFmtId="0" fontId="19" fillId="19" borderId="23" xfId="5" applyFont="1" applyFill="1" applyBorder="1" applyAlignment="1" applyProtection="1">
      <alignment horizontal="left" vertical="top" wrapText="1"/>
    </xf>
    <xf numFmtId="0" fontId="19" fillId="19" borderId="24" xfId="5" applyFont="1" applyFill="1" applyBorder="1" applyAlignment="1" applyProtection="1">
      <alignment horizontal="left" vertical="top" wrapText="1"/>
    </xf>
    <xf numFmtId="0" fontId="19" fillId="19" borderId="25" xfId="5" applyFont="1" applyFill="1" applyBorder="1" applyAlignment="1" applyProtection="1">
      <alignment horizontal="left" vertical="top" wrapText="1"/>
    </xf>
    <xf numFmtId="0" fontId="19" fillId="7" borderId="3" xfId="5" applyFont="1" applyBorder="1">
      <alignment horizontal="left" vertical="center"/>
    </xf>
    <xf numFmtId="0" fontId="5" fillId="0" borderId="85" xfId="0" applyFont="1" applyBorder="1" applyAlignment="1">
      <alignment horizontal="left" vertical="center"/>
    </xf>
    <xf numFmtId="0" fontId="5" fillId="0" borderId="62" xfId="0" applyFont="1" applyBorder="1" applyAlignment="1">
      <alignment horizontal="left" vertical="center"/>
    </xf>
    <xf numFmtId="14" fontId="5" fillId="0" borderId="85" xfId="0" applyNumberFormat="1" applyFont="1" applyBorder="1" applyAlignment="1">
      <alignment horizontal="left" vertical="center"/>
    </xf>
    <xf numFmtId="14" fontId="5" fillId="0" borderId="81" xfId="0" applyNumberFormat="1" applyFont="1" applyBorder="1" applyAlignment="1">
      <alignment horizontal="left"/>
    </xf>
    <xf numFmtId="14" fontId="5" fillId="0" borderId="25" xfId="0" applyNumberFormat="1" applyFont="1" applyBorder="1" applyAlignment="1">
      <alignment horizontal="left"/>
    </xf>
    <xf numFmtId="0" fontId="6" fillId="0" borderId="83" xfId="0" applyFont="1" applyBorder="1" applyAlignment="1">
      <alignment horizontal="left"/>
    </xf>
    <xf numFmtId="0" fontId="6" fillId="0" borderId="84" xfId="0" applyFont="1" applyBorder="1" applyAlignment="1">
      <alignment horizontal="left"/>
    </xf>
    <xf numFmtId="0" fontId="5" fillId="0" borderId="85" xfId="0" applyFont="1" applyBorder="1" applyAlignment="1">
      <alignment horizontal="left"/>
    </xf>
    <xf numFmtId="0" fontId="5" fillId="0" borderId="62" xfId="0" applyFont="1" applyBorder="1" applyAlignment="1">
      <alignment horizontal="left"/>
    </xf>
    <xf numFmtId="14" fontId="5" fillId="0" borderId="85" xfId="0" applyNumberFormat="1" applyFont="1" applyBorder="1" applyAlignment="1">
      <alignment horizontal="left"/>
    </xf>
    <xf numFmtId="14" fontId="5" fillId="0" borderId="62" xfId="0" applyNumberFormat="1" applyFont="1" applyBorder="1" applyAlignment="1">
      <alignment horizontal="left"/>
    </xf>
    <xf numFmtId="0" fontId="4" fillId="7" borderId="2" xfId="5" applyBorder="1">
      <alignment horizontal="left" vertical="center"/>
    </xf>
    <xf numFmtId="0" fontId="4" fillId="7" borderId="3" xfId="5" applyBorder="1">
      <alignment horizontal="left" vertical="center"/>
    </xf>
    <xf numFmtId="0" fontId="4" fillId="7" borderId="4" xfId="5" applyBorder="1">
      <alignment horizontal="left" vertical="center"/>
    </xf>
    <xf numFmtId="0" fontId="7" fillId="15" borderId="18" xfId="4" applyFont="1" applyFill="1" applyBorder="1" applyAlignment="1" applyProtection="1">
      <alignment horizontal="left" vertical="top" wrapText="1"/>
      <protection locked="0"/>
    </xf>
    <xf numFmtId="0" fontId="7" fillId="15" borderId="19" xfId="4" applyFont="1" applyFill="1" applyBorder="1" applyAlignment="1" applyProtection="1">
      <alignment horizontal="left" vertical="top" wrapText="1"/>
      <protection locked="0"/>
    </xf>
    <xf numFmtId="0" fontId="7" fillId="15" borderId="20" xfId="4" applyFont="1" applyFill="1" applyBorder="1" applyAlignment="1" applyProtection="1">
      <alignment horizontal="left" vertical="top" wrapText="1"/>
      <protection locked="0"/>
    </xf>
    <xf numFmtId="0" fontId="7" fillId="15" borderId="21" xfId="4" applyFont="1" applyFill="1" applyBorder="1" applyAlignment="1" applyProtection="1">
      <alignment horizontal="left" vertical="top" wrapText="1"/>
      <protection locked="0"/>
    </xf>
    <xf numFmtId="0" fontId="7" fillId="15" borderId="0" xfId="4" applyFont="1" applyFill="1" applyAlignment="1" applyProtection="1">
      <alignment horizontal="left" vertical="top" wrapText="1"/>
      <protection locked="0"/>
    </xf>
    <xf numFmtId="0" fontId="7" fillId="15" borderId="22" xfId="4" applyFont="1" applyFill="1" applyBorder="1" applyAlignment="1" applyProtection="1">
      <alignment horizontal="left" vertical="top" wrapText="1"/>
      <protection locked="0"/>
    </xf>
    <xf numFmtId="0" fontId="7" fillId="15" borderId="23" xfId="4" applyFont="1" applyFill="1" applyBorder="1" applyAlignment="1" applyProtection="1">
      <alignment horizontal="left" vertical="top" wrapText="1"/>
      <protection locked="0"/>
    </xf>
    <xf numFmtId="0" fontId="7" fillId="15" borderId="24" xfId="4" applyFont="1" applyFill="1" applyBorder="1" applyAlignment="1" applyProtection="1">
      <alignment horizontal="left" vertical="top" wrapText="1"/>
      <protection locked="0"/>
    </xf>
    <xf numFmtId="0" fontId="7" fillId="15" borderId="25" xfId="4" applyFont="1" applyFill="1" applyBorder="1" applyAlignment="1" applyProtection="1">
      <alignment horizontal="left" vertical="top" wrapText="1"/>
      <protection locked="0"/>
    </xf>
    <xf numFmtId="0" fontId="5" fillId="0" borderId="21" xfId="0" applyFont="1" applyBorder="1" applyAlignment="1">
      <alignment horizontal="left" vertical="center" wrapText="1"/>
    </xf>
    <xf numFmtId="0" fontId="5" fillId="0" borderId="9" xfId="0" applyFont="1" applyBorder="1" applyAlignment="1">
      <alignment horizontal="left" vertical="center" wrapText="1"/>
    </xf>
    <xf numFmtId="0" fontId="5" fillId="15" borderId="40" xfId="1" applyFont="1" applyFill="1" applyBorder="1" applyAlignment="1" applyProtection="1">
      <alignment horizontal="left" vertical="top" wrapText="1"/>
      <protection locked="0"/>
    </xf>
    <xf numFmtId="0" fontId="5" fillId="15" borderId="6" xfId="1" applyFont="1" applyFill="1" applyBorder="1" applyAlignment="1" applyProtection="1">
      <alignment horizontal="left" vertical="top" wrapText="1"/>
      <protection locked="0"/>
    </xf>
    <xf numFmtId="0" fontId="5" fillId="15" borderId="38" xfId="1" applyFont="1" applyFill="1" applyBorder="1" applyAlignment="1" applyProtection="1">
      <alignment horizontal="left" vertical="top" wrapText="1"/>
      <protection locked="0"/>
    </xf>
    <xf numFmtId="0" fontId="5" fillId="15" borderId="21" xfId="1" applyFont="1" applyFill="1" applyBorder="1" applyAlignment="1" applyProtection="1">
      <alignment horizontal="left" vertical="top" wrapText="1"/>
      <protection locked="0"/>
    </xf>
    <xf numFmtId="0" fontId="5" fillId="15" borderId="0" xfId="1" applyFont="1" applyFill="1" applyBorder="1" applyAlignment="1" applyProtection="1">
      <alignment horizontal="left" vertical="top" wrapText="1"/>
      <protection locked="0"/>
    </xf>
    <xf numFmtId="0" fontId="5" fillId="15" borderId="22" xfId="1" applyFont="1" applyFill="1" applyBorder="1" applyAlignment="1" applyProtection="1">
      <alignment horizontal="left" vertical="top" wrapText="1"/>
      <protection locked="0"/>
    </xf>
    <xf numFmtId="0" fontId="5" fillId="15" borderId="64" xfId="1" applyFont="1" applyFill="1" applyBorder="1" applyAlignment="1" applyProtection="1">
      <alignment horizontal="left" vertical="top" wrapText="1"/>
      <protection locked="0"/>
    </xf>
    <xf numFmtId="0" fontId="5" fillId="15" borderId="11" xfId="1" applyFont="1" applyFill="1" applyBorder="1" applyAlignment="1" applyProtection="1">
      <alignment horizontal="left" vertical="top" wrapText="1"/>
      <protection locked="0"/>
    </xf>
    <xf numFmtId="0" fontId="5" fillId="15" borderId="109" xfId="1" applyFont="1" applyFill="1" applyBorder="1" applyAlignment="1" applyProtection="1">
      <alignment horizontal="left" vertical="top" wrapText="1"/>
      <protection locked="0"/>
    </xf>
    <xf numFmtId="0" fontId="5" fillId="15" borderId="16" xfId="1" applyFont="1" applyFill="1" applyBorder="1" applyAlignment="1" applyProtection="1">
      <alignment horizontal="left" vertical="center"/>
      <protection locked="0"/>
    </xf>
    <xf numFmtId="0" fontId="5" fillId="15" borderId="88" xfId="1" applyFont="1" applyFill="1" applyBorder="1" applyAlignment="1" applyProtection="1">
      <alignment horizontal="left" vertical="center"/>
      <protection locked="0"/>
    </xf>
    <xf numFmtId="0" fontId="5" fillId="15" borderId="82" xfId="1" applyFont="1" applyFill="1" applyBorder="1" applyAlignment="1" applyProtection="1">
      <alignment horizontal="left" vertical="center"/>
      <protection locked="0"/>
    </xf>
    <xf numFmtId="0" fontId="5" fillId="15" borderId="18" xfId="1" applyFont="1" applyFill="1" applyBorder="1" applyAlignment="1" applyProtection="1">
      <alignment horizontal="center"/>
      <protection locked="0"/>
    </xf>
    <xf numFmtId="0" fontId="5" fillId="15" borderId="19" xfId="1" applyFont="1" applyFill="1" applyBorder="1" applyAlignment="1" applyProtection="1">
      <alignment horizontal="center"/>
      <protection locked="0"/>
    </xf>
    <xf numFmtId="0" fontId="5" fillId="15" borderId="20" xfId="1" applyFont="1" applyFill="1" applyBorder="1" applyAlignment="1" applyProtection="1">
      <alignment horizontal="center"/>
      <protection locked="0"/>
    </xf>
    <xf numFmtId="0" fontId="5" fillId="15" borderId="21" xfId="1" applyFont="1" applyFill="1" applyBorder="1" applyAlignment="1" applyProtection="1">
      <alignment horizontal="center"/>
      <protection locked="0"/>
    </xf>
    <xf numFmtId="0" fontId="5" fillId="15" borderId="0" xfId="1" applyFont="1" applyFill="1" applyBorder="1" applyAlignment="1" applyProtection="1">
      <alignment horizontal="center"/>
      <protection locked="0"/>
    </xf>
    <xf numFmtId="0" fontId="5" fillId="15" borderId="22" xfId="1" applyFont="1" applyFill="1" applyBorder="1" applyAlignment="1" applyProtection="1">
      <alignment horizontal="center"/>
      <protection locked="0"/>
    </xf>
    <xf numFmtId="0" fontId="5" fillId="15" borderId="23" xfId="1" applyFont="1" applyFill="1" applyBorder="1" applyAlignment="1" applyProtection="1">
      <alignment horizontal="center"/>
      <protection locked="0"/>
    </xf>
    <xf numFmtId="0" fontId="5" fillId="15" borderId="24" xfId="1" applyFont="1" applyFill="1" applyBorder="1" applyAlignment="1" applyProtection="1">
      <alignment horizontal="center"/>
      <protection locked="0"/>
    </xf>
    <xf numFmtId="0" fontId="5" fillId="15" borderId="25" xfId="1" applyFont="1" applyFill="1" applyBorder="1" applyAlignment="1" applyProtection="1">
      <alignment horizontal="center"/>
      <protection locked="0"/>
    </xf>
    <xf numFmtId="0" fontId="32" fillId="15" borderId="1" xfId="0" applyFont="1" applyFill="1" applyBorder="1" applyAlignment="1" applyProtection="1">
      <alignment horizontal="left" vertical="top" wrapText="1"/>
      <protection locked="0"/>
    </xf>
    <xf numFmtId="0" fontId="32" fillId="15" borderId="34" xfId="0" applyFont="1" applyFill="1" applyBorder="1" applyAlignment="1" applyProtection="1">
      <alignment horizontal="left" vertical="top" wrapText="1"/>
      <protection locked="0"/>
    </xf>
    <xf numFmtId="0" fontId="32" fillId="15" borderId="36" xfId="0" applyFont="1" applyFill="1" applyBorder="1" applyAlignment="1" applyProtection="1">
      <alignment horizontal="left" vertical="top" wrapText="1"/>
      <protection locked="0"/>
    </xf>
    <xf numFmtId="0" fontId="32" fillId="15" borderId="32" xfId="0" applyFont="1" applyFill="1" applyBorder="1" applyAlignment="1" applyProtection="1">
      <alignment horizontal="left" vertical="top" wrapText="1"/>
      <protection locked="0"/>
    </xf>
    <xf numFmtId="0" fontId="32" fillId="15" borderId="35" xfId="0" applyFont="1" applyFill="1" applyBorder="1" applyAlignment="1" applyProtection="1">
      <alignment horizontal="left" vertical="top" wrapText="1"/>
      <protection locked="0"/>
    </xf>
    <xf numFmtId="0" fontId="32" fillId="15" borderId="30" xfId="0" applyFont="1" applyFill="1" applyBorder="1" applyAlignment="1" applyProtection="1">
      <alignment horizontal="left" vertical="top" wrapText="1"/>
      <protection locked="0"/>
    </xf>
    <xf numFmtId="0" fontId="5" fillId="2" borderId="148" xfId="0" applyFont="1" applyFill="1" applyBorder="1" applyAlignment="1">
      <alignment horizontal="left" vertical="center" wrapText="1"/>
    </xf>
    <xf numFmtId="0" fontId="17" fillId="15" borderId="18" xfId="0" applyFont="1" applyFill="1" applyBorder="1" applyAlignment="1" applyProtection="1">
      <alignment horizontal="center" vertical="center" wrapText="1"/>
      <protection locked="0"/>
    </xf>
    <xf numFmtId="0" fontId="17" fillId="15" borderId="19" xfId="0" applyFont="1" applyFill="1" applyBorder="1" applyAlignment="1" applyProtection="1">
      <alignment horizontal="center" vertical="center"/>
      <protection locked="0"/>
    </xf>
    <xf numFmtId="0" fontId="17" fillId="15" borderId="20" xfId="0" applyFont="1" applyFill="1" applyBorder="1" applyAlignment="1" applyProtection="1">
      <alignment horizontal="center" vertical="center"/>
      <protection locked="0"/>
    </xf>
    <xf numFmtId="0" fontId="17" fillId="15" borderId="21" xfId="0" applyFont="1" applyFill="1" applyBorder="1" applyAlignment="1" applyProtection="1">
      <alignment horizontal="center" vertical="center"/>
      <protection locked="0"/>
    </xf>
    <xf numFmtId="0" fontId="17" fillId="15" borderId="0" xfId="0" applyFont="1" applyFill="1" applyAlignment="1" applyProtection="1">
      <alignment horizontal="center" vertical="center"/>
      <protection locked="0"/>
    </xf>
    <xf numFmtId="0" fontId="17" fillId="15" borderId="22" xfId="0" applyFont="1" applyFill="1" applyBorder="1" applyAlignment="1" applyProtection="1">
      <alignment horizontal="center" vertical="center"/>
      <protection locked="0"/>
    </xf>
    <xf numFmtId="0" fontId="17" fillId="15" borderId="23" xfId="0" applyFont="1" applyFill="1" applyBorder="1" applyAlignment="1" applyProtection="1">
      <alignment horizontal="center" vertical="center"/>
      <protection locked="0"/>
    </xf>
    <xf numFmtId="0" fontId="17" fillId="15" borderId="24" xfId="0" applyFont="1" applyFill="1" applyBorder="1" applyAlignment="1" applyProtection="1">
      <alignment horizontal="center" vertical="center"/>
      <protection locked="0"/>
    </xf>
    <xf numFmtId="0" fontId="17" fillId="15" borderId="25" xfId="0" applyFont="1" applyFill="1" applyBorder="1" applyAlignment="1" applyProtection="1">
      <alignment horizontal="center" vertical="center"/>
      <protection locked="0"/>
    </xf>
    <xf numFmtId="0" fontId="17" fillId="15" borderId="19" xfId="0" applyFont="1" applyFill="1" applyBorder="1" applyAlignment="1" applyProtection="1">
      <alignment horizontal="center" vertical="center" wrapText="1"/>
      <protection locked="0"/>
    </xf>
    <xf numFmtId="0" fontId="17" fillId="15" borderId="20" xfId="0" applyFont="1" applyFill="1" applyBorder="1" applyAlignment="1" applyProtection="1">
      <alignment horizontal="center" vertical="center" wrapText="1"/>
      <protection locked="0"/>
    </xf>
    <xf numFmtId="0" fontId="17" fillId="15" borderId="21" xfId="0" applyFont="1" applyFill="1" applyBorder="1" applyAlignment="1" applyProtection="1">
      <alignment horizontal="center" vertical="center" wrapText="1"/>
      <protection locked="0"/>
    </xf>
    <xf numFmtId="0" fontId="17" fillId="15" borderId="0" xfId="0" applyFont="1" applyFill="1" applyAlignment="1" applyProtection="1">
      <alignment horizontal="center" vertical="center" wrapText="1"/>
      <protection locked="0"/>
    </xf>
    <xf numFmtId="0" fontId="17" fillId="15" borderId="22" xfId="0" applyFont="1" applyFill="1" applyBorder="1" applyAlignment="1" applyProtection="1">
      <alignment horizontal="center" vertical="center" wrapText="1"/>
      <protection locked="0"/>
    </xf>
    <xf numFmtId="0" fontId="17" fillId="15" borderId="23" xfId="0" applyFont="1" applyFill="1" applyBorder="1" applyAlignment="1" applyProtection="1">
      <alignment horizontal="center" vertical="center" wrapText="1"/>
      <protection locked="0"/>
    </xf>
    <xf numFmtId="0" fontId="17" fillId="15" borderId="24" xfId="0" applyFont="1" applyFill="1" applyBorder="1" applyAlignment="1" applyProtection="1">
      <alignment horizontal="center" vertical="center" wrapText="1"/>
      <protection locked="0"/>
    </xf>
    <xf numFmtId="0" fontId="17" fillId="15" borderId="25" xfId="0" applyFont="1" applyFill="1" applyBorder="1" applyAlignment="1" applyProtection="1">
      <alignment horizontal="center" vertical="center" wrapText="1"/>
      <protection locked="0"/>
    </xf>
    <xf numFmtId="0" fontId="5" fillId="2" borderId="150" xfId="0" applyFont="1" applyFill="1" applyBorder="1" applyAlignment="1">
      <alignment horizontal="left" vertical="center" wrapText="1"/>
    </xf>
    <xf numFmtId="0" fontId="5" fillId="2" borderId="156" xfId="0" applyFont="1" applyFill="1" applyBorder="1" applyAlignment="1">
      <alignment horizontal="left" vertical="center" wrapText="1"/>
    </xf>
    <xf numFmtId="0" fontId="7" fillId="0" borderId="5" xfId="0" applyFont="1" applyBorder="1" applyAlignment="1">
      <alignment horizontal="left" wrapText="1"/>
    </xf>
    <xf numFmtId="0" fontId="7" fillId="0" borderId="6" xfId="0" applyFont="1" applyBorder="1" applyAlignment="1">
      <alignment horizontal="left" wrapText="1"/>
    </xf>
    <xf numFmtId="14" fontId="6" fillId="0" borderId="81" xfId="0" applyNumberFormat="1" applyFont="1" applyBorder="1" applyAlignment="1">
      <alignment horizontal="left"/>
    </xf>
    <xf numFmtId="14" fontId="6" fillId="0" borderId="24" xfId="0" applyNumberFormat="1" applyFont="1" applyBorder="1" applyAlignment="1">
      <alignment horizontal="left"/>
    </xf>
    <xf numFmtId="14" fontId="6" fillId="0" borderId="25" xfId="0" applyNumberFormat="1" applyFont="1" applyBorder="1" applyAlignment="1">
      <alignment horizontal="left"/>
    </xf>
    <xf numFmtId="0" fontId="7" fillId="6" borderId="2" xfId="0" applyFont="1" applyFill="1" applyBorder="1" applyAlignment="1">
      <alignment horizontal="left"/>
    </xf>
    <xf numFmtId="0" fontId="7" fillId="6" borderId="3" xfId="0" applyFont="1" applyFill="1" applyBorder="1" applyAlignment="1">
      <alignment horizontal="left"/>
    </xf>
    <xf numFmtId="0" fontId="7" fillId="6" borderId="4" xfId="0" applyFont="1" applyFill="1" applyBorder="1" applyAlignment="1">
      <alignment horizontal="left"/>
    </xf>
    <xf numFmtId="0" fontId="5" fillId="15" borderId="18" xfId="1" applyFont="1" applyFill="1" applyBorder="1" applyAlignment="1" applyProtection="1">
      <alignment horizontal="left" vertical="top" wrapText="1"/>
      <protection locked="0"/>
    </xf>
    <xf numFmtId="0" fontId="5" fillId="15" borderId="19" xfId="1" applyFont="1" applyFill="1" applyBorder="1" applyAlignment="1" applyProtection="1">
      <alignment horizontal="left" vertical="top" wrapText="1"/>
      <protection locked="0"/>
    </xf>
    <xf numFmtId="0" fontId="5" fillId="15" borderId="20" xfId="1" applyFont="1" applyFill="1" applyBorder="1" applyAlignment="1" applyProtection="1">
      <alignment horizontal="left" vertical="top" wrapText="1"/>
      <protection locked="0"/>
    </xf>
    <xf numFmtId="0" fontId="5" fillId="15" borderId="23" xfId="1" applyFont="1" applyFill="1" applyBorder="1" applyAlignment="1" applyProtection="1">
      <alignment horizontal="left" vertical="top" wrapText="1"/>
      <protection locked="0"/>
    </xf>
    <xf numFmtId="0" fontId="5" fillId="15" borderId="24" xfId="1" applyFont="1" applyFill="1" applyBorder="1" applyAlignment="1" applyProtection="1">
      <alignment horizontal="left" vertical="top" wrapText="1"/>
      <protection locked="0"/>
    </xf>
    <xf numFmtId="0" fontId="5" fillId="15" borderId="25" xfId="1" applyFont="1" applyFill="1" applyBorder="1" applyAlignment="1" applyProtection="1">
      <alignment horizontal="left" vertical="top" wrapText="1"/>
      <protection locked="0"/>
    </xf>
    <xf numFmtId="0" fontId="7" fillId="0" borderId="5" xfId="0" applyFont="1" applyBorder="1" applyAlignment="1">
      <alignment horizontal="left"/>
    </xf>
    <xf numFmtId="0" fontId="7" fillId="0" borderId="6" xfId="0" applyFont="1" applyBorder="1" applyAlignment="1">
      <alignment horizontal="left"/>
    </xf>
    <xf numFmtId="0" fontId="5" fillId="15" borderId="16" xfId="0" applyFont="1" applyFill="1" applyBorder="1" applyAlignment="1" applyProtection="1">
      <alignment horizontal="center"/>
      <protection locked="0"/>
    </xf>
    <xf numFmtId="0" fontId="5" fillId="15" borderId="88" xfId="0" applyFont="1" applyFill="1" applyBorder="1" applyAlignment="1" applyProtection="1">
      <alignment horizontal="center"/>
      <protection locked="0"/>
    </xf>
    <xf numFmtId="0" fontId="5" fillId="15" borderId="17" xfId="0" applyFont="1" applyFill="1" applyBorder="1" applyAlignment="1" applyProtection="1">
      <alignment horizontal="center"/>
      <protection locked="0"/>
    </xf>
    <xf numFmtId="0" fontId="5" fillId="0" borderId="45" xfId="0" applyFont="1" applyBorder="1" applyAlignment="1">
      <alignment horizontal="left"/>
    </xf>
    <xf numFmtId="0" fontId="5" fillId="0" borderId="67" xfId="0" applyFont="1" applyBorder="1" applyAlignment="1">
      <alignment horizontal="left"/>
    </xf>
    <xf numFmtId="0" fontId="5" fillId="0" borderId="41" xfId="0" applyFont="1" applyBorder="1" applyAlignment="1">
      <alignment horizontal="left"/>
    </xf>
    <xf numFmtId="0" fontId="5" fillId="0" borderId="66" xfId="0" applyFont="1" applyBorder="1" applyAlignment="1">
      <alignment horizontal="left"/>
    </xf>
    <xf numFmtId="0" fontId="5" fillId="0" borderId="43" xfId="0" applyFont="1" applyBorder="1" applyAlignment="1">
      <alignment horizontal="left"/>
    </xf>
    <xf numFmtId="0" fontId="5" fillId="0" borderId="65" xfId="0" applyFont="1" applyBorder="1" applyAlignment="1">
      <alignment horizontal="left"/>
    </xf>
    <xf numFmtId="0" fontId="6" fillId="0" borderId="85" xfId="0" applyFont="1" applyBorder="1" applyAlignment="1">
      <alignment horizontal="left"/>
    </xf>
    <xf numFmtId="0" fontId="6" fillId="0" borderId="86" xfId="0" applyFont="1" applyBorder="1" applyAlignment="1">
      <alignment horizontal="left"/>
    </xf>
    <xf numFmtId="0" fontId="6" fillId="0" borderId="62" xfId="0" applyFont="1" applyBorder="1" applyAlignment="1">
      <alignment horizontal="left"/>
    </xf>
    <xf numFmtId="14" fontId="6" fillId="0" borderId="85" xfId="0" applyNumberFormat="1" applyFont="1" applyBorder="1" applyAlignment="1">
      <alignment horizontal="left"/>
    </xf>
    <xf numFmtId="14" fontId="6" fillId="0" borderId="86" xfId="0" applyNumberFormat="1" applyFont="1" applyBorder="1" applyAlignment="1">
      <alignment horizontal="left"/>
    </xf>
    <xf numFmtId="14" fontId="6" fillId="0" borderId="62" xfId="0" applyNumberFormat="1" applyFont="1" applyBorder="1" applyAlignment="1">
      <alignment horizontal="left"/>
    </xf>
    <xf numFmtId="0" fontId="6" fillId="0" borderId="112" xfId="0" applyFont="1" applyBorder="1" applyAlignment="1">
      <alignment horizontal="left"/>
    </xf>
    <xf numFmtId="0" fontId="6" fillId="0" borderId="96" xfId="0" applyFont="1" applyBorder="1" applyAlignment="1">
      <alignment horizontal="left"/>
    </xf>
    <xf numFmtId="0" fontId="6" fillId="0" borderId="61" xfId="0" applyFont="1" applyBorder="1" applyAlignment="1">
      <alignment horizontal="left"/>
    </xf>
    <xf numFmtId="0" fontId="5" fillId="0" borderId="43" xfId="0" applyFont="1" applyBorder="1" applyAlignment="1">
      <alignment horizontal="left" vertical="center"/>
    </xf>
    <xf numFmtId="0" fontId="5" fillId="0" borderId="65" xfId="0" applyFont="1" applyBorder="1" applyAlignment="1">
      <alignment horizontal="left" vertical="center"/>
    </xf>
    <xf numFmtId="14" fontId="6" fillId="0" borderId="85" xfId="0" applyNumberFormat="1" applyFont="1" applyBorder="1" applyAlignment="1">
      <alignment horizontal="left" vertical="center" wrapText="1"/>
    </xf>
    <xf numFmtId="0" fontId="6" fillId="0" borderId="86" xfId="0" applyFont="1" applyBorder="1" applyAlignment="1">
      <alignment horizontal="left" vertical="center" wrapText="1"/>
    </xf>
    <xf numFmtId="0" fontId="6" fillId="0" borderId="62" xfId="0" applyFont="1" applyBorder="1" applyAlignment="1">
      <alignment horizontal="left" vertical="center" wrapText="1"/>
    </xf>
    <xf numFmtId="0" fontId="6" fillId="0" borderId="85" xfId="0" applyFont="1" applyBorder="1" applyAlignment="1">
      <alignment horizontal="left" vertical="center" wrapText="1"/>
    </xf>
    <xf numFmtId="0" fontId="8" fillId="16" borderId="39" xfId="0" applyFont="1" applyFill="1" applyBorder="1" applyAlignment="1">
      <alignment horizontal="center" vertical="center"/>
    </xf>
    <xf numFmtId="0" fontId="8" fillId="16" borderId="32" xfId="0" applyFont="1" applyFill="1" applyBorder="1" applyAlignment="1">
      <alignment horizontal="center" vertical="center"/>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8" fillId="16" borderId="14" xfId="0" applyFont="1" applyFill="1" applyBorder="1" applyAlignment="1">
      <alignment horizontal="center" vertical="center"/>
    </xf>
    <xf numFmtId="0" fontId="8" fillId="16" borderId="36" xfId="0" applyFont="1" applyFill="1" applyBorder="1" applyAlignment="1">
      <alignment horizontal="center" vertical="center"/>
    </xf>
    <xf numFmtId="0" fontId="7" fillId="0" borderId="127" xfId="0" applyFont="1" applyBorder="1" applyAlignment="1">
      <alignment horizontal="center" wrapText="1"/>
    </xf>
    <xf numFmtId="0" fontId="7" fillId="0" borderId="37" xfId="0" applyFont="1" applyBorder="1" applyAlignment="1">
      <alignment horizontal="center" wrapText="1"/>
    </xf>
    <xf numFmtId="0" fontId="7" fillId="0" borderId="12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8" xfId="0" applyFont="1" applyBorder="1" applyAlignment="1">
      <alignment horizontal="center" wrapText="1"/>
    </xf>
    <xf numFmtId="0" fontId="7" fillId="0" borderId="136" xfId="0" applyFont="1" applyBorder="1" applyAlignment="1">
      <alignment horizontal="center" wrapText="1"/>
    </xf>
    <xf numFmtId="0" fontId="35" fillId="0" borderId="128"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92" xfId="0" applyFont="1" applyBorder="1" applyAlignment="1">
      <alignment horizontal="center" vertical="center" wrapText="1"/>
    </xf>
    <xf numFmtId="0" fontId="35" fillId="0" borderId="39" xfId="0" applyFont="1" applyBorder="1" applyAlignment="1">
      <alignment horizontal="center" vertical="center" wrapText="1"/>
    </xf>
    <xf numFmtId="0" fontId="2" fillId="16" borderId="34" xfId="0" applyFont="1" applyFill="1" applyBorder="1" applyAlignment="1">
      <alignment horizontal="center" vertical="center"/>
    </xf>
    <xf numFmtId="0" fontId="2" fillId="16" borderId="32" xfId="0" applyFont="1" applyFill="1" applyBorder="1" applyAlignment="1">
      <alignment horizontal="center" vertical="center"/>
    </xf>
    <xf numFmtId="0" fontId="7" fillId="0" borderId="9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3" xfId="0" applyFont="1" applyBorder="1" applyAlignment="1">
      <alignment horizontal="center" vertical="center" wrapText="1"/>
    </xf>
    <xf numFmtId="0" fontId="2" fillId="16" borderId="1" xfId="0" applyFont="1" applyFill="1" applyBorder="1" applyAlignment="1">
      <alignment horizontal="center" vertical="center"/>
    </xf>
    <xf numFmtId="0" fontId="2" fillId="16" borderId="36" xfId="0" applyFont="1" applyFill="1" applyBorder="1" applyAlignment="1">
      <alignment horizontal="center" vertical="center"/>
    </xf>
    <xf numFmtId="0" fontId="0" fillId="15" borderId="18" xfId="0" applyFill="1" applyBorder="1" applyAlignment="1" applyProtection="1">
      <alignment horizontal="left" vertical="top" wrapText="1"/>
      <protection locked="0"/>
    </xf>
    <xf numFmtId="0" fontId="0" fillId="15" borderId="19" xfId="0" applyFill="1" applyBorder="1" applyAlignment="1" applyProtection="1">
      <alignment horizontal="left" vertical="top" wrapText="1"/>
      <protection locked="0"/>
    </xf>
    <xf numFmtId="0" fontId="0" fillId="15" borderId="20" xfId="0" applyFill="1" applyBorder="1" applyAlignment="1" applyProtection="1">
      <alignment horizontal="left" vertical="top" wrapText="1"/>
      <protection locked="0"/>
    </xf>
    <xf numFmtId="0" fontId="0" fillId="15" borderId="21" xfId="0" applyFill="1" applyBorder="1" applyAlignment="1" applyProtection="1">
      <alignment horizontal="left" vertical="top" wrapText="1"/>
      <protection locked="0"/>
    </xf>
    <xf numFmtId="0" fontId="0" fillId="15" borderId="0" xfId="0" applyFill="1" applyAlignment="1" applyProtection="1">
      <alignment horizontal="left" vertical="top" wrapText="1"/>
      <protection locked="0"/>
    </xf>
    <xf numFmtId="0" fontId="0" fillId="15" borderId="22" xfId="0" applyFill="1" applyBorder="1" applyAlignment="1" applyProtection="1">
      <alignment horizontal="left" vertical="top" wrapText="1"/>
      <protection locked="0"/>
    </xf>
    <xf numFmtId="0" fontId="0" fillId="15" borderId="23" xfId="0" applyFill="1" applyBorder="1" applyAlignment="1" applyProtection="1">
      <alignment horizontal="left" vertical="top" wrapText="1"/>
      <protection locked="0"/>
    </xf>
    <xf numFmtId="0" fontId="0" fillId="15" borderId="24" xfId="0" applyFill="1" applyBorder="1" applyAlignment="1" applyProtection="1">
      <alignment horizontal="left" vertical="top" wrapText="1"/>
      <protection locked="0"/>
    </xf>
    <xf numFmtId="0" fontId="0" fillId="15" borderId="25" xfId="0" applyFill="1" applyBorder="1" applyAlignment="1" applyProtection="1">
      <alignment horizontal="left" vertical="top" wrapText="1"/>
      <protection locked="0"/>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40" xfId="0" applyFont="1" applyBorder="1" applyAlignment="1">
      <alignment horizontal="left"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19" fillId="7" borderId="2" xfId="5" applyFont="1" applyBorder="1" applyProtection="1">
      <alignment horizontal="left" vertical="center"/>
    </xf>
    <xf numFmtId="0" fontId="19" fillId="7" borderId="3" xfId="5" applyFont="1" applyBorder="1" applyProtection="1">
      <alignment horizontal="left" vertical="center"/>
    </xf>
    <xf numFmtId="14" fontId="6" fillId="0" borderId="105" xfId="0" applyNumberFormat="1" applyFont="1" applyBorder="1" applyAlignment="1">
      <alignment horizontal="left"/>
    </xf>
    <xf numFmtId="14" fontId="6" fillId="0" borderId="106" xfId="0" applyNumberFormat="1" applyFont="1" applyBorder="1" applyAlignment="1">
      <alignment horizontal="left"/>
    </xf>
    <xf numFmtId="14" fontId="6" fillId="0" borderId="63" xfId="0" applyNumberFormat="1" applyFont="1" applyBorder="1" applyAlignment="1">
      <alignment horizontal="left"/>
    </xf>
    <xf numFmtId="0" fontId="5" fillId="0" borderId="103" xfId="0" applyFont="1" applyBorder="1" applyAlignment="1">
      <alignment horizontal="left"/>
    </xf>
    <xf numFmtId="0" fontId="5" fillId="0" borderId="144" xfId="0" applyFont="1" applyBorder="1" applyAlignment="1">
      <alignment horizontal="left"/>
    </xf>
    <xf numFmtId="0" fontId="5" fillId="0" borderId="145" xfId="0" applyFont="1" applyBorder="1" applyAlignment="1">
      <alignment horizontal="left"/>
    </xf>
    <xf numFmtId="0" fontId="5" fillId="0" borderId="99" xfId="0" applyFont="1" applyBorder="1" applyAlignment="1">
      <alignment horizontal="left" vertical="center"/>
    </xf>
    <xf numFmtId="0" fontId="5" fillId="0" borderId="142" xfId="0" applyFont="1" applyBorder="1" applyAlignment="1">
      <alignment horizontal="left" vertical="center"/>
    </xf>
    <xf numFmtId="0" fontId="5" fillId="0" borderId="143" xfId="0" applyFont="1" applyBorder="1" applyAlignment="1">
      <alignment horizontal="left" vertical="center"/>
    </xf>
    <xf numFmtId="0" fontId="5" fillId="0" borderId="99" xfId="0" applyFont="1" applyBorder="1" applyAlignment="1">
      <alignment horizontal="left"/>
    </xf>
    <xf numFmtId="0" fontId="5" fillId="0" borderId="142" xfId="0" applyFont="1" applyBorder="1" applyAlignment="1">
      <alignment horizontal="left"/>
    </xf>
    <xf numFmtId="0" fontId="5" fillId="0" borderId="143" xfId="0" applyFont="1" applyBorder="1" applyAlignment="1">
      <alignment horizontal="left"/>
    </xf>
    <xf numFmtId="0" fontId="5" fillId="0" borderId="139" xfId="0" applyFont="1" applyBorder="1" applyAlignment="1">
      <alignment horizontal="left"/>
    </xf>
    <xf numFmtId="0" fontId="5" fillId="0" borderId="140" xfId="0" applyFont="1" applyBorder="1" applyAlignment="1">
      <alignment horizontal="left"/>
    </xf>
    <xf numFmtId="0" fontId="5" fillId="0" borderId="141" xfId="0" applyFont="1" applyBorder="1" applyAlignment="1">
      <alignment horizontal="left"/>
    </xf>
    <xf numFmtId="0" fontId="3" fillId="0" borderId="74" xfId="4" applyBorder="1" applyAlignment="1">
      <alignment horizontal="left" vertical="center"/>
    </xf>
    <xf numFmtId="0" fontId="3" fillId="0" borderId="75" xfId="4" applyBorder="1" applyAlignment="1">
      <alignment horizontal="left" vertical="center"/>
    </xf>
    <xf numFmtId="0" fontId="14" fillId="19" borderId="21" xfId="5" applyFont="1" applyFill="1" applyBorder="1" applyAlignment="1" applyProtection="1">
      <alignment horizontal="left" vertical="center" wrapText="1"/>
    </xf>
    <xf numFmtId="0" fontId="14" fillId="19" borderId="0" xfId="5" applyFont="1" applyFill="1" applyBorder="1" applyAlignment="1" applyProtection="1">
      <alignment horizontal="left" vertical="center" wrapText="1"/>
    </xf>
    <xf numFmtId="0" fontId="14" fillId="19" borderId="22" xfId="5" applyFont="1" applyFill="1" applyBorder="1" applyAlignment="1" applyProtection="1">
      <alignment horizontal="left" vertical="center" wrapText="1"/>
    </xf>
    <xf numFmtId="0" fontId="7" fillId="0" borderId="27" xfId="4" applyFont="1" applyBorder="1" applyAlignment="1">
      <alignment horizontal="center" vertical="center"/>
    </xf>
    <xf numFmtId="0" fontId="7" fillId="0" borderId="72" xfId="4" applyFont="1" applyBorder="1" applyAlignment="1">
      <alignment horizontal="center" vertical="center"/>
    </xf>
    <xf numFmtId="0" fontId="3" fillId="0" borderId="73" xfId="4" applyBorder="1" applyAlignment="1">
      <alignment horizontal="left" vertical="center"/>
    </xf>
    <xf numFmtId="0" fontId="3" fillId="0" borderId="17" xfId="4" applyBorder="1" applyAlignment="1">
      <alignment horizontal="left" vertical="center"/>
    </xf>
    <xf numFmtId="0" fontId="6" fillId="0" borderId="78" xfId="0" applyFont="1" applyBorder="1" applyAlignment="1">
      <alignment horizontal="left"/>
    </xf>
    <xf numFmtId="0" fontId="6" fillId="0" borderId="19" xfId="0" applyFont="1" applyBorder="1" applyAlignment="1">
      <alignment horizontal="left"/>
    </xf>
    <xf numFmtId="0" fontId="6" fillId="0" borderId="20" xfId="0" applyFont="1" applyBorder="1" applyAlignment="1">
      <alignment horizontal="left"/>
    </xf>
    <xf numFmtId="14" fontId="6" fillId="0" borderId="79" xfId="0" applyNumberFormat="1" applyFont="1" applyBorder="1" applyAlignment="1">
      <alignment horizontal="left"/>
    </xf>
    <xf numFmtId="14" fontId="6" fillId="0" borderId="0" xfId="0" applyNumberFormat="1" applyFont="1" applyAlignment="1">
      <alignment horizontal="left"/>
    </xf>
    <xf numFmtId="14" fontId="6" fillId="0" borderId="22" xfId="0" applyNumberFormat="1" applyFont="1" applyBorder="1" applyAlignment="1">
      <alignment horizontal="left"/>
    </xf>
    <xf numFmtId="0" fontId="7" fillId="15" borderId="119" xfId="0" applyFont="1" applyFill="1" applyBorder="1" applyAlignment="1" applyProtection="1">
      <alignment horizontal="center" vertical="center"/>
      <protection locked="0"/>
    </xf>
    <xf numFmtId="0" fontId="7" fillId="15" borderId="120" xfId="0" applyFont="1" applyFill="1" applyBorder="1" applyAlignment="1" applyProtection="1">
      <alignment horizontal="center" vertical="center"/>
      <protection locked="0"/>
    </xf>
    <xf numFmtId="0" fontId="7" fillId="15" borderId="135" xfId="0" applyFont="1" applyFill="1" applyBorder="1" applyAlignment="1" applyProtection="1">
      <alignment horizontal="center" vertical="center"/>
      <protection locked="0"/>
    </xf>
    <xf numFmtId="0" fontId="7" fillId="15" borderId="132" xfId="0" applyFont="1" applyFill="1" applyBorder="1" applyAlignment="1" applyProtection="1">
      <alignment horizontal="center" vertical="center"/>
      <protection locked="0"/>
    </xf>
    <xf numFmtId="0" fontId="7" fillId="15" borderId="121" xfId="0" applyFont="1" applyFill="1" applyBorder="1" applyAlignment="1" applyProtection="1">
      <alignment horizontal="center" vertical="center"/>
      <protection locked="0"/>
    </xf>
    <xf numFmtId="0" fontId="7" fillId="15" borderId="122" xfId="0" applyFont="1" applyFill="1" applyBorder="1" applyAlignment="1" applyProtection="1">
      <alignment horizontal="center" vertical="center"/>
      <protection locked="0"/>
    </xf>
    <xf numFmtId="0" fontId="7" fillId="15" borderId="124" xfId="0" applyFont="1" applyFill="1" applyBorder="1" applyAlignment="1" applyProtection="1">
      <alignment horizontal="center" vertical="center"/>
      <protection locked="0"/>
    </xf>
    <xf numFmtId="0" fontId="7" fillId="15" borderId="133" xfId="0" applyFont="1" applyFill="1" applyBorder="1" applyAlignment="1" applyProtection="1">
      <alignment horizontal="center" vertical="center"/>
      <protection locked="0"/>
    </xf>
    <xf numFmtId="0" fontId="7" fillId="15" borderId="123" xfId="0" applyFont="1" applyFill="1" applyBorder="1" applyAlignment="1" applyProtection="1">
      <alignment horizontal="center" vertical="center"/>
      <protection locked="0"/>
    </xf>
    <xf numFmtId="0" fontId="7" fillId="15" borderId="134" xfId="0" applyFont="1" applyFill="1" applyBorder="1" applyAlignment="1" applyProtection="1">
      <alignment horizontal="center" vertical="center"/>
      <protection locked="0"/>
    </xf>
  </cellXfs>
  <cellStyles count="20">
    <cellStyle name="20% - Accent2" xfId="2" builtinId="34"/>
    <cellStyle name="40% - Accent1" xfId="1" builtinId="31"/>
    <cellStyle name="60% - Accent2" xfId="3" builtinId="36"/>
    <cellStyle name="Auto Populated Cells" xfId="6" xr:uid="{00000000-0005-0000-0000-000003000000}"/>
    <cellStyle name="Calculation 2" xfId="7" xr:uid="{00000000-0005-0000-0000-000004000000}"/>
    <cellStyle name="Conditional Cell" xfId="8" xr:uid="{00000000-0005-0000-0000-000005000000}"/>
    <cellStyle name="Explanatory Text 2" xfId="9" xr:uid="{00000000-0005-0000-0000-000006000000}"/>
    <cellStyle name="Explanatory Text 3" xfId="18" xr:uid="{00000000-0005-0000-0000-000007000000}"/>
    <cellStyle name="Fixed Values" xfId="10" xr:uid="{00000000-0005-0000-0000-000008000000}"/>
    <cellStyle name="Heading 4 2" xfId="5" xr:uid="{00000000-0005-0000-0000-000009000000}"/>
    <cellStyle name="Hyperlink" xfId="17" builtinId="8"/>
    <cellStyle name="Input 2" xfId="11" xr:uid="{00000000-0005-0000-0000-00000B000000}"/>
    <cellStyle name="Input 3" xfId="16" xr:uid="{00000000-0005-0000-0000-00000C000000}"/>
    <cellStyle name="Normal" xfId="0" builtinId="0"/>
    <cellStyle name="Normal 2" xfId="4" xr:uid="{00000000-0005-0000-0000-00000E000000}"/>
    <cellStyle name="Normal 4" xfId="19" xr:uid="{00000000-0005-0000-0000-00000F000000}"/>
    <cellStyle name="Output 2" xfId="12" xr:uid="{00000000-0005-0000-0000-000010000000}"/>
    <cellStyle name="Revision Needed" xfId="13" xr:uid="{00000000-0005-0000-0000-000011000000}"/>
    <cellStyle name="Tab Header" xfId="14" xr:uid="{00000000-0005-0000-0000-000012000000}"/>
    <cellStyle name="Table Header" xfId="15" xr:uid="{00000000-0005-0000-0000-000013000000}"/>
  </cellStyles>
  <dxfs count="15">
    <dxf>
      <fill>
        <patternFill patternType="lightUp">
          <bgColor theme="0"/>
        </patternFill>
      </fill>
    </dxf>
    <dxf>
      <fill>
        <patternFill patternType="lightUp">
          <bgColor theme="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strike val="0"/>
      </font>
      <fill>
        <patternFill patternType="lightUp"/>
      </fill>
    </dxf>
  </dxfs>
  <tableStyles count="0" defaultTableStyle="TableStyleMedium9" defaultPivotStyle="PivotStyleLight16"/>
  <colors>
    <mruColors>
      <color rgb="FF99CC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urrent/title-10/chapter-II/subchapter-D/part-43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4"/>
  <sheetViews>
    <sheetView showGridLines="0" tabSelected="1" zoomScale="80" zoomScaleNormal="80" workbookViewId="0">
      <selection activeCell="B13" sqref="B13:C13"/>
    </sheetView>
  </sheetViews>
  <sheetFormatPr defaultColWidth="9.109375" defaultRowHeight="15.6" x14ac:dyDescent="0.35"/>
  <cols>
    <col min="1" max="1" width="4" style="52" customWidth="1"/>
    <col min="2" max="2" width="39.44140625" style="52" customWidth="1"/>
    <col min="3" max="3" width="108.5546875" style="52" customWidth="1"/>
    <col min="4" max="4" width="4.88671875" style="52" customWidth="1"/>
    <col min="5" max="5" width="4" style="52" customWidth="1"/>
    <col min="6" max="6" width="29.6640625" style="52" customWidth="1"/>
    <col min="7" max="16384" width="9.109375" style="52"/>
  </cols>
  <sheetData>
    <row r="1" spans="2:6" ht="16.2" thickBot="1" x14ac:dyDescent="0.4">
      <c r="B1" s="102"/>
      <c r="C1" s="102"/>
      <c r="E1" s="53"/>
    </row>
    <row r="2" spans="2:6" ht="16.2" thickBot="1" x14ac:dyDescent="0.4">
      <c r="B2" s="399" t="str">
        <f>'Version Control'!$B$2</f>
        <v>Title Block</v>
      </c>
      <c r="C2" s="400"/>
      <c r="E2" s="53"/>
    </row>
    <row r="3" spans="2:6" s="3" customFormat="1" x14ac:dyDescent="0.35">
      <c r="B3" s="44" t="str">
        <f>'Version Control'!$B$3</f>
        <v>Test Report Template Name:</v>
      </c>
      <c r="C3" s="252" t="str">
        <f>'Version Control'!$C$3</f>
        <v>Dishwashers</v>
      </c>
      <c r="E3" s="16"/>
    </row>
    <row r="4" spans="2:6" s="3" customFormat="1" x14ac:dyDescent="0.35">
      <c r="B4" s="32" t="str">
        <f>'Version Control'!$B$4</f>
        <v>Version Number:</v>
      </c>
      <c r="C4" s="253" t="str">
        <f>'Version Control'!$C$4</f>
        <v>v1.0</v>
      </c>
      <c r="E4" s="16"/>
    </row>
    <row r="5" spans="2:6" s="3" customFormat="1" x14ac:dyDescent="0.35">
      <c r="B5" s="32" t="str">
        <f>'Version Control'!$B$5</f>
        <v xml:space="preserve">Latest Template Revision: </v>
      </c>
      <c r="C5" s="188">
        <f>'Version Control'!$C$5</f>
        <v>45821</v>
      </c>
      <c r="E5" s="16"/>
    </row>
    <row r="6" spans="2:6" s="3" customFormat="1" x14ac:dyDescent="0.35">
      <c r="B6" s="32" t="str">
        <f>'Version Control'!$B$6</f>
        <v>Tab Name:</v>
      </c>
      <c r="C6" s="253" t="str">
        <f ca="1">MID(CELL("filename",B1), FIND("]", CELL("filename", B1))+ 1, 255)</f>
        <v>Instructions</v>
      </c>
      <c r="E6" s="16"/>
    </row>
    <row r="7" spans="2:6" s="3" customFormat="1" ht="35.25" customHeight="1" x14ac:dyDescent="0.35">
      <c r="B7" s="190" t="str">
        <f>'Version Control'!$B$7</f>
        <v>File Name:</v>
      </c>
      <c r="C7" s="254" t="str">
        <f ca="1">'Version Control'!$C$7</f>
        <v>Dishwashers Appendix C2 - v1.0.xlsx</v>
      </c>
      <c r="E7" s="16"/>
    </row>
    <row r="8" spans="2:6" s="3" customFormat="1" x14ac:dyDescent="0.35">
      <c r="B8" s="190" t="str">
        <f>'Version Control'!$B$8</f>
        <v>Test Start Date:</v>
      </c>
      <c r="C8" s="296" t="str">
        <f>'Version Control'!$C$8</f>
        <v>[MM/DD/YYYY]</v>
      </c>
      <c r="E8" s="16"/>
    </row>
    <row r="9" spans="2:6" s="3" customFormat="1" ht="16.2" thickBot="1" x14ac:dyDescent="0.4">
      <c r="B9" s="33" t="str">
        <f>'Version Control'!$B$9</f>
        <v xml:space="preserve">Test Completion Date: </v>
      </c>
      <c r="C9" s="255" t="str">
        <f>'Version Control'!$C$9</f>
        <v>[MM/DD/YYYY]</v>
      </c>
      <c r="E9" s="16"/>
    </row>
    <row r="10" spans="2:6" x14ac:dyDescent="0.35">
      <c r="E10" s="17"/>
      <c r="F10" s="3"/>
    </row>
    <row r="11" spans="2:6" ht="16.2" thickBot="1" x14ac:dyDescent="0.4">
      <c r="E11" s="17"/>
      <c r="F11" s="3"/>
    </row>
    <row r="12" spans="2:6" ht="16.2" thickBot="1" x14ac:dyDescent="0.4">
      <c r="B12" s="397" t="s">
        <v>78</v>
      </c>
      <c r="C12" s="398"/>
      <c r="E12" s="17"/>
      <c r="F12" s="3"/>
    </row>
    <row r="13" spans="2:6" ht="16.2" thickBot="1" x14ac:dyDescent="0.4">
      <c r="B13" s="405" t="s">
        <v>235</v>
      </c>
      <c r="C13" s="406"/>
      <c r="E13" s="17"/>
      <c r="F13" s="3"/>
    </row>
    <row r="14" spans="2:6" ht="16.2" thickBot="1" x14ac:dyDescent="0.4">
      <c r="E14" s="17"/>
      <c r="F14" s="3"/>
    </row>
    <row r="15" spans="2:6" ht="16.2" thickBot="1" x14ac:dyDescent="0.4">
      <c r="B15" s="397" t="s">
        <v>16</v>
      </c>
      <c r="C15" s="398"/>
      <c r="E15" s="17"/>
      <c r="F15" s="3"/>
    </row>
    <row r="16" spans="2:6" ht="16.2" thickBot="1" x14ac:dyDescent="0.4">
      <c r="B16" s="54" t="s">
        <v>79</v>
      </c>
      <c r="C16" s="55" t="s">
        <v>80</v>
      </c>
      <c r="E16" s="16"/>
      <c r="F16" s="3"/>
    </row>
    <row r="17" spans="2:6" x14ac:dyDescent="0.35">
      <c r="B17" s="56" t="s">
        <v>109</v>
      </c>
      <c r="C17" s="57" t="s">
        <v>118</v>
      </c>
      <c r="D17" s="3"/>
      <c r="E17" s="16"/>
      <c r="F17" s="3"/>
    </row>
    <row r="18" spans="2:6" x14ac:dyDescent="0.35">
      <c r="B18" s="58" t="s">
        <v>81</v>
      </c>
      <c r="C18" s="59" t="s">
        <v>102</v>
      </c>
      <c r="D18" s="3"/>
      <c r="E18" s="16"/>
      <c r="F18" s="3"/>
    </row>
    <row r="19" spans="2:6" x14ac:dyDescent="0.35">
      <c r="B19" s="58" t="s">
        <v>107</v>
      </c>
      <c r="C19" s="59" t="s">
        <v>169</v>
      </c>
      <c r="D19" s="3"/>
      <c r="E19" s="16"/>
      <c r="F19" s="3"/>
    </row>
    <row r="20" spans="2:6" x14ac:dyDescent="0.35">
      <c r="B20" s="58" t="s">
        <v>65</v>
      </c>
      <c r="C20" s="59" t="s">
        <v>138</v>
      </c>
      <c r="D20" s="3"/>
      <c r="E20" s="16"/>
      <c r="F20" s="3"/>
    </row>
    <row r="21" spans="2:6" x14ac:dyDescent="0.35">
      <c r="B21" s="60" t="s">
        <v>17</v>
      </c>
      <c r="C21" s="61" t="s">
        <v>82</v>
      </c>
      <c r="D21" s="3"/>
      <c r="E21" s="16"/>
      <c r="F21" s="3"/>
    </row>
    <row r="22" spans="2:6" x14ac:dyDescent="0.35">
      <c r="B22" s="58" t="s">
        <v>19</v>
      </c>
      <c r="C22" s="59" t="s">
        <v>83</v>
      </c>
      <c r="D22" s="3"/>
      <c r="E22" s="16"/>
      <c r="F22" s="3"/>
    </row>
    <row r="23" spans="2:6" x14ac:dyDescent="0.35">
      <c r="B23" s="58" t="s">
        <v>101</v>
      </c>
      <c r="C23" s="59" t="s">
        <v>157</v>
      </c>
      <c r="D23" s="3"/>
      <c r="E23" s="16"/>
      <c r="F23" s="3"/>
    </row>
    <row r="24" spans="2:6" x14ac:dyDescent="0.35">
      <c r="B24" s="58" t="s">
        <v>348</v>
      </c>
      <c r="C24" s="59" t="s">
        <v>349</v>
      </c>
      <c r="D24" s="3"/>
      <c r="E24" s="16"/>
      <c r="F24" s="3"/>
    </row>
    <row r="25" spans="2:6" x14ac:dyDescent="0.35">
      <c r="B25" s="58" t="s">
        <v>100</v>
      </c>
      <c r="C25" s="59" t="s">
        <v>119</v>
      </c>
      <c r="D25" s="3"/>
      <c r="E25" s="16"/>
      <c r="F25" s="3"/>
    </row>
    <row r="26" spans="2:6" x14ac:dyDescent="0.35">
      <c r="B26" s="60" t="s">
        <v>108</v>
      </c>
      <c r="C26" s="61" t="s">
        <v>170</v>
      </c>
      <c r="D26" s="3"/>
      <c r="E26" s="16"/>
      <c r="F26" s="3"/>
    </row>
    <row r="27" spans="2:6" ht="16.2" thickBot="1" x14ac:dyDescent="0.4">
      <c r="B27" s="62" t="s">
        <v>103</v>
      </c>
      <c r="C27" s="63" t="s">
        <v>120</v>
      </c>
      <c r="D27" s="3"/>
      <c r="E27" s="16"/>
      <c r="F27" s="3"/>
    </row>
    <row r="28" spans="2:6" ht="16.2" thickBot="1" x14ac:dyDescent="0.4">
      <c r="D28" s="3"/>
      <c r="E28" s="16"/>
      <c r="F28" s="3"/>
    </row>
    <row r="29" spans="2:6" s="64" customFormat="1" ht="16.2" thickBot="1" x14ac:dyDescent="0.4">
      <c r="B29" s="401" t="s">
        <v>129</v>
      </c>
      <c r="C29" s="402"/>
      <c r="E29" s="65"/>
    </row>
    <row r="30" spans="2:6" s="64" customFormat="1" ht="16.5" customHeight="1" x14ac:dyDescent="0.3">
      <c r="B30" s="196" t="s">
        <v>227</v>
      </c>
      <c r="C30" s="197" t="s">
        <v>228</v>
      </c>
      <c r="E30" s="65"/>
    </row>
    <row r="31" spans="2:6" s="64" customFormat="1" x14ac:dyDescent="0.3">
      <c r="B31" s="403" t="s">
        <v>229</v>
      </c>
      <c r="C31" s="192" t="s">
        <v>27</v>
      </c>
      <c r="E31" s="65"/>
    </row>
    <row r="32" spans="2:6" s="64" customFormat="1" x14ac:dyDescent="0.3">
      <c r="B32" s="403"/>
      <c r="C32" s="193" t="s">
        <v>230</v>
      </c>
      <c r="E32" s="65"/>
    </row>
    <row r="33" spans="2:5" s="64" customFormat="1" x14ac:dyDescent="0.3">
      <c r="B33" s="403"/>
      <c r="C33" s="194" t="s">
        <v>231</v>
      </c>
      <c r="E33" s="65"/>
    </row>
    <row r="34" spans="2:5" s="64" customFormat="1" ht="20.399999999999999" thickBot="1" x14ac:dyDescent="0.35">
      <c r="B34" s="404"/>
      <c r="C34" s="195" t="s">
        <v>130</v>
      </c>
      <c r="E34" s="65"/>
    </row>
    <row r="35" spans="2:5" s="64" customFormat="1" ht="16.2" thickBot="1" x14ac:dyDescent="0.35">
      <c r="C35" s="66"/>
      <c r="E35" s="65"/>
    </row>
    <row r="36" spans="2:5" s="64" customFormat="1" ht="18" thickBot="1" x14ac:dyDescent="0.35">
      <c r="B36" s="67" t="s">
        <v>84</v>
      </c>
      <c r="C36" s="51"/>
      <c r="E36" s="65"/>
    </row>
    <row r="37" spans="2:5" s="64" customFormat="1" ht="16.5" customHeight="1" x14ac:dyDescent="0.3">
      <c r="B37" s="391" t="s">
        <v>131</v>
      </c>
      <c r="C37" s="392"/>
      <c r="E37" s="65"/>
    </row>
    <row r="38" spans="2:5" s="64" customFormat="1" x14ac:dyDescent="0.3">
      <c r="B38" s="393"/>
      <c r="C38" s="394"/>
      <c r="E38" s="65"/>
    </row>
    <row r="39" spans="2:5" s="64" customFormat="1" ht="16.2" thickBot="1" x14ac:dyDescent="0.35">
      <c r="B39" s="395"/>
      <c r="C39" s="396"/>
      <c r="E39" s="65"/>
    </row>
    <row r="40" spans="2:5" s="64" customFormat="1" ht="16.5" customHeight="1" x14ac:dyDescent="0.3">
      <c r="B40" s="391" t="s">
        <v>135</v>
      </c>
      <c r="C40" s="392"/>
      <c r="E40" s="65"/>
    </row>
    <row r="41" spans="2:5" s="64" customFormat="1" ht="16.2" thickBot="1" x14ac:dyDescent="0.35">
      <c r="B41" s="395"/>
      <c r="C41" s="396"/>
      <c r="E41" s="65"/>
    </row>
    <row r="42" spans="2:5" s="64" customFormat="1" ht="9.75" customHeight="1" x14ac:dyDescent="0.3">
      <c r="B42" s="68"/>
      <c r="C42" s="69"/>
      <c r="E42" s="65"/>
    </row>
    <row r="43" spans="2:5" s="64" customFormat="1" ht="19.8" x14ac:dyDescent="0.3">
      <c r="B43" s="70" t="s">
        <v>132</v>
      </c>
      <c r="C43" s="71" t="s">
        <v>133</v>
      </c>
      <c r="E43" s="65"/>
    </row>
    <row r="44" spans="2:5" s="64" customFormat="1" ht="9.75" customHeight="1" thickBot="1" x14ac:dyDescent="0.35">
      <c r="B44" s="72"/>
      <c r="C44" s="73"/>
      <c r="E44" s="65"/>
    </row>
    <row r="45" spans="2:5" s="64" customFormat="1" x14ac:dyDescent="0.35">
      <c r="B45" s="74" t="s">
        <v>1</v>
      </c>
      <c r="C45" s="48" t="s">
        <v>81</v>
      </c>
      <c r="E45" s="65"/>
    </row>
    <row r="46" spans="2:5" s="75" customFormat="1" ht="15" customHeight="1" x14ac:dyDescent="0.35">
      <c r="B46" s="76" t="s">
        <v>2</v>
      </c>
      <c r="C46" s="49" t="s">
        <v>107</v>
      </c>
      <c r="E46" s="77"/>
    </row>
    <row r="47" spans="2:5" s="75" customFormat="1" ht="15" customHeight="1" x14ac:dyDescent="0.35">
      <c r="B47" s="76" t="s">
        <v>15</v>
      </c>
      <c r="C47" s="49" t="s">
        <v>65</v>
      </c>
      <c r="E47" s="77"/>
    </row>
    <row r="48" spans="2:5" s="64" customFormat="1" x14ac:dyDescent="0.35">
      <c r="B48" s="76" t="s">
        <v>3</v>
      </c>
      <c r="C48" s="49" t="s">
        <v>17</v>
      </c>
      <c r="E48" s="65"/>
    </row>
    <row r="49" spans="1:6" s="64" customFormat="1" x14ac:dyDescent="0.35">
      <c r="B49" s="76" t="s">
        <v>20</v>
      </c>
      <c r="C49" s="49" t="s">
        <v>19</v>
      </c>
      <c r="E49" s="65"/>
    </row>
    <row r="50" spans="1:6" s="64" customFormat="1" x14ac:dyDescent="0.35">
      <c r="B50" s="76" t="s">
        <v>21</v>
      </c>
      <c r="C50" s="49" t="s">
        <v>101</v>
      </c>
      <c r="E50" s="65"/>
    </row>
    <row r="51" spans="1:6" s="64" customFormat="1" x14ac:dyDescent="0.35">
      <c r="B51" s="270" t="s">
        <v>232</v>
      </c>
      <c r="C51" s="271" t="s">
        <v>348</v>
      </c>
      <c r="E51" s="65"/>
    </row>
    <row r="52" spans="1:6" s="64" customFormat="1" ht="16.2" thickBot="1" x14ac:dyDescent="0.4">
      <c r="B52" s="78" t="s">
        <v>354</v>
      </c>
      <c r="C52" s="50" t="s">
        <v>134</v>
      </c>
      <c r="E52" s="65"/>
    </row>
    <row r="53" spans="1:6" s="64" customFormat="1" x14ac:dyDescent="0.3">
      <c r="C53" s="79"/>
      <c r="E53" s="65"/>
    </row>
    <row r="54" spans="1:6" x14ac:dyDescent="0.35">
      <c r="A54" s="53"/>
      <c r="B54" s="53"/>
      <c r="C54" s="53"/>
      <c r="D54" s="16"/>
      <c r="E54" s="16"/>
      <c r="F54" s="3"/>
    </row>
  </sheetData>
  <sheetProtection algorithmName="SHA-512" hashValue="zKhotiw+d7oOxr/HTpC+Pz+gTbzgmfHJ0NbgYkIx3q3tHGZS5P/TYY7aBsIXvTq+GLwnNkYVrWizVlUyiGqSBQ==" saltValue="XX806nFkTMTJvOMt3XF1ow==" spinCount="100000" sheet="1" objects="1" scenarios="1" selectLockedCells="1"/>
  <mergeCells count="8">
    <mergeCell ref="B37:C39"/>
    <mergeCell ref="B40:C41"/>
    <mergeCell ref="B12:C12"/>
    <mergeCell ref="B2:C2"/>
    <mergeCell ref="B29:C29"/>
    <mergeCell ref="B31:B34"/>
    <mergeCell ref="B13:C13"/>
    <mergeCell ref="B15:C15"/>
  </mergeCells>
  <hyperlinks>
    <hyperlink ref="C45" location="'General Info &amp; Test Results'!A1" display="General Info &amp; Test Results" xr:uid="{00000000-0004-0000-0000-000000000000}"/>
    <hyperlink ref="C46" location="'Setup &amp; Instrumentation'!A1" display="Setup &amp; Instrumentation" xr:uid="{00000000-0004-0000-0000-000001000000}"/>
    <hyperlink ref="C47" location="Settings!A1" display="Settings" xr:uid="{00000000-0004-0000-0000-000002000000}"/>
    <hyperlink ref="C48" location="Photos!A1" display="Photos, if applicable" xr:uid="{00000000-0004-0000-0000-000003000000}"/>
    <hyperlink ref="C49" location="'Test Conditions'!A1" display="Test Conditions" xr:uid="{00000000-0004-0000-0000-000004000000}"/>
    <hyperlink ref="C50" location="'Test Data &amp; Derived Results'!A1" display="Test Data &amp; Derived Results" xr:uid="{00000000-0004-0000-0000-000005000000}"/>
    <hyperlink ref="C52" location="'Report Sign-Off Block'!A1" display="Report Sign-off Block" xr:uid="{00000000-0004-0000-0000-000006000000}"/>
    <hyperlink ref="B13:C13" r:id="rId1" display="10 CFR 430 Subpart B Appendix C2:  Uniform Test Method for Measuring the Energy Consumption of Dishwashers" xr:uid="{00000000-0004-0000-0000-000007000000}"/>
    <hyperlink ref="C51" location="'Cleaning Performance'!A1" display="Cleaning Performance" xr:uid="{F5A84494-2C4A-4F4A-81EC-26B1566DAFEE}"/>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H26"/>
  <sheetViews>
    <sheetView showGridLines="0" zoomScale="80" zoomScaleNormal="80" workbookViewId="0">
      <selection activeCell="B2" sqref="B2:F2"/>
    </sheetView>
  </sheetViews>
  <sheetFormatPr defaultColWidth="9.109375" defaultRowHeight="15.6" x14ac:dyDescent="0.35"/>
  <cols>
    <col min="1" max="1" width="4.88671875" style="102" customWidth="1"/>
    <col min="2" max="2" width="65.109375" style="102" bestFit="1" customWidth="1"/>
    <col min="3" max="3" width="6.109375" style="102" customWidth="1"/>
    <col min="4" max="4" width="19.6640625" style="102" customWidth="1"/>
    <col min="5" max="5" width="9.33203125" style="102" customWidth="1"/>
    <col min="6" max="6" width="17" style="102" customWidth="1"/>
    <col min="7" max="7" width="7.88671875" style="102" customWidth="1"/>
    <col min="8" max="8" width="3.44140625" style="102" customWidth="1"/>
    <col min="9" max="16384" width="9.109375" style="102"/>
  </cols>
  <sheetData>
    <row r="1" spans="2:8" ht="16.2" thickBot="1" x14ac:dyDescent="0.4">
      <c r="H1" s="103"/>
    </row>
    <row r="2" spans="2:8" ht="16.2" thickBot="1" x14ac:dyDescent="0.4">
      <c r="B2" s="399" t="str">
        <f>'Version Control'!$B$2</f>
        <v>Title Block</v>
      </c>
      <c r="C2" s="421"/>
      <c r="D2" s="421"/>
      <c r="E2" s="421"/>
      <c r="F2" s="400"/>
      <c r="H2" s="103"/>
    </row>
    <row r="3" spans="2:8" x14ac:dyDescent="0.35">
      <c r="B3" s="45" t="str">
        <f>'Version Control'!$B$3</f>
        <v>Test Report Template Name:</v>
      </c>
      <c r="C3" s="602" t="str">
        <f>'Version Control'!$C$3</f>
        <v>Dishwashers</v>
      </c>
      <c r="D3" s="603"/>
      <c r="E3" s="603"/>
      <c r="F3" s="604"/>
      <c r="H3" s="103"/>
    </row>
    <row r="4" spans="2:8" x14ac:dyDescent="0.35">
      <c r="B4" s="46" t="str">
        <f>'Version Control'!$B$4</f>
        <v>Version Number:</v>
      </c>
      <c r="C4" s="519" t="str">
        <f>'Version Control'!$C$4</f>
        <v>v1.0</v>
      </c>
      <c r="D4" s="520"/>
      <c r="E4" s="520"/>
      <c r="F4" s="521"/>
      <c r="H4" s="103"/>
    </row>
    <row r="5" spans="2:8" x14ac:dyDescent="0.35">
      <c r="B5" s="46" t="str">
        <f>'Version Control'!$B$5</f>
        <v xml:space="preserve">Latest Template Revision: </v>
      </c>
      <c r="C5" s="605">
        <f>'Version Control'!$C$5</f>
        <v>45821</v>
      </c>
      <c r="D5" s="606"/>
      <c r="E5" s="606"/>
      <c r="F5" s="607"/>
      <c r="H5" s="103"/>
    </row>
    <row r="6" spans="2:8" x14ac:dyDescent="0.35">
      <c r="B6" s="46" t="str">
        <f>'Version Control'!$B$6</f>
        <v>Tab Name:</v>
      </c>
      <c r="C6" s="519" t="str">
        <f ca="1">MID(CELL("filename",A1), FIND("]", CELL("filename", A1))+ 1, 255)</f>
        <v>Drop-downs</v>
      </c>
      <c r="D6" s="520"/>
      <c r="E6" s="520"/>
      <c r="F6" s="521"/>
      <c r="H6" s="103"/>
    </row>
    <row r="7" spans="2:8" ht="35.25" customHeight="1" x14ac:dyDescent="0.35">
      <c r="B7" s="189" t="str">
        <f>'Version Control'!$B$7</f>
        <v>File Name:</v>
      </c>
      <c r="C7" s="533" t="str">
        <f ca="1">'Version Control'!$C$7</f>
        <v>Dishwashers Appendix C2 - v1.0.xlsx</v>
      </c>
      <c r="D7" s="531"/>
      <c r="E7" s="531"/>
      <c r="F7" s="532"/>
      <c r="H7" s="103"/>
    </row>
    <row r="8" spans="2:8" x14ac:dyDescent="0.35">
      <c r="B8" s="189" t="str">
        <f>'Version Control'!$B$8</f>
        <v>Test Start Date:</v>
      </c>
      <c r="C8" s="530" t="str">
        <f>'Version Control'!$C$8</f>
        <v>[MM/DD/YYYY]</v>
      </c>
      <c r="D8" s="531"/>
      <c r="E8" s="531"/>
      <c r="F8" s="532"/>
      <c r="H8" s="103"/>
    </row>
    <row r="9" spans="2:8" ht="16.2" thickBot="1" x14ac:dyDescent="0.4">
      <c r="B9" s="47" t="str">
        <f>'Version Control'!$B$9</f>
        <v xml:space="preserve">Test Completion Date: </v>
      </c>
      <c r="C9" s="496" t="str">
        <f>'Version Control'!$C$9</f>
        <v>[MM/DD/YYYY]</v>
      </c>
      <c r="D9" s="497"/>
      <c r="E9" s="497"/>
      <c r="F9" s="498"/>
      <c r="H9" s="103"/>
    </row>
    <row r="10" spans="2:8" x14ac:dyDescent="0.35">
      <c r="H10" s="103"/>
    </row>
    <row r="11" spans="2:8" x14ac:dyDescent="0.35">
      <c r="H11" s="103"/>
    </row>
    <row r="12" spans="2:8" x14ac:dyDescent="0.35">
      <c r="B12" s="102" t="s">
        <v>18</v>
      </c>
      <c r="D12" s="102" t="s">
        <v>23</v>
      </c>
      <c r="F12" s="102" t="s">
        <v>171</v>
      </c>
      <c r="H12" s="103"/>
    </row>
    <row r="13" spans="2:8" x14ac:dyDescent="0.35">
      <c r="B13" s="104" t="s">
        <v>251</v>
      </c>
      <c r="D13" s="104">
        <v>50</v>
      </c>
      <c r="F13" s="104" t="s">
        <v>172</v>
      </c>
      <c r="H13" s="103"/>
    </row>
    <row r="14" spans="2:8" x14ac:dyDescent="0.35">
      <c r="B14" s="105" t="s">
        <v>104</v>
      </c>
      <c r="D14" s="106">
        <v>120</v>
      </c>
      <c r="F14" s="105" t="s">
        <v>173</v>
      </c>
      <c r="H14" s="103"/>
    </row>
    <row r="15" spans="2:8" x14ac:dyDescent="0.35">
      <c r="D15" s="105">
        <v>140</v>
      </c>
      <c r="H15" s="103"/>
    </row>
    <row r="16" spans="2:8" x14ac:dyDescent="0.35">
      <c r="B16" s="102" t="s">
        <v>398</v>
      </c>
      <c r="H16" s="103"/>
    </row>
    <row r="17" spans="1:8" x14ac:dyDescent="0.35">
      <c r="B17" s="104" t="s">
        <v>400</v>
      </c>
      <c r="H17" s="103"/>
    </row>
    <row r="18" spans="1:8" x14ac:dyDescent="0.35">
      <c r="B18" s="105" t="s">
        <v>399</v>
      </c>
      <c r="H18" s="103"/>
    </row>
    <row r="19" spans="1:8" x14ac:dyDescent="0.35">
      <c r="H19" s="103"/>
    </row>
    <row r="20" spans="1:8" x14ac:dyDescent="0.35">
      <c r="A20" s="103"/>
      <c r="B20" s="103"/>
      <c r="C20" s="103"/>
      <c r="D20" s="103"/>
      <c r="E20" s="103"/>
      <c r="F20" s="103"/>
      <c r="G20" s="103"/>
      <c r="H20" s="103"/>
    </row>
    <row r="23" spans="1:8" x14ac:dyDescent="0.35">
      <c r="B23"/>
    </row>
    <row r="24" spans="1:8" x14ac:dyDescent="0.35">
      <c r="B24"/>
    </row>
    <row r="25" spans="1:8" x14ac:dyDescent="0.35">
      <c r="B25"/>
    </row>
    <row r="26" spans="1:8" x14ac:dyDescent="0.35">
      <c r="B26"/>
    </row>
  </sheetData>
  <sheetProtection algorithmName="SHA-512" hashValue="ecHewFViX9z8oYze4G1hMWrcxgZshy4rzXXuznUwMn5WtI8Qx2Yym4U0Lzp01GSzm77YZ4ZRDxOAsYD1Wnn2aw==" saltValue="16npb3NEfVU5IM5H+tIvBg==" spinCount="100000" sheet="1" objects="1" scenarios="1" selectLockedCells="1"/>
  <customSheetViews>
    <customSheetView guid="{93A7420A-9CB1-41ED-BAA4-06AB08AA6C37}" state="hidden">
      <selection activeCell="F5" sqref="F5"/>
      <pageMargins left="0.7" right="0.7" top="0.75" bottom="0.75" header="0.3" footer="0.3"/>
    </customSheetView>
  </customSheetViews>
  <mergeCells count="8">
    <mergeCell ref="C9:F9"/>
    <mergeCell ref="B2:F2"/>
    <mergeCell ref="C3:F3"/>
    <mergeCell ref="C4:F4"/>
    <mergeCell ref="C5:F5"/>
    <mergeCell ref="C6:F6"/>
    <mergeCell ref="C7:F7"/>
    <mergeCell ref="C8:F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G25"/>
  <sheetViews>
    <sheetView showGridLines="0" zoomScale="80" zoomScaleNormal="80" workbookViewId="0">
      <selection activeCell="B2" sqref="B2:C2"/>
    </sheetView>
  </sheetViews>
  <sheetFormatPr defaultColWidth="9.109375" defaultRowHeight="15.6" x14ac:dyDescent="0.35"/>
  <cols>
    <col min="1" max="1" width="5.88671875" style="2" customWidth="1"/>
    <col min="2" max="2" width="31" style="2" customWidth="1"/>
    <col min="3" max="3" width="84.5546875" style="1" customWidth="1"/>
    <col min="4" max="4" width="4.33203125" style="2" customWidth="1"/>
    <col min="5" max="5" width="3.6640625" style="2" customWidth="1"/>
    <col min="6" max="16384" width="9.109375" style="2"/>
  </cols>
  <sheetData>
    <row r="1" spans="2:7" ht="16.2" thickBot="1" x14ac:dyDescent="0.4">
      <c r="B1" s="1"/>
      <c r="C1" s="2"/>
      <c r="E1" s="17"/>
    </row>
    <row r="2" spans="2:7" ht="16.2" thickBot="1" x14ac:dyDescent="0.4">
      <c r="B2" s="433" t="s">
        <v>66</v>
      </c>
      <c r="C2" s="435"/>
      <c r="E2" s="17"/>
    </row>
    <row r="3" spans="2:7" x14ac:dyDescent="0.35">
      <c r="B3" s="84" t="s">
        <v>180</v>
      </c>
      <c r="C3" s="85" t="s">
        <v>356</v>
      </c>
      <c r="D3" s="3"/>
      <c r="E3" s="16"/>
      <c r="F3" s="3"/>
      <c r="G3" s="3"/>
    </row>
    <row r="4" spans="2:7" x14ac:dyDescent="0.35">
      <c r="B4" s="86" t="s">
        <v>69</v>
      </c>
      <c r="C4" s="87" t="str">
        <f>INDEX(B14:B60,COUNTA(B14:B60),1)</f>
        <v>v1.0</v>
      </c>
      <c r="D4" s="3"/>
      <c r="E4" s="16"/>
      <c r="F4" s="3"/>
      <c r="G4" s="3"/>
    </row>
    <row r="5" spans="2:7" x14ac:dyDescent="0.35">
      <c r="B5" s="86" t="s">
        <v>181</v>
      </c>
      <c r="C5" s="88">
        <f>IF(MAX(B14:C102)=0,"No Revisions Dates Entered",MAX(C14:C102))</f>
        <v>45821</v>
      </c>
      <c r="D5" s="3"/>
      <c r="E5" s="16"/>
      <c r="F5" s="3"/>
      <c r="G5" s="3"/>
    </row>
    <row r="6" spans="2:7" x14ac:dyDescent="0.35">
      <c r="B6" s="86" t="s">
        <v>68</v>
      </c>
      <c r="C6" s="89" t="str">
        <f ca="1">MID(CELL("filename",A1), FIND("]", CELL("filename", A1))+ 1, 255)</f>
        <v>Version Control</v>
      </c>
      <c r="D6" s="3"/>
      <c r="E6" s="16"/>
      <c r="F6" s="3"/>
      <c r="G6" s="3"/>
    </row>
    <row r="7" spans="2:7" ht="38.25" customHeight="1" x14ac:dyDescent="0.35">
      <c r="B7" s="90" t="s">
        <v>67</v>
      </c>
      <c r="C7" s="91" t="str">
        <f ca="1">MID(CELL("FILENAME",A1),FIND("[",CELL("FILENAME",A1))+1,FIND("]",CELL("FILENAME",A1))-FIND("[",CELL("FILENAME",A1))-1)</f>
        <v>Dishwashers Appendix C2 - v1.0.xlsx</v>
      </c>
      <c r="D7" s="3"/>
      <c r="E7" s="16"/>
      <c r="F7" s="3"/>
      <c r="G7" s="3"/>
    </row>
    <row r="8" spans="2:7" x14ac:dyDescent="0.35">
      <c r="B8" s="90" t="s">
        <v>355</v>
      </c>
      <c r="C8" s="295" t="str">
        <f>'General Info &amp; Test Results'!C17</f>
        <v>[MM/DD/YYYY]</v>
      </c>
      <c r="D8" s="3"/>
      <c r="E8" s="16"/>
      <c r="F8" s="3"/>
      <c r="G8" s="3"/>
    </row>
    <row r="9" spans="2:7" ht="16.2" thickBot="1" x14ac:dyDescent="0.4">
      <c r="B9" s="92" t="s">
        <v>70</v>
      </c>
      <c r="C9" s="93" t="str">
        <f>'General Info &amp; Test Results'!C18</f>
        <v>[MM/DD/YYYY]</v>
      </c>
      <c r="D9" s="3"/>
      <c r="E9" s="16"/>
      <c r="F9" s="3"/>
      <c r="G9" s="3"/>
    </row>
    <row r="10" spans="2:7" x14ac:dyDescent="0.35">
      <c r="B10" s="3"/>
      <c r="C10" s="3"/>
      <c r="D10" s="3"/>
      <c r="E10" s="16"/>
      <c r="F10" s="3"/>
      <c r="G10" s="3"/>
    </row>
    <row r="11" spans="2:7" ht="16.2" thickBot="1" x14ac:dyDescent="0.4">
      <c r="B11" s="3"/>
      <c r="C11" s="3"/>
      <c r="D11" s="3"/>
      <c r="E11" s="16"/>
      <c r="F11" s="3"/>
      <c r="G11" s="3"/>
    </row>
    <row r="12" spans="2:7" ht="16.2" thickBot="1" x14ac:dyDescent="0.4">
      <c r="B12" s="5" t="s">
        <v>71</v>
      </c>
      <c r="C12" s="6"/>
      <c r="D12" s="3"/>
      <c r="E12" s="16"/>
      <c r="F12" s="3"/>
      <c r="G12" s="3"/>
    </row>
    <row r="13" spans="2:7" x14ac:dyDescent="0.35">
      <c r="B13" s="100" t="s">
        <v>72</v>
      </c>
      <c r="C13" s="101" t="s">
        <v>73</v>
      </c>
      <c r="D13" s="3"/>
      <c r="E13" s="16"/>
      <c r="F13" s="3"/>
      <c r="G13" s="3"/>
    </row>
    <row r="14" spans="2:7" x14ac:dyDescent="0.35">
      <c r="B14" s="82" t="s">
        <v>182</v>
      </c>
      <c r="C14" s="94">
        <v>45821</v>
      </c>
      <c r="D14" s="3"/>
      <c r="E14" s="16"/>
      <c r="F14" s="3"/>
      <c r="G14" s="3"/>
    </row>
    <row r="15" spans="2:7" x14ac:dyDescent="0.35">
      <c r="B15" s="83"/>
      <c r="C15" s="95"/>
      <c r="D15" s="4"/>
      <c r="E15" s="16"/>
      <c r="F15" s="3"/>
      <c r="G15" s="3"/>
    </row>
    <row r="16" spans="2:7" x14ac:dyDescent="0.35">
      <c r="B16" s="83"/>
      <c r="C16" s="95"/>
      <c r="E16" s="17"/>
    </row>
    <row r="17" spans="1:5" x14ac:dyDescent="0.35">
      <c r="B17" s="98"/>
      <c r="C17" s="96"/>
      <c r="E17" s="17"/>
    </row>
    <row r="18" spans="1:5" x14ac:dyDescent="0.35">
      <c r="B18" s="230"/>
      <c r="C18" s="231"/>
      <c r="E18" s="17"/>
    </row>
    <row r="19" spans="1:5" x14ac:dyDescent="0.35">
      <c r="B19" s="230"/>
      <c r="C19" s="231"/>
      <c r="E19" s="17"/>
    </row>
    <row r="20" spans="1:5" x14ac:dyDescent="0.35">
      <c r="B20" s="230"/>
      <c r="C20" s="231"/>
      <c r="E20" s="17"/>
    </row>
    <row r="21" spans="1:5" x14ac:dyDescent="0.35">
      <c r="B21" s="230"/>
      <c r="C21" s="231"/>
      <c r="E21" s="17"/>
    </row>
    <row r="22" spans="1:5" x14ac:dyDescent="0.35">
      <c r="B22" s="230"/>
      <c r="C22" s="231"/>
      <c r="E22" s="17"/>
    </row>
    <row r="23" spans="1:5" ht="16.2" thickBot="1" x14ac:dyDescent="0.4">
      <c r="B23" s="99"/>
      <c r="C23" s="97"/>
      <c r="E23" s="17"/>
    </row>
    <row r="24" spans="1:5" x14ac:dyDescent="0.35">
      <c r="E24" s="17"/>
    </row>
    <row r="25" spans="1:5" x14ac:dyDescent="0.35">
      <c r="A25" s="17"/>
      <c r="B25" s="17"/>
      <c r="C25" s="34"/>
      <c r="D25" s="17"/>
      <c r="E25" s="17"/>
    </row>
  </sheetData>
  <sheetProtection algorithmName="SHA-512" hashValue="+IgxZSwUn9ENkCWLoFyrVryczrNpvvC0iT6AkwQIaz/HXh7k0CYLoiwo8Iz8g2A551NEllEriPdu4pYLBMPruw==" saltValue="JhfVob2U8rqjMsPbPC93dA==" spinCount="100000" sheet="1" objects="1" scenarios="1" selectLockedCells="1"/>
  <mergeCells count="1">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43"/>
  <sheetViews>
    <sheetView showGridLines="0" zoomScale="80" zoomScaleNormal="80" workbookViewId="0">
      <selection activeCell="C13" sqref="C13"/>
    </sheetView>
  </sheetViews>
  <sheetFormatPr defaultColWidth="9.109375" defaultRowHeight="15.6" x14ac:dyDescent="0.35"/>
  <cols>
    <col min="1" max="1" width="2" style="102" customWidth="1"/>
    <col min="2" max="2" width="48" style="102" bestFit="1" customWidth="1"/>
    <col min="3" max="3" width="36.5546875" style="102" customWidth="1"/>
    <col min="4" max="4" width="7.109375" style="102" customWidth="1"/>
    <col min="5" max="5" width="44.33203125" style="102" customWidth="1"/>
    <col min="6" max="6" width="23.88671875" style="102" customWidth="1"/>
    <col min="7" max="7" width="23" style="102" customWidth="1"/>
    <col min="8" max="8" width="21" style="102" customWidth="1"/>
    <col min="9" max="9" width="5" style="102" customWidth="1"/>
    <col min="10" max="10" width="3.5546875" style="102" customWidth="1"/>
    <col min="11" max="16384" width="9.109375" style="102"/>
  </cols>
  <sheetData>
    <row r="1" spans="2:10" ht="16.2" thickBot="1" x14ac:dyDescent="0.4">
      <c r="J1" s="103"/>
    </row>
    <row r="2" spans="2:10" ht="16.2" thickBot="1" x14ac:dyDescent="0.4">
      <c r="B2" s="399" t="str">
        <f>'Version Control'!$B$2</f>
        <v>Title Block</v>
      </c>
      <c r="C2" s="421"/>
      <c r="D2" s="400"/>
      <c r="E2" s="158"/>
      <c r="J2" s="103"/>
    </row>
    <row r="3" spans="2:10" x14ac:dyDescent="0.35">
      <c r="B3" s="43" t="str">
        <f>'Version Control'!$B$3</f>
        <v>Test Report Template Name:</v>
      </c>
      <c r="C3" s="427" t="str">
        <f>'Version Control'!$C$3</f>
        <v>Dishwashers</v>
      </c>
      <c r="D3" s="428"/>
      <c r="E3" s="158"/>
      <c r="F3" s="108" t="s">
        <v>127</v>
      </c>
      <c r="J3" s="103"/>
    </row>
    <row r="4" spans="2:10" x14ac:dyDescent="0.35">
      <c r="B4" s="18" t="str">
        <f>'Version Control'!$B$4</f>
        <v>Version Number:</v>
      </c>
      <c r="C4" s="429" t="str">
        <f>'Version Control'!$C$4</f>
        <v>v1.0</v>
      </c>
      <c r="D4" s="430"/>
      <c r="E4" s="158"/>
      <c r="J4" s="103"/>
    </row>
    <row r="5" spans="2:10" x14ac:dyDescent="0.35">
      <c r="B5" s="18" t="str">
        <f>'Version Control'!$B$5</f>
        <v xml:space="preserve">Latest Template Revision: </v>
      </c>
      <c r="C5" s="431">
        <f>'Version Control'!$C$5</f>
        <v>45821</v>
      </c>
      <c r="D5" s="432"/>
      <c r="E5" s="158"/>
      <c r="J5" s="103"/>
    </row>
    <row r="6" spans="2:10" x14ac:dyDescent="0.35">
      <c r="B6" s="18" t="str">
        <f>'Version Control'!$B$6</f>
        <v>Tab Name:</v>
      </c>
      <c r="C6" s="429" t="str">
        <f ca="1">MID(CELL("filename",A1), FIND("]", CELL("filename", A1))+ 1, 255)</f>
        <v>General Info &amp; Test Results</v>
      </c>
      <c r="D6" s="430"/>
      <c r="E6" s="158"/>
      <c r="J6" s="103"/>
    </row>
    <row r="7" spans="2:10" ht="35.25" customHeight="1" x14ac:dyDescent="0.35">
      <c r="B7" s="191" t="str">
        <f>'Version Control'!$B$7</f>
        <v>File Name:</v>
      </c>
      <c r="C7" s="422" t="str">
        <f ca="1">'Version Control'!$C$7</f>
        <v>Dishwashers Appendix C2 - v1.0.xlsx</v>
      </c>
      <c r="D7" s="423"/>
      <c r="E7" s="158"/>
      <c r="J7" s="103"/>
    </row>
    <row r="8" spans="2:10" x14ac:dyDescent="0.35">
      <c r="B8" s="191" t="str">
        <f>'Version Control'!$B$8</f>
        <v>Test Start Date:</v>
      </c>
      <c r="C8" s="424" t="str">
        <f>'Version Control'!$C$8</f>
        <v>[MM/DD/YYYY]</v>
      </c>
      <c r="D8" s="423"/>
      <c r="E8" s="158"/>
      <c r="J8" s="103"/>
    </row>
    <row r="9" spans="2:10" ht="16.2" thickBot="1" x14ac:dyDescent="0.4">
      <c r="B9" s="19" t="str">
        <f>'Version Control'!$B$9</f>
        <v xml:space="preserve">Test Completion Date: </v>
      </c>
      <c r="C9" s="425" t="str">
        <f>'Version Control'!$C$9</f>
        <v>[MM/DD/YYYY]</v>
      </c>
      <c r="D9" s="426"/>
      <c r="E9" s="158"/>
      <c r="J9" s="103"/>
    </row>
    <row r="10" spans="2:10" ht="19.8" x14ac:dyDescent="0.45">
      <c r="B10" s="179"/>
      <c r="D10" s="180"/>
      <c r="E10" s="180"/>
      <c r="J10" s="103"/>
    </row>
    <row r="11" spans="2:10" ht="20.399999999999999" thickBot="1" x14ac:dyDescent="0.5">
      <c r="B11" s="179"/>
      <c r="E11" s="180"/>
      <c r="J11" s="103"/>
    </row>
    <row r="12" spans="2:10" ht="16.2" thickBot="1" x14ac:dyDescent="0.4">
      <c r="B12" s="109" t="s">
        <v>116</v>
      </c>
      <c r="C12" s="111"/>
      <c r="E12" s="109" t="s">
        <v>121</v>
      </c>
      <c r="F12" s="164"/>
      <c r="G12" s="111"/>
      <c r="J12" s="103"/>
    </row>
    <row r="13" spans="2:10" x14ac:dyDescent="0.35">
      <c r="B13" s="20" t="s">
        <v>0</v>
      </c>
      <c r="C13" s="35"/>
      <c r="E13" s="211" t="s">
        <v>85</v>
      </c>
      <c r="F13" s="212" t="s">
        <v>112</v>
      </c>
      <c r="G13" s="213" t="s">
        <v>86</v>
      </c>
      <c r="J13" s="103"/>
    </row>
    <row r="14" spans="2:10" ht="16.2" thickBot="1" x14ac:dyDescent="0.4">
      <c r="B14" s="80" t="s">
        <v>87</v>
      </c>
      <c r="C14" s="214"/>
      <c r="E14" s="298" t="s">
        <v>98</v>
      </c>
      <c r="F14" s="304" t="str">
        <f>IFERROR('Test Data &amp; Derived Results'!F81+'Test Data &amp; Derived Results'!O90+'Test Data &amp; Derived Results'!O108+'Test Data &amp; Derived Results'!O111, "")</f>
        <v/>
      </c>
      <c r="G14" s="299" t="s">
        <v>13</v>
      </c>
      <c r="J14" s="103"/>
    </row>
    <row r="15" spans="2:10" ht="16.2" thickBot="1" x14ac:dyDescent="0.4">
      <c r="E15" s="300" t="s">
        <v>41</v>
      </c>
      <c r="F15" s="305" t="str">
        <f>IFERROR('Test Data &amp; Derived Results'!F107,"")</f>
        <v/>
      </c>
      <c r="G15" s="301" t="s">
        <v>11</v>
      </c>
      <c r="J15" s="103"/>
    </row>
    <row r="16" spans="2:10" ht="16.2" thickBot="1" x14ac:dyDescent="0.4">
      <c r="B16" s="109" t="s">
        <v>111</v>
      </c>
      <c r="C16" s="111"/>
      <c r="E16" s="300" t="s">
        <v>345</v>
      </c>
      <c r="F16" s="305" t="str">
        <f>IFERROR('Cleaning Performance'!G116,"")</f>
        <v/>
      </c>
      <c r="G16" s="301"/>
      <c r="J16" s="103"/>
    </row>
    <row r="17" spans="2:10" x14ac:dyDescent="0.35">
      <c r="B17" s="23" t="s">
        <v>88</v>
      </c>
      <c r="C17" s="198" t="s">
        <v>89</v>
      </c>
      <c r="E17" s="300" t="s">
        <v>346</v>
      </c>
      <c r="F17" s="305" t="str">
        <f>IFERROR('Cleaning Performance'!G118,"")</f>
        <v/>
      </c>
      <c r="G17" s="301"/>
      <c r="J17" s="103"/>
    </row>
    <row r="18" spans="2:10" ht="16.2" thickBot="1" x14ac:dyDescent="0.4">
      <c r="B18" s="24" t="s">
        <v>90</v>
      </c>
      <c r="C18" s="216" t="s">
        <v>89</v>
      </c>
      <c r="E18" s="302" t="s">
        <v>347</v>
      </c>
      <c r="F18" s="306" t="str">
        <f>IFERROR('Cleaning Performance'!G120, "")</f>
        <v/>
      </c>
      <c r="G18" s="303"/>
      <c r="J18" s="103"/>
    </row>
    <row r="19" spans="2:10" ht="15" customHeight="1" thickBot="1" x14ac:dyDescent="0.4">
      <c r="F19"/>
      <c r="J19" s="103"/>
    </row>
    <row r="20" spans="2:10" ht="18" customHeight="1" thickBot="1" x14ac:dyDescent="0.4">
      <c r="B20" s="109" t="s">
        <v>117</v>
      </c>
      <c r="C20" s="111"/>
      <c r="E20" s="215" t="s">
        <v>128</v>
      </c>
      <c r="J20" s="103"/>
    </row>
    <row r="21" spans="2:10" ht="16.2" thickBot="1" x14ac:dyDescent="0.4">
      <c r="B21" s="21" t="s">
        <v>179</v>
      </c>
      <c r="C21" s="35"/>
      <c r="E21" s="399" t="s">
        <v>110</v>
      </c>
      <c r="F21" s="421"/>
      <c r="G21" s="421"/>
      <c r="H21" s="400"/>
      <c r="J21" s="103"/>
    </row>
    <row r="22" spans="2:10" ht="17.25" customHeight="1" x14ac:dyDescent="0.35">
      <c r="B22" s="21" t="s">
        <v>105</v>
      </c>
      <c r="C22" s="35"/>
      <c r="E22" s="412" t="s">
        <v>147</v>
      </c>
      <c r="F22" s="413"/>
      <c r="G22" s="413"/>
      <c r="H22" s="414"/>
      <c r="J22" s="103"/>
    </row>
    <row r="23" spans="2:10" ht="17.25" customHeight="1" x14ac:dyDescent="0.35">
      <c r="B23" s="22" t="s">
        <v>91</v>
      </c>
      <c r="C23" s="36"/>
      <c r="E23" s="415"/>
      <c r="F23" s="416"/>
      <c r="G23" s="416"/>
      <c r="H23" s="417"/>
      <c r="J23" s="103"/>
    </row>
    <row r="24" spans="2:10" ht="16.2" thickBot="1" x14ac:dyDescent="0.4">
      <c r="B24" s="22" t="s">
        <v>92</v>
      </c>
      <c r="C24" s="36"/>
      <c r="E24" s="418"/>
      <c r="F24" s="419"/>
      <c r="G24" s="419"/>
      <c r="H24" s="420"/>
      <c r="J24" s="103"/>
    </row>
    <row r="25" spans="2:10" ht="18" customHeight="1" x14ac:dyDescent="0.35">
      <c r="B25" s="22" t="s">
        <v>93</v>
      </c>
      <c r="C25" s="36"/>
      <c r="E25" s="228" t="s">
        <v>74</v>
      </c>
      <c r="F25" s="229"/>
      <c r="G25" s="40" t="s">
        <v>73</v>
      </c>
      <c r="H25" s="41" t="s">
        <v>75</v>
      </c>
      <c r="J25" s="103"/>
    </row>
    <row r="26" spans="2:10" ht="17.25" customHeight="1" x14ac:dyDescent="0.35">
      <c r="B26" s="22" t="s">
        <v>94</v>
      </c>
      <c r="C26" s="36"/>
      <c r="E26" s="226" t="s">
        <v>76</v>
      </c>
      <c r="F26" s="227"/>
      <c r="G26" s="217" t="str">
        <f>'Report Sign-Off Block'!D16</f>
        <v>[MM/DD/YYYY]</v>
      </c>
      <c r="H26" s="218" t="str">
        <f>IF('Report Sign-Off Block'!E16&lt;&gt;0,'Report Sign-Off Block'!E16,"")</f>
        <v>[Test Lab Name]</v>
      </c>
      <c r="J26" s="103"/>
    </row>
    <row r="27" spans="2:10" x14ac:dyDescent="0.35">
      <c r="B27" s="22" t="s">
        <v>95</v>
      </c>
      <c r="C27" s="198" t="s">
        <v>89</v>
      </c>
      <c r="E27" s="226" t="s">
        <v>77</v>
      </c>
      <c r="F27" s="227"/>
      <c r="G27" s="219" t="str">
        <f>'Report Sign-Off Block'!D17</f>
        <v>[MM/DD/YYYY]</v>
      </c>
      <c r="H27" s="220" t="str">
        <f>IF('Report Sign-Off Block'!E17&lt;&gt;0,'Report Sign-Off Block'!E17,"")</f>
        <v>[Test Lab Name]</v>
      </c>
      <c r="J27" s="103"/>
    </row>
    <row r="28" spans="2:10" ht="16.2" thickBot="1" x14ac:dyDescent="0.4">
      <c r="B28" s="25" t="s">
        <v>96</v>
      </c>
      <c r="C28" s="37"/>
      <c r="E28" s="410" t="s">
        <v>145</v>
      </c>
      <c r="F28" s="411"/>
      <c r="G28" s="219" t="str">
        <f>'Report Sign-Off Block'!D18</f>
        <v>[MM/DD/YYYY]</v>
      </c>
      <c r="H28" s="220" t="str">
        <f>IF('Report Sign-Off Block'!E18&lt;&gt;0,'Report Sign-Off Block'!E18,"")</f>
        <v>[Test Lab Name]</v>
      </c>
      <c r="J28" s="103"/>
    </row>
    <row r="29" spans="2:10" ht="15" customHeight="1" thickBot="1" x14ac:dyDescent="0.4">
      <c r="E29" s="407" t="s">
        <v>145</v>
      </c>
      <c r="F29" s="408"/>
      <c r="G29" s="221" t="str">
        <f>'Report Sign-Off Block'!D19</f>
        <v>[MM/DD/YYYY]</v>
      </c>
      <c r="H29" s="222" t="str">
        <f>IF('Report Sign-Off Block'!E19&lt;&gt;0,'Report Sign-Off Block'!E19,"")</f>
        <v>[Test Lab Name]</v>
      </c>
      <c r="J29" s="103"/>
    </row>
    <row r="30" spans="2:10" ht="15" customHeight="1" thickBot="1" x14ac:dyDescent="0.4">
      <c r="B30" s="109" t="s">
        <v>42</v>
      </c>
      <c r="C30" s="111"/>
      <c r="E30" s="409"/>
      <c r="F30" s="409"/>
      <c r="G30" s="232"/>
      <c r="H30" s="233"/>
      <c r="J30" s="103"/>
    </row>
    <row r="31" spans="2:10" x14ac:dyDescent="0.35">
      <c r="B31" s="26" t="s">
        <v>97</v>
      </c>
      <c r="C31" s="297"/>
      <c r="J31" s="103"/>
    </row>
    <row r="32" spans="2:10" x14ac:dyDescent="0.35">
      <c r="B32" s="27" t="s">
        <v>113</v>
      </c>
      <c r="C32" s="250"/>
      <c r="J32" s="103"/>
    </row>
    <row r="33" spans="1:10" x14ac:dyDescent="0.35">
      <c r="B33" s="27" t="s">
        <v>236</v>
      </c>
      <c r="C33" s="250"/>
      <c r="J33" s="103"/>
    </row>
    <row r="34" spans="1:10" x14ac:dyDescent="0.35">
      <c r="B34" s="27" t="s">
        <v>14</v>
      </c>
      <c r="C34" s="250"/>
      <c r="J34" s="103"/>
    </row>
    <row r="35" spans="1:10" x14ac:dyDescent="0.35">
      <c r="B35" s="27" t="s">
        <v>37</v>
      </c>
      <c r="C35" s="250"/>
      <c r="J35" s="103"/>
    </row>
    <row r="36" spans="1:10" x14ac:dyDescent="0.35">
      <c r="B36" s="27" t="s">
        <v>158</v>
      </c>
      <c r="C36" s="250"/>
      <c r="J36" s="103"/>
    </row>
    <row r="37" spans="1:10" x14ac:dyDescent="0.35">
      <c r="B37" s="27" t="s">
        <v>238</v>
      </c>
      <c r="C37" s="250"/>
      <c r="J37" s="103"/>
    </row>
    <row r="38" spans="1:10" x14ac:dyDescent="0.35">
      <c r="B38" s="27" t="s">
        <v>237</v>
      </c>
      <c r="C38" s="250"/>
      <c r="J38" s="103"/>
    </row>
    <row r="39" spans="1:10" x14ac:dyDescent="0.35">
      <c r="B39" s="27" t="s">
        <v>239</v>
      </c>
      <c r="C39" s="250"/>
      <c r="J39" s="103"/>
    </row>
    <row r="40" spans="1:10" x14ac:dyDescent="0.35">
      <c r="B40" s="27" t="s">
        <v>357</v>
      </c>
      <c r="C40" s="36"/>
      <c r="J40" s="103"/>
    </row>
    <row r="41" spans="1:10" ht="16.2" thickBot="1" x14ac:dyDescent="0.4">
      <c r="B41" s="25" t="s">
        <v>358</v>
      </c>
      <c r="C41" s="37"/>
      <c r="J41" s="103"/>
    </row>
    <row r="42" spans="1:10" x14ac:dyDescent="0.35">
      <c r="J42" s="103"/>
    </row>
    <row r="43" spans="1:10" x14ac:dyDescent="0.35">
      <c r="A43" s="103"/>
      <c r="B43" s="103"/>
      <c r="C43" s="103"/>
      <c r="D43" s="103"/>
      <c r="E43" s="103"/>
      <c r="F43" s="103"/>
      <c r="G43" s="103"/>
      <c r="H43" s="103"/>
      <c r="I43" s="103"/>
      <c r="J43" s="103"/>
    </row>
  </sheetData>
  <sheetProtection algorithmName="SHA-512" hashValue="SkGzspr2CnctbXVWcklPU5AuXmjCjZNd1oYkTwRRyFRI8qV54zENMXFtZTUibvTuafdXxSShMS/Db0idCPS0Jw==" saltValue="mLtRcgeLVF9M1NuSa4RR1A==" spinCount="100000" sheet="1" objects="1" scenarios="1" selectLockedCells="1"/>
  <customSheetViews>
    <customSheetView guid="{93A7420A-9CB1-41ED-BAA4-06AB08AA6C37}" showGridLines="0" topLeftCell="A22">
      <selection activeCell="D32" sqref="D32"/>
      <pageMargins left="0.7" right="0.7" top="0.75" bottom="0.75" header="0.3" footer="0.3"/>
      <pageSetup orientation="portrait" r:id="rId1"/>
    </customSheetView>
  </customSheetViews>
  <mergeCells count="13">
    <mergeCell ref="C7:D7"/>
    <mergeCell ref="C8:D8"/>
    <mergeCell ref="C9:D9"/>
    <mergeCell ref="B2:D2"/>
    <mergeCell ref="C3:D3"/>
    <mergeCell ref="C4:D4"/>
    <mergeCell ref="C5:D5"/>
    <mergeCell ref="C6:D6"/>
    <mergeCell ref="E29:F29"/>
    <mergeCell ref="E30:F30"/>
    <mergeCell ref="E28:F28"/>
    <mergeCell ref="E22:H24"/>
    <mergeCell ref="E21:H21"/>
  </mergeCells>
  <dataValidations count="3">
    <dataValidation type="list" allowBlank="1" showInputMessage="1" showErrorMessage="1" sqref="C35" xr:uid="{00000000-0002-0000-0100-000000000000}">
      <formula1>dd_Temp</formula1>
    </dataValidation>
    <dataValidation type="list" allowBlank="1" showInputMessage="1" showErrorMessage="1" sqref="C21" xr:uid="{00000000-0002-0000-0100-000001000000}">
      <formula1>dd_UnitType</formula1>
    </dataValidation>
    <dataValidation type="list" allowBlank="1" showInputMessage="1" showErrorMessage="1" sqref="C34 C32 C33 C36 C37 C38 C39" xr:uid="{00000000-0002-0000-0100-000002000000}">
      <formula1>dd_YesNo</formula1>
    </dataValidation>
  </dataValidations>
  <hyperlinks>
    <hyperlink ref="F3" location="Instructions!C29" display="Back to Instructions tab"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48"/>
  <sheetViews>
    <sheetView showGridLines="0" zoomScale="80" zoomScaleNormal="80" workbookViewId="0">
      <selection activeCell="B14" sqref="B14"/>
    </sheetView>
  </sheetViews>
  <sheetFormatPr defaultColWidth="10.44140625" defaultRowHeight="15.6" x14ac:dyDescent="0.35"/>
  <cols>
    <col min="1" max="1" width="2.88671875" style="2" customWidth="1"/>
    <col min="2" max="2" width="42.5546875" style="2" customWidth="1"/>
    <col min="3" max="3" width="38.44140625" style="2" customWidth="1"/>
    <col min="4" max="4" width="35" style="2" customWidth="1"/>
    <col min="5" max="5" width="26" style="2" customWidth="1"/>
    <col min="6" max="6" width="24.109375" style="2" customWidth="1"/>
    <col min="7" max="7" width="25.33203125" style="2" bestFit="1" customWidth="1"/>
    <col min="8" max="8" width="31.5546875" style="2" bestFit="1" customWidth="1"/>
    <col min="9" max="9" width="4.88671875" style="2" customWidth="1"/>
    <col min="10" max="10" width="3.88671875" style="2" customWidth="1"/>
    <col min="11" max="16384" width="10.44140625" style="2"/>
  </cols>
  <sheetData>
    <row r="1" spans="2:10" ht="16.2" thickBot="1" x14ac:dyDescent="0.4">
      <c r="J1" s="17"/>
    </row>
    <row r="2" spans="2:10" ht="16.2" thickBot="1" x14ac:dyDescent="0.4">
      <c r="B2" s="399" t="str">
        <f>'Version Control'!$B$2</f>
        <v>Title Block</v>
      </c>
      <c r="C2" s="421"/>
      <c r="D2" s="400"/>
      <c r="E2" s="158"/>
      <c r="J2" s="17"/>
    </row>
    <row r="3" spans="2:10" x14ac:dyDescent="0.35">
      <c r="B3" s="43" t="str">
        <f>'Version Control'!$B$3</f>
        <v>Test Report Template Name:</v>
      </c>
      <c r="C3" s="427" t="str">
        <f>'Version Control'!$C$3</f>
        <v>Dishwashers</v>
      </c>
      <c r="D3" s="428"/>
      <c r="E3" s="158"/>
      <c r="G3" s="15" t="s">
        <v>127</v>
      </c>
      <c r="J3" s="17"/>
    </row>
    <row r="4" spans="2:10" x14ac:dyDescent="0.35">
      <c r="B4" s="18" t="str">
        <f>'Version Control'!$B$4</f>
        <v>Version Number:</v>
      </c>
      <c r="C4" s="429" t="str">
        <f>'Version Control'!$C$4</f>
        <v>v1.0</v>
      </c>
      <c r="D4" s="430"/>
      <c r="E4" s="158"/>
      <c r="J4" s="17"/>
    </row>
    <row r="5" spans="2:10" x14ac:dyDescent="0.35">
      <c r="B5" s="18" t="str">
        <f>'Version Control'!$B$5</f>
        <v xml:space="preserve">Latest Template Revision: </v>
      </c>
      <c r="C5" s="431">
        <f>'Version Control'!$C$5</f>
        <v>45821</v>
      </c>
      <c r="D5" s="432"/>
      <c r="E5" s="158"/>
      <c r="J5" s="17"/>
    </row>
    <row r="6" spans="2:10" x14ac:dyDescent="0.35">
      <c r="B6" s="18" t="str">
        <f>'Version Control'!$B$6</f>
        <v>Tab Name:</v>
      </c>
      <c r="C6" s="429" t="str">
        <f ca="1">MID(CELL("filename",A1), FIND("]", CELL("filename", A1))+ 1, 255)</f>
        <v>Setup &amp; Instrumentation</v>
      </c>
      <c r="D6" s="430"/>
      <c r="E6" s="158"/>
      <c r="J6" s="17"/>
    </row>
    <row r="7" spans="2:10" ht="36" customHeight="1" x14ac:dyDescent="0.35">
      <c r="B7" s="191" t="str">
        <f>'Version Control'!$B$7</f>
        <v>File Name:</v>
      </c>
      <c r="C7" s="422" t="str">
        <f ca="1">'Version Control'!$C$7</f>
        <v>Dishwashers Appendix C2 - v1.0.xlsx</v>
      </c>
      <c r="D7" s="423"/>
      <c r="E7" s="158"/>
      <c r="J7" s="17"/>
    </row>
    <row r="8" spans="2:10" x14ac:dyDescent="0.35">
      <c r="B8" s="191" t="str">
        <f>'Version Control'!$B$8</f>
        <v>Test Start Date:</v>
      </c>
      <c r="C8" s="424" t="str">
        <f>'Version Control'!$C$8</f>
        <v>[MM/DD/YYYY]</v>
      </c>
      <c r="D8" s="423"/>
      <c r="E8" s="158"/>
      <c r="J8" s="17"/>
    </row>
    <row r="9" spans="2:10" ht="16.2" thickBot="1" x14ac:dyDescent="0.4">
      <c r="B9" s="19" t="str">
        <f>'Version Control'!$B$9</f>
        <v xml:space="preserve">Test Completion Date: </v>
      </c>
      <c r="C9" s="425" t="str">
        <f>'Version Control'!$C$9</f>
        <v>[MM/DD/YYYY]</v>
      </c>
      <c r="D9" s="426"/>
      <c r="E9" s="158"/>
      <c r="J9" s="17"/>
    </row>
    <row r="10" spans="2:10" x14ac:dyDescent="0.35">
      <c r="J10" s="17"/>
    </row>
    <row r="11" spans="2:10" ht="16.2" thickBot="1" x14ac:dyDescent="0.4">
      <c r="J11" s="17"/>
    </row>
    <row r="12" spans="2:10" ht="16.2" thickBot="1" x14ac:dyDescent="0.4">
      <c r="B12" s="433" t="s">
        <v>123</v>
      </c>
      <c r="C12" s="434"/>
      <c r="D12" s="434"/>
      <c r="E12" s="434"/>
      <c r="F12" s="434"/>
      <c r="G12" s="434"/>
      <c r="H12" s="435"/>
      <c r="J12" s="17"/>
    </row>
    <row r="13" spans="2:10" x14ac:dyDescent="0.35">
      <c r="B13" s="29" t="s">
        <v>122</v>
      </c>
      <c r="C13" s="28" t="s">
        <v>137</v>
      </c>
      <c r="D13" s="28" t="s">
        <v>136</v>
      </c>
      <c r="E13" s="28" t="s">
        <v>124</v>
      </c>
      <c r="F13" s="28" t="s">
        <v>43</v>
      </c>
      <c r="G13" s="28" t="s">
        <v>44</v>
      </c>
      <c r="H13" s="30" t="s">
        <v>45</v>
      </c>
      <c r="I13" s="7"/>
      <c r="J13" s="17"/>
    </row>
    <row r="14" spans="2:10" x14ac:dyDescent="0.35">
      <c r="B14" s="307"/>
      <c r="C14" s="308"/>
      <c r="D14" s="308"/>
      <c r="E14" s="308"/>
      <c r="F14" s="308"/>
      <c r="G14" s="308"/>
      <c r="H14" s="309"/>
      <c r="J14" s="17"/>
    </row>
    <row r="15" spans="2:10" x14ac:dyDescent="0.35">
      <c r="B15" s="307"/>
      <c r="C15" s="308"/>
      <c r="D15" s="308"/>
      <c r="E15" s="308"/>
      <c r="F15" s="308"/>
      <c r="G15" s="308"/>
      <c r="H15" s="309"/>
      <c r="J15" s="17"/>
    </row>
    <row r="16" spans="2:10" x14ac:dyDescent="0.35">
      <c r="B16" s="307"/>
      <c r="C16" s="308"/>
      <c r="D16" s="308"/>
      <c r="E16" s="308"/>
      <c r="F16" s="308"/>
      <c r="G16" s="308"/>
      <c r="H16" s="309"/>
      <c r="J16" s="17"/>
    </row>
    <row r="17" spans="2:10" x14ac:dyDescent="0.35">
      <c r="B17" s="307"/>
      <c r="C17" s="308"/>
      <c r="D17" s="308"/>
      <c r="E17" s="308"/>
      <c r="F17" s="308"/>
      <c r="G17" s="308"/>
      <c r="H17" s="309"/>
      <c r="J17" s="17"/>
    </row>
    <row r="18" spans="2:10" x14ac:dyDescent="0.35">
      <c r="B18" s="307"/>
      <c r="C18" s="308"/>
      <c r="D18" s="308"/>
      <c r="E18" s="308"/>
      <c r="F18" s="308"/>
      <c r="G18" s="308"/>
      <c r="H18" s="309"/>
      <c r="J18" s="17"/>
    </row>
    <row r="19" spans="2:10" x14ac:dyDescent="0.35">
      <c r="B19" s="307"/>
      <c r="C19" s="308"/>
      <c r="D19" s="308"/>
      <c r="E19" s="308"/>
      <c r="F19" s="308"/>
      <c r="G19" s="308"/>
      <c r="H19" s="309"/>
      <c r="J19" s="17"/>
    </row>
    <row r="20" spans="2:10" x14ac:dyDescent="0.35">
      <c r="B20" s="307"/>
      <c r="C20" s="308"/>
      <c r="D20" s="308"/>
      <c r="E20" s="308"/>
      <c r="F20" s="308"/>
      <c r="G20" s="308"/>
      <c r="H20" s="309"/>
      <c r="J20" s="17"/>
    </row>
    <row r="21" spans="2:10" x14ac:dyDescent="0.35">
      <c r="B21" s="307"/>
      <c r="C21" s="308"/>
      <c r="D21" s="308"/>
      <c r="E21" s="308"/>
      <c r="F21" s="308"/>
      <c r="G21" s="308"/>
      <c r="H21" s="309"/>
      <c r="J21" s="17"/>
    </row>
    <row r="22" spans="2:10" x14ac:dyDescent="0.35">
      <c r="B22" s="307"/>
      <c r="C22" s="308"/>
      <c r="D22" s="308"/>
      <c r="E22" s="308"/>
      <c r="F22" s="308"/>
      <c r="G22" s="308"/>
      <c r="H22" s="309"/>
      <c r="J22" s="17"/>
    </row>
    <row r="23" spans="2:10" x14ac:dyDescent="0.35">
      <c r="B23" s="307"/>
      <c r="C23" s="308"/>
      <c r="D23" s="308"/>
      <c r="E23" s="308"/>
      <c r="F23" s="308"/>
      <c r="G23" s="308"/>
      <c r="H23" s="309"/>
      <c r="J23" s="17"/>
    </row>
    <row r="24" spans="2:10" x14ac:dyDescent="0.35">
      <c r="B24" s="307"/>
      <c r="C24" s="308"/>
      <c r="D24" s="308"/>
      <c r="E24" s="308"/>
      <c r="F24" s="308"/>
      <c r="G24" s="308"/>
      <c r="H24" s="309"/>
      <c r="J24" s="17"/>
    </row>
    <row r="25" spans="2:10" x14ac:dyDescent="0.35">
      <c r="B25" s="307"/>
      <c r="C25" s="308"/>
      <c r="D25" s="308"/>
      <c r="E25" s="308"/>
      <c r="F25" s="308"/>
      <c r="G25" s="308"/>
      <c r="H25" s="309"/>
      <c r="J25" s="17"/>
    </row>
    <row r="26" spans="2:10" x14ac:dyDescent="0.35">
      <c r="B26" s="307"/>
      <c r="C26" s="308"/>
      <c r="D26" s="308"/>
      <c r="E26" s="308"/>
      <c r="F26" s="308"/>
      <c r="G26" s="308"/>
      <c r="H26" s="309"/>
      <c r="J26" s="17"/>
    </row>
    <row r="27" spans="2:10" x14ac:dyDescent="0.35">
      <c r="B27" s="307"/>
      <c r="C27" s="308"/>
      <c r="D27" s="308"/>
      <c r="E27" s="308"/>
      <c r="F27" s="308"/>
      <c r="G27" s="308"/>
      <c r="H27" s="309"/>
      <c r="J27" s="17"/>
    </row>
    <row r="28" spans="2:10" x14ac:dyDescent="0.35">
      <c r="B28" s="307"/>
      <c r="C28" s="308"/>
      <c r="D28" s="308"/>
      <c r="E28" s="308"/>
      <c r="F28" s="308"/>
      <c r="G28" s="308"/>
      <c r="H28" s="309"/>
      <c r="J28" s="17"/>
    </row>
    <row r="29" spans="2:10" x14ac:dyDescent="0.35">
      <c r="B29" s="307"/>
      <c r="C29" s="308"/>
      <c r="D29" s="308"/>
      <c r="E29" s="308"/>
      <c r="F29" s="308"/>
      <c r="G29" s="308"/>
      <c r="H29" s="309"/>
      <c r="J29" s="17"/>
    </row>
    <row r="30" spans="2:10" x14ac:dyDescent="0.35">
      <c r="B30" s="307"/>
      <c r="C30" s="308"/>
      <c r="D30" s="308"/>
      <c r="E30" s="308"/>
      <c r="F30" s="308"/>
      <c r="G30" s="308"/>
      <c r="H30" s="309"/>
      <c r="J30" s="17"/>
    </row>
    <row r="31" spans="2:10" x14ac:dyDescent="0.35">
      <c r="B31" s="307"/>
      <c r="C31" s="308"/>
      <c r="D31" s="308"/>
      <c r="E31" s="308"/>
      <c r="F31" s="308"/>
      <c r="G31" s="308"/>
      <c r="H31" s="309"/>
      <c r="J31" s="17"/>
    </row>
    <row r="32" spans="2:10" x14ac:dyDescent="0.35">
      <c r="B32" s="307"/>
      <c r="C32" s="308"/>
      <c r="D32" s="308"/>
      <c r="E32" s="308"/>
      <c r="F32" s="308"/>
      <c r="G32" s="308"/>
      <c r="H32" s="309"/>
      <c r="J32" s="17"/>
    </row>
    <row r="33" spans="1:10" x14ac:dyDescent="0.35">
      <c r="B33" s="307"/>
      <c r="C33" s="308"/>
      <c r="D33" s="308"/>
      <c r="E33" s="308"/>
      <c r="F33" s="308"/>
      <c r="G33" s="308"/>
      <c r="H33" s="309"/>
      <c r="J33" s="17"/>
    </row>
    <row r="34" spans="1:10" x14ac:dyDescent="0.35">
      <c r="B34" s="307"/>
      <c r="C34" s="308"/>
      <c r="D34" s="308"/>
      <c r="E34" s="308"/>
      <c r="F34" s="308"/>
      <c r="G34" s="308"/>
      <c r="H34" s="309"/>
      <c r="J34" s="17"/>
    </row>
    <row r="35" spans="1:10" x14ac:dyDescent="0.35">
      <c r="B35" s="307"/>
      <c r="C35" s="308"/>
      <c r="D35" s="308"/>
      <c r="E35" s="308"/>
      <c r="F35" s="308"/>
      <c r="G35" s="308"/>
      <c r="H35" s="309"/>
      <c r="J35" s="17"/>
    </row>
    <row r="36" spans="1:10" x14ac:dyDescent="0.35">
      <c r="B36" s="307"/>
      <c r="C36" s="308"/>
      <c r="D36" s="308"/>
      <c r="E36" s="308"/>
      <c r="F36" s="308"/>
      <c r="G36" s="308"/>
      <c r="H36" s="309"/>
      <c r="J36" s="17"/>
    </row>
    <row r="37" spans="1:10" x14ac:dyDescent="0.35">
      <c r="B37" s="307"/>
      <c r="C37" s="308"/>
      <c r="D37" s="308"/>
      <c r="E37" s="308"/>
      <c r="F37" s="308"/>
      <c r="G37" s="308"/>
      <c r="H37" s="309"/>
      <c r="J37" s="17"/>
    </row>
    <row r="38" spans="1:10" ht="16.2" thickBot="1" x14ac:dyDescent="0.4">
      <c r="B38" s="310"/>
      <c r="C38" s="311"/>
      <c r="D38" s="311"/>
      <c r="E38" s="311"/>
      <c r="F38" s="311"/>
      <c r="G38" s="311"/>
      <c r="H38" s="312"/>
      <c r="J38" s="17"/>
    </row>
    <row r="39" spans="1:10" ht="16.2" thickBot="1" x14ac:dyDescent="0.4">
      <c r="J39" s="17"/>
    </row>
    <row r="40" spans="1:10" ht="16.2" thickBot="1" x14ac:dyDescent="0.4">
      <c r="B40" s="433" t="s">
        <v>114</v>
      </c>
      <c r="C40" s="434"/>
      <c r="D40" s="434"/>
      <c r="E40" s="434"/>
      <c r="F40" s="434"/>
      <c r="G40" s="434"/>
      <c r="H40" s="435"/>
      <c r="J40" s="17"/>
    </row>
    <row r="41" spans="1:10" ht="17.25" customHeight="1" x14ac:dyDescent="0.35">
      <c r="B41" s="436"/>
      <c r="C41" s="437"/>
      <c r="D41" s="437"/>
      <c r="E41" s="437"/>
      <c r="F41" s="437"/>
      <c r="G41" s="437"/>
      <c r="H41" s="438"/>
      <c r="J41" s="17"/>
    </row>
    <row r="42" spans="1:10" ht="16.5" customHeight="1" x14ac:dyDescent="0.35">
      <c r="B42" s="439"/>
      <c r="C42" s="440"/>
      <c r="D42" s="440"/>
      <c r="E42" s="440"/>
      <c r="F42" s="440"/>
      <c r="G42" s="440"/>
      <c r="H42" s="441"/>
      <c r="J42" s="17"/>
    </row>
    <row r="43" spans="1:10" ht="16.5" customHeight="1" x14ac:dyDescent="0.35">
      <c r="B43" s="439"/>
      <c r="C43" s="440"/>
      <c r="D43" s="440"/>
      <c r="E43" s="440"/>
      <c r="F43" s="440"/>
      <c r="G43" s="440"/>
      <c r="H43" s="441"/>
      <c r="J43" s="17"/>
    </row>
    <row r="44" spans="1:10" ht="16.5" customHeight="1" x14ac:dyDescent="0.35">
      <c r="B44" s="439"/>
      <c r="C44" s="440"/>
      <c r="D44" s="440"/>
      <c r="E44" s="440"/>
      <c r="F44" s="440"/>
      <c r="G44" s="440"/>
      <c r="H44" s="441"/>
      <c r="J44" s="17"/>
    </row>
    <row r="45" spans="1:10" ht="16.5" customHeight="1" x14ac:dyDescent="0.35">
      <c r="B45" s="439"/>
      <c r="C45" s="440"/>
      <c r="D45" s="440"/>
      <c r="E45" s="440"/>
      <c r="F45" s="440"/>
      <c r="G45" s="440"/>
      <c r="H45" s="441"/>
      <c r="J45" s="17"/>
    </row>
    <row r="46" spans="1:10" ht="16.5" customHeight="1" thickBot="1" x14ac:dyDescent="0.4">
      <c r="B46" s="442"/>
      <c r="C46" s="443"/>
      <c r="D46" s="443"/>
      <c r="E46" s="443"/>
      <c r="F46" s="443"/>
      <c r="G46" s="443"/>
      <c r="H46" s="444"/>
      <c r="J46" s="17"/>
    </row>
    <row r="47" spans="1:10" x14ac:dyDescent="0.35">
      <c r="J47" s="17"/>
    </row>
    <row r="48" spans="1:10" x14ac:dyDescent="0.35">
      <c r="A48" s="17"/>
      <c r="B48" s="17"/>
      <c r="C48" s="17"/>
      <c r="D48" s="17"/>
      <c r="E48" s="17"/>
      <c r="F48" s="17"/>
      <c r="G48" s="17"/>
      <c r="H48" s="17"/>
      <c r="I48" s="17"/>
      <c r="J48" s="17"/>
    </row>
  </sheetData>
  <sheetProtection algorithmName="SHA-512" hashValue="bPk7oIBkhWqF1Eco3+D0yhXLI1TaUDGnmej/nL1/YOkqtE6hbbWwlpscPqNDSe0TUXpRyAiGpbxMHyLfXpm36Q==" saltValue="gHTVRC4+mthlNtRmE0w4Ag==" spinCount="100000" sheet="1" objects="1" scenarios="1" selectLockedCells="1"/>
  <protectedRanges>
    <protectedRange sqref="B14:H38 B42:H46" name="Range1"/>
  </protectedRanges>
  <mergeCells count="11">
    <mergeCell ref="C7:D7"/>
    <mergeCell ref="B2:D2"/>
    <mergeCell ref="C3:D3"/>
    <mergeCell ref="C4:D4"/>
    <mergeCell ref="C5:D5"/>
    <mergeCell ref="C6:D6"/>
    <mergeCell ref="C8:D8"/>
    <mergeCell ref="C9:D9"/>
    <mergeCell ref="B12:H12"/>
    <mergeCell ref="B40:H40"/>
    <mergeCell ref="B41:H46"/>
  </mergeCells>
  <hyperlinks>
    <hyperlink ref="G3" location="Instructions!C29"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G54"/>
  <sheetViews>
    <sheetView showGridLines="0" zoomScale="80" zoomScaleNormal="80" workbookViewId="0">
      <selection activeCell="C16" sqref="C16"/>
    </sheetView>
  </sheetViews>
  <sheetFormatPr defaultColWidth="9.109375" defaultRowHeight="15.6" x14ac:dyDescent="0.35"/>
  <cols>
    <col min="1" max="1" width="4.88671875" style="102" customWidth="1"/>
    <col min="2" max="2" width="51.88671875" style="102" customWidth="1"/>
    <col min="3" max="3" width="44.33203125" style="102" customWidth="1"/>
    <col min="4" max="4" width="33.33203125" style="102" customWidth="1"/>
    <col min="5" max="5" width="44.33203125" style="102" customWidth="1"/>
    <col min="6" max="6" width="4" style="102" customWidth="1"/>
    <col min="7" max="7" width="3" style="102" customWidth="1"/>
    <col min="8" max="16384" width="9.109375" style="102"/>
  </cols>
  <sheetData>
    <row r="1" spans="2:7" ht="16.2" thickBot="1" x14ac:dyDescent="0.4">
      <c r="G1" s="103"/>
    </row>
    <row r="2" spans="2:7" ht="16.2" thickBot="1" x14ac:dyDescent="0.4">
      <c r="B2" s="399" t="str">
        <f>'Version Control'!$B$2</f>
        <v>Title Block</v>
      </c>
      <c r="C2" s="400"/>
      <c r="D2"/>
      <c r="G2" s="103"/>
    </row>
    <row r="3" spans="2:7" x14ac:dyDescent="0.35">
      <c r="B3" s="44" t="str">
        <f>'Version Control'!$B$3</f>
        <v>Test Report Template Name:</v>
      </c>
      <c r="C3" s="252" t="str">
        <f>'Version Control'!$C$3</f>
        <v>Dishwashers</v>
      </c>
      <c r="D3"/>
      <c r="E3" s="108" t="s">
        <v>127</v>
      </c>
      <c r="G3" s="103"/>
    </row>
    <row r="4" spans="2:7" x14ac:dyDescent="0.35">
      <c r="B4" s="32" t="str">
        <f>'Version Control'!$B$4</f>
        <v>Version Number:</v>
      </c>
      <c r="C4" s="253" t="str">
        <f>'Version Control'!$C$4</f>
        <v>v1.0</v>
      </c>
      <c r="D4"/>
      <c r="G4" s="103"/>
    </row>
    <row r="5" spans="2:7" x14ac:dyDescent="0.35">
      <c r="B5" s="32" t="str">
        <f>'Version Control'!$B$5</f>
        <v xml:space="preserve">Latest Template Revision: </v>
      </c>
      <c r="C5" s="188">
        <f>'Version Control'!$C$5</f>
        <v>45821</v>
      </c>
      <c r="D5"/>
      <c r="G5" s="103"/>
    </row>
    <row r="6" spans="2:7" x14ac:dyDescent="0.35">
      <c r="B6" s="32" t="str">
        <f>'Version Control'!$B$6</f>
        <v>Tab Name:</v>
      </c>
      <c r="C6" s="253" t="str">
        <f ca="1">MID(CELL("filename",B1), FIND("]", CELL("filename", B1))+ 1, 255)</f>
        <v>Settings</v>
      </c>
      <c r="D6"/>
      <c r="G6" s="103"/>
    </row>
    <row r="7" spans="2:7" ht="37.5" customHeight="1" x14ac:dyDescent="0.35">
      <c r="B7" s="190" t="str">
        <f>'Version Control'!$B$7</f>
        <v>File Name:</v>
      </c>
      <c r="C7" s="254" t="str">
        <f ca="1">'Version Control'!$C$7</f>
        <v>Dishwashers Appendix C2 - v1.0.xlsx</v>
      </c>
      <c r="D7"/>
      <c r="G7" s="103"/>
    </row>
    <row r="8" spans="2:7" x14ac:dyDescent="0.35">
      <c r="B8" s="190" t="str">
        <f>'Version Control'!$B$8</f>
        <v>Test Start Date:</v>
      </c>
      <c r="C8" s="296" t="str">
        <f>'Version Control'!$C$8</f>
        <v>[MM/DD/YYYY]</v>
      </c>
      <c r="D8"/>
      <c r="G8" s="103"/>
    </row>
    <row r="9" spans="2:7" ht="16.2" thickBot="1" x14ac:dyDescent="0.4">
      <c r="B9" s="33" t="str">
        <f>'Version Control'!$B$9</f>
        <v xml:space="preserve">Test Completion Date: </v>
      </c>
      <c r="C9" s="255" t="str">
        <f>'Version Control'!$C$9</f>
        <v>[MM/DD/YYYY]</v>
      </c>
      <c r="D9"/>
      <c r="G9" s="103"/>
    </row>
    <row r="10" spans="2:7" x14ac:dyDescent="0.35">
      <c r="B10" s="112"/>
      <c r="D10" s="180"/>
      <c r="G10" s="103"/>
    </row>
    <row r="11" spans="2:7" ht="16.2" thickBot="1" x14ac:dyDescent="0.4">
      <c r="B11" s="112"/>
      <c r="G11" s="103"/>
    </row>
    <row r="12" spans="2:7" ht="16.2" thickBot="1" x14ac:dyDescent="0.4">
      <c r="B12" s="399" t="s">
        <v>65</v>
      </c>
      <c r="C12" s="421"/>
      <c r="D12" s="421"/>
      <c r="E12" s="400"/>
      <c r="G12" s="103"/>
    </row>
    <row r="13" spans="2:7" x14ac:dyDescent="0.35">
      <c r="B13" s="31" t="s">
        <v>46</v>
      </c>
      <c r="C13" s="199"/>
      <c r="D13" s="245"/>
      <c r="E13" s="246"/>
      <c r="G13" s="103"/>
    </row>
    <row r="14" spans="2:7" ht="15" customHeight="1" x14ac:dyDescent="0.35">
      <c r="B14" s="42" t="s">
        <v>167</v>
      </c>
      <c r="C14" s="313"/>
      <c r="D14" s="176"/>
      <c r="E14" s="247"/>
      <c r="G14" s="103"/>
    </row>
    <row r="15" spans="2:7" ht="15" customHeight="1" x14ac:dyDescent="0.35">
      <c r="B15" s="200" t="s">
        <v>64</v>
      </c>
      <c r="C15" s="239" t="s">
        <v>240</v>
      </c>
      <c r="D15" s="239" t="s">
        <v>241</v>
      </c>
      <c r="E15" s="240" t="s">
        <v>242</v>
      </c>
      <c r="G15" s="103"/>
    </row>
    <row r="16" spans="2:7" ht="15" customHeight="1" x14ac:dyDescent="0.35">
      <c r="B16" s="315" t="s">
        <v>165</v>
      </c>
      <c r="C16" s="237"/>
      <c r="D16" s="237"/>
      <c r="E16" s="238"/>
      <c r="G16" s="103"/>
    </row>
    <row r="17" spans="2:7" ht="15" customHeight="1" x14ac:dyDescent="0.35">
      <c r="B17" s="316" t="s">
        <v>166</v>
      </c>
      <c r="C17" s="237"/>
      <c r="D17" s="237"/>
      <c r="E17" s="238"/>
      <c r="G17" s="103"/>
    </row>
    <row r="18" spans="2:7" ht="15" customHeight="1" x14ac:dyDescent="0.35">
      <c r="B18" s="316" t="s">
        <v>243</v>
      </c>
      <c r="C18" s="237"/>
      <c r="D18" s="237"/>
      <c r="E18" s="238"/>
      <c r="G18" s="103"/>
    </row>
    <row r="19" spans="2:7" ht="15" customHeight="1" x14ac:dyDescent="0.35">
      <c r="B19" s="316" t="s">
        <v>352</v>
      </c>
      <c r="C19" s="237"/>
      <c r="D19"/>
      <c r="E19" s="260"/>
      <c r="G19" s="103"/>
    </row>
    <row r="20" spans="2:7" ht="15" customHeight="1" x14ac:dyDescent="0.35">
      <c r="B20" s="316" t="s">
        <v>174</v>
      </c>
      <c r="C20" s="237"/>
      <c r="D20" s="237"/>
      <c r="E20" s="238"/>
      <c r="G20" s="103"/>
    </row>
    <row r="21" spans="2:7" ht="15" customHeight="1" x14ac:dyDescent="0.35">
      <c r="B21" s="316" t="s">
        <v>353</v>
      </c>
      <c r="C21" s="237"/>
      <c r="D21"/>
      <c r="E21" s="260"/>
      <c r="G21" s="103"/>
    </row>
    <row r="22" spans="2:7" ht="15" customHeight="1" x14ac:dyDescent="0.35">
      <c r="B22" s="317" t="s">
        <v>175</v>
      </c>
      <c r="C22" s="237"/>
      <c r="D22" s="237"/>
      <c r="E22" s="238"/>
      <c r="G22" s="103"/>
    </row>
    <row r="23" spans="2:7" ht="15" customHeight="1" thickBot="1" x14ac:dyDescent="0.4">
      <c r="B23" s="80"/>
      <c r="C23" s="133"/>
      <c r="D23" s="133"/>
      <c r="E23" s="134"/>
      <c r="G23" s="103"/>
    </row>
    <row r="24" spans="2:7" x14ac:dyDescent="0.35">
      <c r="B24" s="181" t="s">
        <v>244</v>
      </c>
      <c r="C24" s="182"/>
      <c r="D24" s="182"/>
      <c r="E24" s="248"/>
      <c r="G24" s="103"/>
    </row>
    <row r="25" spans="2:7" x14ac:dyDescent="0.35">
      <c r="B25" s="113" t="s">
        <v>168</v>
      </c>
      <c r="C25" s="143"/>
      <c r="E25" s="117"/>
      <c r="G25" s="103"/>
    </row>
    <row r="26" spans="2:7" ht="30" customHeight="1" x14ac:dyDescent="0.35">
      <c r="B26" s="447"/>
      <c r="C26" s="448"/>
      <c r="D26" s="448"/>
      <c r="E26" s="449"/>
      <c r="G26" s="103"/>
    </row>
    <row r="27" spans="2:7" x14ac:dyDescent="0.35">
      <c r="B27" s="450"/>
      <c r="C27" s="451"/>
      <c r="D27" s="451"/>
      <c r="E27" s="452"/>
      <c r="G27" s="103"/>
    </row>
    <row r="28" spans="2:7" x14ac:dyDescent="0.35">
      <c r="B28" s="450"/>
      <c r="C28" s="451"/>
      <c r="D28" s="451"/>
      <c r="E28" s="452"/>
      <c r="G28" s="103"/>
    </row>
    <row r="29" spans="2:7" x14ac:dyDescent="0.35">
      <c r="B29" s="453"/>
      <c r="C29" s="454"/>
      <c r="D29" s="454"/>
      <c r="E29" s="455"/>
      <c r="G29" s="103"/>
    </row>
    <row r="30" spans="2:7" x14ac:dyDescent="0.35">
      <c r="B30" s="202"/>
      <c r="C30" s="241"/>
      <c r="D30" s="241"/>
      <c r="E30" s="201"/>
      <c r="G30" s="103"/>
    </row>
    <row r="31" spans="2:7" x14ac:dyDescent="0.35">
      <c r="B31" s="116"/>
      <c r="C31" s="183" t="s">
        <v>156</v>
      </c>
      <c r="D31" s="184" t="s">
        <v>24</v>
      </c>
      <c r="E31" s="249" t="s">
        <v>25</v>
      </c>
      <c r="G31" s="103"/>
    </row>
    <row r="32" spans="2:7" x14ac:dyDescent="0.35">
      <c r="B32" s="208" t="s">
        <v>59</v>
      </c>
      <c r="C32" s="185"/>
      <c r="D32" s="235"/>
      <c r="E32" s="250"/>
      <c r="G32" s="103"/>
    </row>
    <row r="33" spans="2:7" x14ac:dyDescent="0.35">
      <c r="B33" s="208" t="s">
        <v>61</v>
      </c>
      <c r="C33" s="185"/>
      <c r="D33" s="235"/>
      <c r="E33" s="250"/>
      <c r="G33" s="103"/>
    </row>
    <row r="34" spans="2:7" x14ac:dyDescent="0.35">
      <c r="B34" s="208" t="s">
        <v>62</v>
      </c>
      <c r="C34" s="185"/>
      <c r="D34" s="235"/>
      <c r="E34" s="250"/>
      <c r="G34" s="103"/>
    </row>
    <row r="35" spans="2:7" x14ac:dyDescent="0.35">
      <c r="B35" s="208" t="s">
        <v>60</v>
      </c>
      <c r="C35" s="185"/>
      <c r="D35" s="235"/>
      <c r="E35" s="250"/>
      <c r="G35" s="103"/>
    </row>
    <row r="36" spans="2:7" x14ac:dyDescent="0.35">
      <c r="B36" s="208" t="s">
        <v>63</v>
      </c>
      <c r="C36" s="185"/>
      <c r="D36" s="235"/>
      <c r="E36" s="250"/>
      <c r="G36" s="103"/>
    </row>
    <row r="37" spans="2:7" ht="16.2" thickBot="1" x14ac:dyDescent="0.4">
      <c r="B37" s="80"/>
      <c r="C37" s="133"/>
      <c r="D37" s="133"/>
      <c r="E37" s="134"/>
      <c r="G37" s="103"/>
    </row>
    <row r="38" spans="2:7" x14ac:dyDescent="0.35">
      <c r="B38" s="181" t="s">
        <v>245</v>
      </c>
      <c r="C38" s="203"/>
      <c r="D38" s="203"/>
      <c r="E38" s="204"/>
      <c r="G38" s="103"/>
    </row>
    <row r="39" spans="2:7" x14ac:dyDescent="0.35">
      <c r="B39" s="42" t="s">
        <v>351</v>
      </c>
      <c r="C39" s="241"/>
      <c r="D39" s="241"/>
      <c r="E39" s="201"/>
      <c r="G39" s="103"/>
    </row>
    <row r="40" spans="2:7" x14ac:dyDescent="0.35">
      <c r="B40" s="116"/>
      <c r="C40" s="183" t="s">
        <v>156</v>
      </c>
      <c r="D40" s="184" t="s">
        <v>24</v>
      </c>
      <c r="E40" s="249" t="s">
        <v>25</v>
      </c>
      <c r="G40" s="103"/>
    </row>
    <row r="41" spans="2:7" ht="16.8" x14ac:dyDescent="0.35">
      <c r="B41" s="205" t="s">
        <v>233</v>
      </c>
      <c r="C41" s="185"/>
      <c r="D41" s="185"/>
      <c r="E41" s="250"/>
      <c r="G41" s="103"/>
    </row>
    <row r="42" spans="2:7" x14ac:dyDescent="0.35">
      <c r="B42" s="205" t="s">
        <v>246</v>
      </c>
      <c r="C42" s="456"/>
      <c r="D42" s="457"/>
      <c r="E42" s="458"/>
      <c r="G42" s="103"/>
    </row>
    <row r="43" spans="2:7" ht="16.8" x14ac:dyDescent="0.35">
      <c r="B43" s="205" t="s">
        <v>234</v>
      </c>
      <c r="C43" s="185"/>
      <c r="D43" s="185"/>
      <c r="E43" s="250"/>
      <c r="G43" s="103"/>
    </row>
    <row r="44" spans="2:7" x14ac:dyDescent="0.35">
      <c r="B44" s="205" t="s">
        <v>247</v>
      </c>
      <c r="C44" s="456"/>
      <c r="D44" s="457"/>
      <c r="E44" s="458"/>
      <c r="G44" s="103"/>
    </row>
    <row r="45" spans="2:7" x14ac:dyDescent="0.35">
      <c r="B45" s="242" t="s">
        <v>26</v>
      </c>
      <c r="C45" s="243"/>
      <c r="D45" s="243"/>
      <c r="E45" s="244"/>
      <c r="G45" s="103"/>
    </row>
    <row r="46" spans="2:7" x14ac:dyDescent="0.35">
      <c r="B46" s="186"/>
      <c r="C46" s="241"/>
      <c r="D46" s="241"/>
      <c r="E46" s="201"/>
      <c r="G46" s="103"/>
    </row>
    <row r="47" spans="2:7" x14ac:dyDescent="0.35">
      <c r="B47" s="42" t="s">
        <v>248</v>
      </c>
      <c r="C47" s="241"/>
      <c r="D47" s="241"/>
      <c r="E47" s="201"/>
      <c r="G47" s="103"/>
    </row>
    <row r="48" spans="2:7" x14ac:dyDescent="0.35">
      <c r="B48" s="445" t="s">
        <v>249</v>
      </c>
      <c r="C48" s="446"/>
      <c r="D48" s="223"/>
      <c r="E48" s="117" t="s">
        <v>140</v>
      </c>
      <c r="G48" s="103"/>
    </row>
    <row r="49" spans="1:7" x14ac:dyDescent="0.35">
      <c r="B49" s="119"/>
      <c r="C49" s="112"/>
      <c r="D49" s="112"/>
      <c r="E49" s="251"/>
      <c r="G49" s="103"/>
    </row>
    <row r="50" spans="1:7" x14ac:dyDescent="0.35">
      <c r="B50" s="116"/>
      <c r="C50" s="183" t="s">
        <v>156</v>
      </c>
      <c r="D50" s="184" t="s">
        <v>24</v>
      </c>
      <c r="E50" s="249" t="s">
        <v>25</v>
      </c>
      <c r="G50" s="103"/>
    </row>
    <row r="51" spans="1:7" ht="16.8" x14ac:dyDescent="0.35">
      <c r="B51" s="205" t="s">
        <v>250</v>
      </c>
      <c r="C51" s="185"/>
      <c r="D51" s="235"/>
      <c r="E51" s="250"/>
      <c r="G51" s="103"/>
    </row>
    <row r="52" spans="1:7" ht="16.2" thickBot="1" x14ac:dyDescent="0.4">
      <c r="B52" s="187"/>
      <c r="C52" s="206"/>
      <c r="D52" s="206"/>
      <c r="E52" s="207"/>
      <c r="G52" s="103"/>
    </row>
    <row r="53" spans="1:7" x14ac:dyDescent="0.35">
      <c r="G53" s="103"/>
    </row>
    <row r="54" spans="1:7" x14ac:dyDescent="0.35">
      <c r="A54" s="103"/>
      <c r="B54" s="103"/>
      <c r="C54" s="103"/>
      <c r="D54" s="103"/>
      <c r="E54" s="103"/>
      <c r="F54" s="103"/>
      <c r="G54" s="103"/>
    </row>
  </sheetData>
  <sheetProtection algorithmName="SHA-512" hashValue="cmCUUxgPqs7HAg3HZ2//wfdRzNhQ4emC59WWB2+6IxZu9W6cJrkk8HRRhbB26AB4T7cRDt+2zLqObarjAdZubQ==" saltValue="C8HEJ6mxxolU1/VxZnhkSA==" spinCount="100000" sheet="1" objects="1" scenarios="1" selectLockedCells="1"/>
  <mergeCells count="6">
    <mergeCell ref="B48:C48"/>
    <mergeCell ref="B26:E29"/>
    <mergeCell ref="B12:E12"/>
    <mergeCell ref="B2:C2"/>
    <mergeCell ref="C42:E42"/>
    <mergeCell ref="C44:E44"/>
  </mergeCells>
  <conditionalFormatting sqref="B48 D48:E48 B49:E51">
    <cfRule type="expression" dxfId="14" priority="12">
      <formula>WaterReuse="No"</formula>
    </cfRule>
  </conditionalFormatting>
  <conditionalFormatting sqref="B40:E41 B42:C42 B43:E43 B44:C44 B45:E45">
    <cfRule type="expression" dxfId="13" priority="11">
      <formula>WaterReuse="Yes"</formula>
    </cfRule>
  </conditionalFormatting>
  <conditionalFormatting sqref="C20:E20 D32:D36 D41 D43 D51">
    <cfRule type="expression" dxfId="12" priority="4">
      <formula>WasMedRun="No"</formula>
    </cfRule>
  </conditionalFormatting>
  <conditionalFormatting sqref="C22:E22 E32:E36 E41 E43 E51">
    <cfRule type="expression" dxfId="11" priority="3">
      <formula>WasLightRun="No"</formula>
    </cfRule>
  </conditionalFormatting>
  <dataValidations count="1">
    <dataValidation type="list" allowBlank="1" showInputMessage="1" showErrorMessage="1" sqref="D20 C19 C21 D16:D18 D22 C32:E32" xr:uid="{00000000-0002-0000-0300-000000000000}">
      <formula1>dd_YesNo</formula1>
    </dataValidation>
  </dataValidations>
  <hyperlinks>
    <hyperlink ref="E3" location="Instructions!C29"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119"/>
  <sheetViews>
    <sheetView showGridLines="0" zoomScale="80" zoomScaleNormal="80" workbookViewId="0">
      <selection activeCell="B13" sqref="B13:E31"/>
    </sheetView>
  </sheetViews>
  <sheetFormatPr defaultColWidth="9.109375" defaultRowHeight="15.6" x14ac:dyDescent="0.35"/>
  <cols>
    <col min="1" max="1" width="5" style="102" customWidth="1"/>
    <col min="2" max="2" width="35.6640625" style="102" customWidth="1"/>
    <col min="3" max="3" width="42.88671875" style="102" customWidth="1"/>
    <col min="4" max="4" width="22" style="102" customWidth="1"/>
    <col min="5" max="5" width="9.109375" style="102" customWidth="1"/>
    <col min="6" max="6" width="4.21875" style="102" customWidth="1"/>
    <col min="7" max="9" width="9.109375" style="102"/>
    <col min="10" max="10" width="25.109375" style="102" bestFit="1" customWidth="1"/>
    <col min="11" max="16" width="9.109375" style="102"/>
    <col min="17" max="17" width="4.33203125" style="102" customWidth="1"/>
    <col min="18" max="18" width="3.6640625" style="102" customWidth="1"/>
    <col min="19" max="16384" width="9.109375" style="102"/>
  </cols>
  <sheetData>
    <row r="1" spans="2:18" ht="16.2" thickBot="1" x14ac:dyDescent="0.4">
      <c r="R1" s="103"/>
    </row>
    <row r="2" spans="2:18" ht="16.2" thickBot="1" x14ac:dyDescent="0.4">
      <c r="B2" s="399" t="str">
        <f>'Version Control'!$B$2</f>
        <v>Title Block</v>
      </c>
      <c r="C2" s="421"/>
      <c r="D2" s="400"/>
      <c r="E2" s="158"/>
      <c r="F2" s="176"/>
      <c r="G2" s="176"/>
      <c r="H2" s="176"/>
      <c r="R2" s="103"/>
    </row>
    <row r="3" spans="2:18" x14ac:dyDescent="0.35">
      <c r="B3" s="43" t="str">
        <f>'Version Control'!$B$3</f>
        <v>Test Report Template Name:</v>
      </c>
      <c r="C3" s="427" t="str">
        <f>'Version Control'!$C$3</f>
        <v>Dishwashers</v>
      </c>
      <c r="D3" s="428"/>
      <c r="E3" s="158"/>
      <c r="F3" s="177"/>
      <c r="G3" s="177"/>
      <c r="H3" s="177"/>
      <c r="J3" s="108" t="s">
        <v>127</v>
      </c>
      <c r="R3" s="103"/>
    </row>
    <row r="4" spans="2:18" x14ac:dyDescent="0.35">
      <c r="B4" s="18" t="str">
        <f>'Version Control'!$B$4</f>
        <v>Version Number:</v>
      </c>
      <c r="C4" s="429" t="str">
        <f>'Version Control'!$C$4</f>
        <v>v1.0</v>
      </c>
      <c r="D4" s="430"/>
      <c r="E4" s="158"/>
      <c r="R4" s="103"/>
    </row>
    <row r="5" spans="2:18" x14ac:dyDescent="0.35">
      <c r="B5" s="18" t="str">
        <f>'Version Control'!$B$5</f>
        <v xml:space="preserve">Latest Template Revision: </v>
      </c>
      <c r="C5" s="431">
        <f>'Version Control'!$C$5</f>
        <v>45821</v>
      </c>
      <c r="D5" s="432"/>
      <c r="E5" s="158"/>
      <c r="F5" s="178"/>
      <c r="G5" s="178"/>
      <c r="H5" s="178"/>
      <c r="R5" s="103"/>
    </row>
    <row r="6" spans="2:18" x14ac:dyDescent="0.35">
      <c r="B6" s="18" t="str">
        <f>'Version Control'!$B$6</f>
        <v>Tab Name:</v>
      </c>
      <c r="C6" s="429" t="str">
        <f ca="1">MID(CELL("filename",A1), FIND("]", CELL("filename", A1))+ 1, 255)</f>
        <v>Photos</v>
      </c>
      <c r="D6" s="430"/>
      <c r="E6" s="158"/>
      <c r="R6" s="103"/>
    </row>
    <row r="7" spans="2:18" ht="37.5" customHeight="1" x14ac:dyDescent="0.35">
      <c r="B7" s="191" t="str">
        <f>'Version Control'!$B$7</f>
        <v>File Name:</v>
      </c>
      <c r="C7" s="422" t="str">
        <f ca="1">'Version Control'!$C$7</f>
        <v>Dishwashers Appendix C2 - v1.0.xlsx</v>
      </c>
      <c r="D7" s="423"/>
      <c r="E7" s="158"/>
      <c r="R7" s="103"/>
    </row>
    <row r="8" spans="2:18" x14ac:dyDescent="0.35">
      <c r="B8" s="191" t="str">
        <f>'Version Control'!$B$8</f>
        <v>Test Start Date:</v>
      </c>
      <c r="C8" s="424" t="str">
        <f>'Version Control'!$C$8</f>
        <v>[MM/DD/YYYY]</v>
      </c>
      <c r="D8" s="423"/>
      <c r="E8" s="158"/>
      <c r="F8" s="178"/>
      <c r="G8" s="178"/>
      <c r="H8" s="178"/>
      <c r="R8" s="103"/>
    </row>
    <row r="9" spans="2:18" ht="16.2" thickBot="1" x14ac:dyDescent="0.4">
      <c r="B9" s="19" t="str">
        <f>'Version Control'!$B$9</f>
        <v xml:space="preserve">Test Completion Date: </v>
      </c>
      <c r="C9" s="425" t="str">
        <f>'Version Control'!$C$9</f>
        <v>[MM/DD/YYYY]</v>
      </c>
      <c r="D9" s="426"/>
      <c r="E9" s="158"/>
      <c r="R9" s="103"/>
    </row>
    <row r="10" spans="2:18" x14ac:dyDescent="0.35">
      <c r="R10" s="103"/>
    </row>
    <row r="11" spans="2:18" ht="16.2" thickBot="1" x14ac:dyDescent="0.4">
      <c r="R11" s="103"/>
    </row>
    <row r="12" spans="2:18" ht="16.2" thickBot="1" x14ac:dyDescent="0.4">
      <c r="B12" s="109" t="s">
        <v>154</v>
      </c>
      <c r="C12" s="110"/>
      <c r="D12" s="110"/>
      <c r="E12" s="111"/>
      <c r="G12" s="109" t="s">
        <v>148</v>
      </c>
      <c r="H12" s="110"/>
      <c r="I12" s="110"/>
      <c r="J12" s="110"/>
      <c r="K12" s="110"/>
      <c r="L12" s="110"/>
      <c r="M12" s="110"/>
      <c r="N12" s="110"/>
      <c r="O12" s="110"/>
      <c r="P12" s="111"/>
      <c r="R12" s="103"/>
    </row>
    <row r="13" spans="2:18" x14ac:dyDescent="0.35">
      <c r="B13" s="462"/>
      <c r="C13" s="463"/>
      <c r="D13" s="463"/>
      <c r="E13" s="464"/>
      <c r="G13" s="462"/>
      <c r="H13" s="463"/>
      <c r="I13" s="463"/>
      <c r="J13" s="463"/>
      <c r="K13" s="463"/>
      <c r="L13" s="463"/>
      <c r="M13" s="463"/>
      <c r="N13" s="463"/>
      <c r="O13" s="463"/>
      <c r="P13" s="464"/>
      <c r="R13" s="103"/>
    </row>
    <row r="14" spans="2:18" x14ac:dyDescent="0.35">
      <c r="B14" s="462"/>
      <c r="C14" s="463"/>
      <c r="D14" s="463"/>
      <c r="E14" s="464"/>
      <c r="G14" s="462"/>
      <c r="H14" s="463"/>
      <c r="I14" s="463"/>
      <c r="J14" s="463"/>
      <c r="K14" s="463"/>
      <c r="L14" s="463"/>
      <c r="M14" s="463"/>
      <c r="N14" s="463"/>
      <c r="O14" s="463"/>
      <c r="P14" s="464"/>
      <c r="R14" s="103"/>
    </row>
    <row r="15" spans="2:18" x14ac:dyDescent="0.35">
      <c r="B15" s="462"/>
      <c r="C15" s="463"/>
      <c r="D15" s="463"/>
      <c r="E15" s="464"/>
      <c r="G15" s="462"/>
      <c r="H15" s="463"/>
      <c r="I15" s="463"/>
      <c r="J15" s="463"/>
      <c r="K15" s="463"/>
      <c r="L15" s="463"/>
      <c r="M15" s="463"/>
      <c r="N15" s="463"/>
      <c r="O15" s="463"/>
      <c r="P15" s="464"/>
      <c r="R15" s="103"/>
    </row>
    <row r="16" spans="2:18" x14ac:dyDescent="0.35">
      <c r="B16" s="462"/>
      <c r="C16" s="463"/>
      <c r="D16" s="463"/>
      <c r="E16" s="464"/>
      <c r="G16" s="462"/>
      <c r="H16" s="463"/>
      <c r="I16" s="463"/>
      <c r="J16" s="463"/>
      <c r="K16" s="463"/>
      <c r="L16" s="463"/>
      <c r="M16" s="463"/>
      <c r="N16" s="463"/>
      <c r="O16" s="463"/>
      <c r="P16" s="464"/>
      <c r="R16" s="103"/>
    </row>
    <row r="17" spans="2:18" x14ac:dyDescent="0.35">
      <c r="B17" s="462"/>
      <c r="C17" s="463"/>
      <c r="D17" s="463"/>
      <c r="E17" s="464"/>
      <c r="G17" s="462"/>
      <c r="H17" s="463"/>
      <c r="I17" s="463"/>
      <c r="J17" s="463"/>
      <c r="K17" s="463"/>
      <c r="L17" s="463"/>
      <c r="M17" s="463"/>
      <c r="N17" s="463"/>
      <c r="O17" s="463"/>
      <c r="P17" s="464"/>
      <c r="R17" s="103"/>
    </row>
    <row r="18" spans="2:18" x14ac:dyDescent="0.35">
      <c r="B18" s="462"/>
      <c r="C18" s="463"/>
      <c r="D18" s="463"/>
      <c r="E18" s="464"/>
      <c r="G18" s="462"/>
      <c r="H18" s="463"/>
      <c r="I18" s="463"/>
      <c r="J18" s="463"/>
      <c r="K18" s="463"/>
      <c r="L18" s="463"/>
      <c r="M18" s="463"/>
      <c r="N18" s="463"/>
      <c r="O18" s="463"/>
      <c r="P18" s="464"/>
      <c r="R18" s="103"/>
    </row>
    <row r="19" spans="2:18" x14ac:dyDescent="0.35">
      <c r="B19" s="462"/>
      <c r="C19" s="463"/>
      <c r="D19" s="463"/>
      <c r="E19" s="464"/>
      <c r="G19" s="462"/>
      <c r="H19" s="463"/>
      <c r="I19" s="463"/>
      <c r="J19" s="463"/>
      <c r="K19" s="463"/>
      <c r="L19" s="463"/>
      <c r="M19" s="463"/>
      <c r="N19" s="463"/>
      <c r="O19" s="463"/>
      <c r="P19" s="464"/>
      <c r="R19" s="103"/>
    </row>
    <row r="20" spans="2:18" x14ac:dyDescent="0.35">
      <c r="B20" s="462"/>
      <c r="C20" s="463"/>
      <c r="D20" s="463"/>
      <c r="E20" s="464"/>
      <c r="G20" s="462"/>
      <c r="H20" s="463"/>
      <c r="I20" s="463"/>
      <c r="J20" s="463"/>
      <c r="K20" s="463"/>
      <c r="L20" s="463"/>
      <c r="M20" s="463"/>
      <c r="N20" s="463"/>
      <c r="O20" s="463"/>
      <c r="P20" s="464"/>
      <c r="R20" s="103"/>
    </row>
    <row r="21" spans="2:18" x14ac:dyDescent="0.35">
      <c r="B21" s="462"/>
      <c r="C21" s="463"/>
      <c r="D21" s="463"/>
      <c r="E21" s="464"/>
      <c r="G21" s="462"/>
      <c r="H21" s="463"/>
      <c r="I21" s="463"/>
      <c r="J21" s="463"/>
      <c r="K21" s="463"/>
      <c r="L21" s="463"/>
      <c r="M21" s="463"/>
      <c r="N21" s="463"/>
      <c r="O21" s="463"/>
      <c r="P21" s="464"/>
      <c r="R21" s="103"/>
    </row>
    <row r="22" spans="2:18" x14ac:dyDescent="0.35">
      <c r="B22" s="462"/>
      <c r="C22" s="463"/>
      <c r="D22" s="463"/>
      <c r="E22" s="464"/>
      <c r="G22" s="462"/>
      <c r="H22" s="463"/>
      <c r="I22" s="463"/>
      <c r="J22" s="463"/>
      <c r="K22" s="463"/>
      <c r="L22" s="463"/>
      <c r="M22" s="463"/>
      <c r="N22" s="463"/>
      <c r="O22" s="463"/>
      <c r="P22" s="464"/>
      <c r="R22" s="103"/>
    </row>
    <row r="23" spans="2:18" x14ac:dyDescent="0.35">
      <c r="B23" s="462"/>
      <c r="C23" s="463"/>
      <c r="D23" s="463"/>
      <c r="E23" s="464"/>
      <c r="G23" s="462"/>
      <c r="H23" s="463"/>
      <c r="I23" s="463"/>
      <c r="J23" s="463"/>
      <c r="K23" s="463"/>
      <c r="L23" s="463"/>
      <c r="M23" s="463"/>
      <c r="N23" s="463"/>
      <c r="O23" s="463"/>
      <c r="P23" s="464"/>
      <c r="R23" s="103"/>
    </row>
    <row r="24" spans="2:18" ht="16.5" customHeight="1" x14ac:dyDescent="0.35">
      <c r="B24" s="462"/>
      <c r="C24" s="463"/>
      <c r="D24" s="463"/>
      <c r="E24" s="464"/>
      <c r="G24" s="462"/>
      <c r="H24" s="463"/>
      <c r="I24" s="463"/>
      <c r="J24" s="463"/>
      <c r="K24" s="463"/>
      <c r="L24" s="463"/>
      <c r="M24" s="463"/>
      <c r="N24" s="463"/>
      <c r="O24" s="463"/>
      <c r="P24" s="464"/>
      <c r="R24" s="103"/>
    </row>
    <row r="25" spans="2:18" x14ac:dyDescent="0.35">
      <c r="B25" s="462"/>
      <c r="C25" s="463"/>
      <c r="D25" s="463"/>
      <c r="E25" s="464"/>
      <c r="G25" s="462"/>
      <c r="H25" s="463"/>
      <c r="I25" s="463"/>
      <c r="J25" s="463"/>
      <c r="K25" s="463"/>
      <c r="L25" s="463"/>
      <c r="M25" s="463"/>
      <c r="N25" s="463"/>
      <c r="O25" s="463"/>
      <c r="P25" s="464"/>
      <c r="R25" s="103"/>
    </row>
    <row r="26" spans="2:18" x14ac:dyDescent="0.35">
      <c r="B26" s="462"/>
      <c r="C26" s="463"/>
      <c r="D26" s="463"/>
      <c r="E26" s="464"/>
      <c r="G26" s="462"/>
      <c r="H26" s="463"/>
      <c r="I26" s="463"/>
      <c r="J26" s="463"/>
      <c r="K26" s="463"/>
      <c r="L26" s="463"/>
      <c r="M26" s="463"/>
      <c r="N26" s="463"/>
      <c r="O26" s="463"/>
      <c r="P26" s="464"/>
      <c r="R26" s="103"/>
    </row>
    <row r="27" spans="2:18" x14ac:dyDescent="0.35">
      <c r="B27" s="462"/>
      <c r="C27" s="463"/>
      <c r="D27" s="463"/>
      <c r="E27" s="464"/>
      <c r="G27" s="462"/>
      <c r="H27" s="463"/>
      <c r="I27" s="463"/>
      <c r="J27" s="463"/>
      <c r="K27" s="463"/>
      <c r="L27" s="463"/>
      <c r="M27" s="463"/>
      <c r="N27" s="463"/>
      <c r="O27" s="463"/>
      <c r="P27" s="464"/>
      <c r="R27" s="103"/>
    </row>
    <row r="28" spans="2:18" x14ac:dyDescent="0.35">
      <c r="B28" s="462"/>
      <c r="C28" s="463"/>
      <c r="D28" s="463"/>
      <c r="E28" s="464"/>
      <c r="G28" s="462"/>
      <c r="H28" s="463"/>
      <c r="I28" s="463"/>
      <c r="J28" s="463"/>
      <c r="K28" s="463"/>
      <c r="L28" s="463"/>
      <c r="M28" s="463"/>
      <c r="N28" s="463"/>
      <c r="O28" s="463"/>
      <c r="P28" s="464"/>
      <c r="R28" s="103"/>
    </row>
    <row r="29" spans="2:18" x14ac:dyDescent="0.35">
      <c r="B29" s="462"/>
      <c r="C29" s="463"/>
      <c r="D29" s="463"/>
      <c r="E29" s="464"/>
      <c r="G29" s="462"/>
      <c r="H29" s="463"/>
      <c r="I29" s="463"/>
      <c r="J29" s="463"/>
      <c r="K29" s="463"/>
      <c r="L29" s="463"/>
      <c r="M29" s="463"/>
      <c r="N29" s="463"/>
      <c r="O29" s="463"/>
      <c r="P29" s="464"/>
      <c r="R29" s="103"/>
    </row>
    <row r="30" spans="2:18" x14ac:dyDescent="0.35">
      <c r="B30" s="462"/>
      <c r="C30" s="463"/>
      <c r="D30" s="463"/>
      <c r="E30" s="464"/>
      <c r="G30" s="462"/>
      <c r="H30" s="463"/>
      <c r="I30" s="463"/>
      <c r="J30" s="463"/>
      <c r="K30" s="463"/>
      <c r="L30" s="463"/>
      <c r="M30" s="463"/>
      <c r="N30" s="463"/>
      <c r="O30" s="463"/>
      <c r="P30" s="464"/>
      <c r="R30" s="103"/>
    </row>
    <row r="31" spans="2:18" ht="16.2" thickBot="1" x14ac:dyDescent="0.4">
      <c r="B31" s="465"/>
      <c r="C31" s="466"/>
      <c r="D31" s="466"/>
      <c r="E31" s="467"/>
      <c r="G31" s="465"/>
      <c r="H31" s="466"/>
      <c r="I31" s="466"/>
      <c r="J31" s="466"/>
      <c r="K31" s="466"/>
      <c r="L31" s="466"/>
      <c r="M31" s="466"/>
      <c r="N31" s="466"/>
      <c r="O31" s="466"/>
      <c r="P31" s="467"/>
      <c r="R31" s="103"/>
    </row>
    <row r="32" spans="2:18" ht="16.2" thickBot="1" x14ac:dyDescent="0.4">
      <c r="R32" s="103"/>
    </row>
    <row r="33" spans="2:18" ht="16.2" thickBot="1" x14ac:dyDescent="0.4">
      <c r="B33" s="109" t="s">
        <v>149</v>
      </c>
      <c r="C33" s="110"/>
      <c r="D33" s="110"/>
      <c r="E33" s="111"/>
      <c r="G33" s="109" t="s">
        <v>150</v>
      </c>
      <c r="H33" s="110"/>
      <c r="I33" s="110"/>
      <c r="J33" s="110"/>
      <c r="K33" s="110"/>
      <c r="L33" s="110"/>
      <c r="M33" s="110"/>
      <c r="N33" s="110"/>
      <c r="O33" s="110"/>
      <c r="P33" s="111"/>
      <c r="R33" s="103"/>
    </row>
    <row r="34" spans="2:18" x14ac:dyDescent="0.35">
      <c r="B34" s="462"/>
      <c r="C34" s="463"/>
      <c r="D34" s="463"/>
      <c r="E34" s="464"/>
      <c r="G34" s="462"/>
      <c r="H34" s="463"/>
      <c r="I34" s="463"/>
      <c r="J34" s="463"/>
      <c r="K34" s="463"/>
      <c r="L34" s="463"/>
      <c r="M34" s="463"/>
      <c r="N34" s="463"/>
      <c r="O34" s="463"/>
      <c r="P34" s="464"/>
      <c r="R34" s="103"/>
    </row>
    <row r="35" spans="2:18" x14ac:dyDescent="0.35">
      <c r="B35" s="462"/>
      <c r="C35" s="463"/>
      <c r="D35" s="463"/>
      <c r="E35" s="464"/>
      <c r="G35" s="462"/>
      <c r="H35" s="463"/>
      <c r="I35" s="463"/>
      <c r="J35" s="463"/>
      <c r="K35" s="463"/>
      <c r="L35" s="463"/>
      <c r="M35" s="463"/>
      <c r="N35" s="463"/>
      <c r="O35" s="463"/>
      <c r="P35" s="464"/>
      <c r="R35" s="103"/>
    </row>
    <row r="36" spans="2:18" x14ac:dyDescent="0.35">
      <c r="B36" s="462"/>
      <c r="C36" s="463"/>
      <c r="D36" s="463"/>
      <c r="E36" s="464"/>
      <c r="G36" s="462"/>
      <c r="H36" s="463"/>
      <c r="I36" s="463"/>
      <c r="J36" s="463"/>
      <c r="K36" s="463"/>
      <c r="L36" s="463"/>
      <c r="M36" s="463"/>
      <c r="N36" s="463"/>
      <c r="O36" s="463"/>
      <c r="P36" s="464"/>
      <c r="R36" s="103"/>
    </row>
    <row r="37" spans="2:18" x14ac:dyDescent="0.35">
      <c r="B37" s="462"/>
      <c r="C37" s="463"/>
      <c r="D37" s="463"/>
      <c r="E37" s="464"/>
      <c r="G37" s="462"/>
      <c r="H37" s="463"/>
      <c r="I37" s="463"/>
      <c r="J37" s="463"/>
      <c r="K37" s="463"/>
      <c r="L37" s="463"/>
      <c r="M37" s="463"/>
      <c r="N37" s="463"/>
      <c r="O37" s="463"/>
      <c r="P37" s="464"/>
      <c r="R37" s="103"/>
    </row>
    <row r="38" spans="2:18" x14ac:dyDescent="0.35">
      <c r="B38" s="462"/>
      <c r="C38" s="463"/>
      <c r="D38" s="463"/>
      <c r="E38" s="464"/>
      <c r="G38" s="462"/>
      <c r="H38" s="463"/>
      <c r="I38" s="463"/>
      <c r="J38" s="463"/>
      <c r="K38" s="463"/>
      <c r="L38" s="463"/>
      <c r="M38" s="463"/>
      <c r="N38" s="463"/>
      <c r="O38" s="463"/>
      <c r="P38" s="464"/>
      <c r="R38" s="103"/>
    </row>
    <row r="39" spans="2:18" x14ac:dyDescent="0.35">
      <c r="B39" s="462"/>
      <c r="C39" s="463"/>
      <c r="D39" s="463"/>
      <c r="E39" s="464"/>
      <c r="G39" s="462"/>
      <c r="H39" s="463"/>
      <c r="I39" s="463"/>
      <c r="J39" s="463"/>
      <c r="K39" s="463"/>
      <c r="L39" s="463"/>
      <c r="M39" s="463"/>
      <c r="N39" s="463"/>
      <c r="O39" s="463"/>
      <c r="P39" s="464"/>
      <c r="R39" s="103"/>
    </row>
    <row r="40" spans="2:18" x14ac:dyDescent="0.35">
      <c r="B40" s="462"/>
      <c r="C40" s="463"/>
      <c r="D40" s="463"/>
      <c r="E40" s="464"/>
      <c r="G40" s="462"/>
      <c r="H40" s="463"/>
      <c r="I40" s="463"/>
      <c r="J40" s="463"/>
      <c r="K40" s="463"/>
      <c r="L40" s="463"/>
      <c r="M40" s="463"/>
      <c r="N40" s="463"/>
      <c r="O40" s="463"/>
      <c r="P40" s="464"/>
      <c r="R40" s="103"/>
    </row>
    <row r="41" spans="2:18" x14ac:dyDescent="0.35">
      <c r="B41" s="462"/>
      <c r="C41" s="463"/>
      <c r="D41" s="463"/>
      <c r="E41" s="464"/>
      <c r="G41" s="462"/>
      <c r="H41" s="463"/>
      <c r="I41" s="463"/>
      <c r="J41" s="463"/>
      <c r="K41" s="463"/>
      <c r="L41" s="463"/>
      <c r="M41" s="463"/>
      <c r="N41" s="463"/>
      <c r="O41" s="463"/>
      <c r="P41" s="464"/>
      <c r="R41" s="103"/>
    </row>
    <row r="42" spans="2:18" x14ac:dyDescent="0.35">
      <c r="B42" s="462"/>
      <c r="C42" s="463"/>
      <c r="D42" s="463"/>
      <c r="E42" s="464"/>
      <c r="G42" s="462"/>
      <c r="H42" s="463"/>
      <c r="I42" s="463"/>
      <c r="J42" s="463"/>
      <c r="K42" s="463"/>
      <c r="L42" s="463"/>
      <c r="M42" s="463"/>
      <c r="N42" s="463"/>
      <c r="O42" s="463"/>
      <c r="P42" s="464"/>
      <c r="R42" s="103"/>
    </row>
    <row r="43" spans="2:18" x14ac:dyDescent="0.35">
      <c r="B43" s="462"/>
      <c r="C43" s="463"/>
      <c r="D43" s="463"/>
      <c r="E43" s="464"/>
      <c r="G43" s="462"/>
      <c r="H43" s="463"/>
      <c r="I43" s="463"/>
      <c r="J43" s="463"/>
      <c r="K43" s="463"/>
      <c r="L43" s="463"/>
      <c r="M43" s="463"/>
      <c r="N43" s="463"/>
      <c r="O43" s="463"/>
      <c r="P43" s="464"/>
      <c r="R43" s="103"/>
    </row>
    <row r="44" spans="2:18" x14ac:dyDescent="0.35">
      <c r="B44" s="462"/>
      <c r="C44" s="463"/>
      <c r="D44" s="463"/>
      <c r="E44" s="464"/>
      <c r="G44" s="462"/>
      <c r="H44" s="463"/>
      <c r="I44" s="463"/>
      <c r="J44" s="463"/>
      <c r="K44" s="463"/>
      <c r="L44" s="463"/>
      <c r="M44" s="463"/>
      <c r="N44" s="463"/>
      <c r="O44" s="463"/>
      <c r="P44" s="464"/>
      <c r="R44" s="103"/>
    </row>
    <row r="45" spans="2:18" x14ac:dyDescent="0.35">
      <c r="B45" s="462"/>
      <c r="C45" s="463"/>
      <c r="D45" s="463"/>
      <c r="E45" s="464"/>
      <c r="G45" s="462"/>
      <c r="H45" s="463"/>
      <c r="I45" s="463"/>
      <c r="J45" s="463"/>
      <c r="K45" s="463"/>
      <c r="L45" s="463"/>
      <c r="M45" s="463"/>
      <c r="N45" s="463"/>
      <c r="O45" s="463"/>
      <c r="P45" s="464"/>
      <c r="R45" s="103"/>
    </row>
    <row r="46" spans="2:18" x14ac:dyDescent="0.35">
      <c r="B46" s="462"/>
      <c r="C46" s="463"/>
      <c r="D46" s="463"/>
      <c r="E46" s="464"/>
      <c r="G46" s="462"/>
      <c r="H46" s="463"/>
      <c r="I46" s="463"/>
      <c r="J46" s="463"/>
      <c r="K46" s="463"/>
      <c r="L46" s="463"/>
      <c r="M46" s="463"/>
      <c r="N46" s="463"/>
      <c r="O46" s="463"/>
      <c r="P46" s="464"/>
      <c r="R46" s="103"/>
    </row>
    <row r="47" spans="2:18" x14ac:dyDescent="0.35">
      <c r="B47" s="462"/>
      <c r="C47" s="463"/>
      <c r="D47" s="463"/>
      <c r="E47" s="464"/>
      <c r="G47" s="462"/>
      <c r="H47" s="463"/>
      <c r="I47" s="463"/>
      <c r="J47" s="463"/>
      <c r="K47" s="463"/>
      <c r="L47" s="463"/>
      <c r="M47" s="463"/>
      <c r="N47" s="463"/>
      <c r="O47" s="463"/>
      <c r="P47" s="464"/>
      <c r="R47" s="103"/>
    </row>
    <row r="48" spans="2:18" x14ac:dyDescent="0.35">
      <c r="B48" s="462"/>
      <c r="C48" s="463"/>
      <c r="D48" s="463"/>
      <c r="E48" s="464"/>
      <c r="G48" s="462"/>
      <c r="H48" s="463"/>
      <c r="I48" s="463"/>
      <c r="J48" s="463"/>
      <c r="K48" s="463"/>
      <c r="L48" s="463"/>
      <c r="M48" s="463"/>
      <c r="N48" s="463"/>
      <c r="O48" s="463"/>
      <c r="P48" s="464"/>
      <c r="R48" s="103"/>
    </row>
    <row r="49" spans="2:18" x14ac:dyDescent="0.35">
      <c r="B49" s="462"/>
      <c r="C49" s="463"/>
      <c r="D49" s="463"/>
      <c r="E49" s="464"/>
      <c r="G49" s="462"/>
      <c r="H49" s="463"/>
      <c r="I49" s="463"/>
      <c r="J49" s="463"/>
      <c r="K49" s="463"/>
      <c r="L49" s="463"/>
      <c r="M49" s="463"/>
      <c r="N49" s="463"/>
      <c r="O49" s="463"/>
      <c r="P49" s="464"/>
      <c r="R49" s="103"/>
    </row>
    <row r="50" spans="2:18" x14ac:dyDescent="0.35">
      <c r="B50" s="462"/>
      <c r="C50" s="463"/>
      <c r="D50" s="463"/>
      <c r="E50" s="464"/>
      <c r="G50" s="462"/>
      <c r="H50" s="463"/>
      <c r="I50" s="463"/>
      <c r="J50" s="463"/>
      <c r="K50" s="463"/>
      <c r="L50" s="463"/>
      <c r="M50" s="463"/>
      <c r="N50" s="463"/>
      <c r="O50" s="463"/>
      <c r="P50" s="464"/>
      <c r="R50" s="103"/>
    </row>
    <row r="51" spans="2:18" x14ac:dyDescent="0.35">
      <c r="B51" s="462"/>
      <c r="C51" s="463"/>
      <c r="D51" s="463"/>
      <c r="E51" s="464"/>
      <c r="G51" s="462"/>
      <c r="H51" s="463"/>
      <c r="I51" s="463"/>
      <c r="J51" s="463"/>
      <c r="K51" s="463"/>
      <c r="L51" s="463"/>
      <c r="M51" s="463"/>
      <c r="N51" s="463"/>
      <c r="O51" s="463"/>
      <c r="P51" s="464"/>
      <c r="R51" s="103"/>
    </row>
    <row r="52" spans="2:18" ht="16.2" thickBot="1" x14ac:dyDescent="0.4">
      <c r="B52" s="465"/>
      <c r="C52" s="466"/>
      <c r="D52" s="466"/>
      <c r="E52" s="467"/>
      <c r="G52" s="465"/>
      <c r="H52" s="466"/>
      <c r="I52" s="466"/>
      <c r="J52" s="466"/>
      <c r="K52" s="466"/>
      <c r="L52" s="466"/>
      <c r="M52" s="466"/>
      <c r="N52" s="466"/>
      <c r="O52" s="466"/>
      <c r="P52" s="467"/>
      <c r="R52" s="103"/>
    </row>
    <row r="53" spans="2:18" ht="16.2" thickBot="1" x14ac:dyDescent="0.4">
      <c r="R53" s="103"/>
    </row>
    <row r="54" spans="2:18" ht="16.2" thickBot="1" x14ac:dyDescent="0.4">
      <c r="B54" s="171" t="s">
        <v>350</v>
      </c>
      <c r="C54" s="175"/>
      <c r="D54" s="175"/>
      <c r="E54" s="173"/>
      <c r="G54" s="171" t="s">
        <v>151</v>
      </c>
      <c r="H54" s="175"/>
      <c r="I54" s="175"/>
      <c r="J54" s="175"/>
      <c r="K54" s="175"/>
      <c r="L54" s="175"/>
      <c r="M54" s="175"/>
      <c r="N54" s="175"/>
      <c r="O54" s="175"/>
      <c r="P54" s="173"/>
      <c r="R54" s="103"/>
    </row>
    <row r="55" spans="2:18" x14ac:dyDescent="0.35">
      <c r="B55" s="459"/>
      <c r="C55" s="460"/>
      <c r="D55" s="460"/>
      <c r="E55" s="461"/>
      <c r="G55" s="459"/>
      <c r="H55" s="460"/>
      <c r="I55" s="460"/>
      <c r="J55" s="460"/>
      <c r="K55" s="460"/>
      <c r="L55" s="460"/>
      <c r="M55" s="460"/>
      <c r="N55" s="460"/>
      <c r="O55" s="460"/>
      <c r="P55" s="461"/>
      <c r="R55" s="103"/>
    </row>
    <row r="56" spans="2:18" x14ac:dyDescent="0.35">
      <c r="B56" s="462"/>
      <c r="C56" s="463"/>
      <c r="D56" s="463"/>
      <c r="E56" s="464"/>
      <c r="G56" s="462"/>
      <c r="H56" s="463"/>
      <c r="I56" s="463"/>
      <c r="J56" s="463"/>
      <c r="K56" s="463"/>
      <c r="L56" s="463"/>
      <c r="M56" s="463"/>
      <c r="N56" s="463"/>
      <c r="O56" s="463"/>
      <c r="P56" s="464"/>
      <c r="R56" s="103"/>
    </row>
    <row r="57" spans="2:18" x14ac:dyDescent="0.35">
      <c r="B57" s="462"/>
      <c r="C57" s="463"/>
      <c r="D57" s="463"/>
      <c r="E57" s="464"/>
      <c r="G57" s="462"/>
      <c r="H57" s="463"/>
      <c r="I57" s="463"/>
      <c r="J57" s="463"/>
      <c r="K57" s="463"/>
      <c r="L57" s="463"/>
      <c r="M57" s="463"/>
      <c r="N57" s="463"/>
      <c r="O57" s="463"/>
      <c r="P57" s="464"/>
      <c r="R57" s="103"/>
    </row>
    <row r="58" spans="2:18" x14ac:dyDescent="0.35">
      <c r="B58" s="462"/>
      <c r="C58" s="463"/>
      <c r="D58" s="463"/>
      <c r="E58" s="464"/>
      <c r="G58" s="462"/>
      <c r="H58" s="463"/>
      <c r="I58" s="463"/>
      <c r="J58" s="463"/>
      <c r="K58" s="463"/>
      <c r="L58" s="463"/>
      <c r="M58" s="463"/>
      <c r="N58" s="463"/>
      <c r="O58" s="463"/>
      <c r="P58" s="464"/>
      <c r="R58" s="103"/>
    </row>
    <row r="59" spans="2:18" x14ac:dyDescent="0.35">
      <c r="B59" s="462"/>
      <c r="C59" s="463"/>
      <c r="D59" s="463"/>
      <c r="E59" s="464"/>
      <c r="G59" s="462"/>
      <c r="H59" s="463"/>
      <c r="I59" s="463"/>
      <c r="J59" s="463"/>
      <c r="K59" s="463"/>
      <c r="L59" s="463"/>
      <c r="M59" s="463"/>
      <c r="N59" s="463"/>
      <c r="O59" s="463"/>
      <c r="P59" s="464"/>
      <c r="R59" s="103"/>
    </row>
    <row r="60" spans="2:18" x14ac:dyDescent="0.35">
      <c r="B60" s="462"/>
      <c r="C60" s="463"/>
      <c r="D60" s="463"/>
      <c r="E60" s="464"/>
      <c r="G60" s="462"/>
      <c r="H60" s="463"/>
      <c r="I60" s="463"/>
      <c r="J60" s="463"/>
      <c r="K60" s="463"/>
      <c r="L60" s="463"/>
      <c r="M60" s="463"/>
      <c r="N60" s="463"/>
      <c r="O60" s="463"/>
      <c r="P60" s="464"/>
      <c r="R60" s="103"/>
    </row>
    <row r="61" spans="2:18" x14ac:dyDescent="0.35">
      <c r="B61" s="462"/>
      <c r="C61" s="463"/>
      <c r="D61" s="463"/>
      <c r="E61" s="464"/>
      <c r="G61" s="462"/>
      <c r="H61" s="463"/>
      <c r="I61" s="463"/>
      <c r="J61" s="463"/>
      <c r="K61" s="463"/>
      <c r="L61" s="463"/>
      <c r="M61" s="463"/>
      <c r="N61" s="463"/>
      <c r="O61" s="463"/>
      <c r="P61" s="464"/>
      <c r="R61" s="103"/>
    </row>
    <row r="62" spans="2:18" x14ac:dyDescent="0.35">
      <c r="B62" s="462"/>
      <c r="C62" s="463"/>
      <c r="D62" s="463"/>
      <c r="E62" s="464"/>
      <c r="G62" s="462"/>
      <c r="H62" s="463"/>
      <c r="I62" s="463"/>
      <c r="J62" s="463"/>
      <c r="K62" s="463"/>
      <c r="L62" s="463"/>
      <c r="M62" s="463"/>
      <c r="N62" s="463"/>
      <c r="O62" s="463"/>
      <c r="P62" s="464"/>
      <c r="R62" s="103"/>
    </row>
    <row r="63" spans="2:18" x14ac:dyDescent="0.35">
      <c r="B63" s="462"/>
      <c r="C63" s="463"/>
      <c r="D63" s="463"/>
      <c r="E63" s="464"/>
      <c r="G63" s="462"/>
      <c r="H63" s="463"/>
      <c r="I63" s="463"/>
      <c r="J63" s="463"/>
      <c r="K63" s="463"/>
      <c r="L63" s="463"/>
      <c r="M63" s="463"/>
      <c r="N63" s="463"/>
      <c r="O63" s="463"/>
      <c r="P63" s="464"/>
      <c r="R63" s="103"/>
    </row>
    <row r="64" spans="2:18" x14ac:dyDescent="0.35">
      <c r="B64" s="462"/>
      <c r="C64" s="463"/>
      <c r="D64" s="463"/>
      <c r="E64" s="464"/>
      <c r="G64" s="462"/>
      <c r="H64" s="463"/>
      <c r="I64" s="463"/>
      <c r="J64" s="463"/>
      <c r="K64" s="463"/>
      <c r="L64" s="463"/>
      <c r="M64" s="463"/>
      <c r="N64" s="463"/>
      <c r="O64" s="463"/>
      <c r="P64" s="464"/>
      <c r="R64" s="103"/>
    </row>
    <row r="65" spans="2:18" x14ac:dyDescent="0.35">
      <c r="B65" s="462"/>
      <c r="C65" s="463"/>
      <c r="D65" s="463"/>
      <c r="E65" s="464"/>
      <c r="G65" s="462"/>
      <c r="H65" s="463"/>
      <c r="I65" s="463"/>
      <c r="J65" s="463"/>
      <c r="K65" s="463"/>
      <c r="L65" s="463"/>
      <c r="M65" s="463"/>
      <c r="N65" s="463"/>
      <c r="O65" s="463"/>
      <c r="P65" s="464"/>
      <c r="R65" s="103"/>
    </row>
    <row r="66" spans="2:18" x14ac:dyDescent="0.35">
      <c r="B66" s="462"/>
      <c r="C66" s="463"/>
      <c r="D66" s="463"/>
      <c r="E66" s="464"/>
      <c r="G66" s="462"/>
      <c r="H66" s="463"/>
      <c r="I66" s="463"/>
      <c r="J66" s="463"/>
      <c r="K66" s="463"/>
      <c r="L66" s="463"/>
      <c r="M66" s="463"/>
      <c r="N66" s="463"/>
      <c r="O66" s="463"/>
      <c r="P66" s="464"/>
      <c r="R66" s="103"/>
    </row>
    <row r="67" spans="2:18" x14ac:dyDescent="0.35">
      <c r="B67" s="462"/>
      <c r="C67" s="463"/>
      <c r="D67" s="463"/>
      <c r="E67" s="464"/>
      <c r="G67" s="462"/>
      <c r="H67" s="463"/>
      <c r="I67" s="463"/>
      <c r="J67" s="463"/>
      <c r="K67" s="463"/>
      <c r="L67" s="463"/>
      <c r="M67" s="463"/>
      <c r="N67" s="463"/>
      <c r="O67" s="463"/>
      <c r="P67" s="464"/>
      <c r="R67" s="103"/>
    </row>
    <row r="68" spans="2:18" x14ac:dyDescent="0.35">
      <c r="B68" s="462"/>
      <c r="C68" s="463"/>
      <c r="D68" s="463"/>
      <c r="E68" s="464"/>
      <c r="G68" s="462"/>
      <c r="H68" s="463"/>
      <c r="I68" s="463"/>
      <c r="J68" s="463"/>
      <c r="K68" s="463"/>
      <c r="L68" s="463"/>
      <c r="M68" s="463"/>
      <c r="N68" s="463"/>
      <c r="O68" s="463"/>
      <c r="P68" s="464"/>
      <c r="R68" s="103"/>
    </row>
    <row r="69" spans="2:18" x14ac:dyDescent="0.35">
      <c r="B69" s="462"/>
      <c r="C69" s="463"/>
      <c r="D69" s="463"/>
      <c r="E69" s="464"/>
      <c r="G69" s="462"/>
      <c r="H69" s="463"/>
      <c r="I69" s="463"/>
      <c r="J69" s="463"/>
      <c r="K69" s="463"/>
      <c r="L69" s="463"/>
      <c r="M69" s="463"/>
      <c r="N69" s="463"/>
      <c r="O69" s="463"/>
      <c r="P69" s="464"/>
      <c r="R69" s="103"/>
    </row>
    <row r="70" spans="2:18" x14ac:dyDescent="0.35">
      <c r="B70" s="462"/>
      <c r="C70" s="463"/>
      <c r="D70" s="463"/>
      <c r="E70" s="464"/>
      <c r="G70" s="462"/>
      <c r="H70" s="463"/>
      <c r="I70" s="463"/>
      <c r="J70" s="463"/>
      <c r="K70" s="463"/>
      <c r="L70" s="463"/>
      <c r="M70" s="463"/>
      <c r="N70" s="463"/>
      <c r="O70" s="463"/>
      <c r="P70" s="464"/>
      <c r="R70" s="103"/>
    </row>
    <row r="71" spans="2:18" x14ac:dyDescent="0.35">
      <c r="B71" s="462"/>
      <c r="C71" s="463"/>
      <c r="D71" s="463"/>
      <c r="E71" s="464"/>
      <c r="G71" s="462"/>
      <c r="H71" s="463"/>
      <c r="I71" s="463"/>
      <c r="J71" s="463"/>
      <c r="K71" s="463"/>
      <c r="L71" s="463"/>
      <c r="M71" s="463"/>
      <c r="N71" s="463"/>
      <c r="O71" s="463"/>
      <c r="P71" s="464"/>
      <c r="R71" s="103"/>
    </row>
    <row r="72" spans="2:18" x14ac:dyDescent="0.35">
      <c r="B72" s="462"/>
      <c r="C72" s="463"/>
      <c r="D72" s="463"/>
      <c r="E72" s="464"/>
      <c r="G72" s="462"/>
      <c r="H72" s="463"/>
      <c r="I72" s="463"/>
      <c r="J72" s="463"/>
      <c r="K72" s="463"/>
      <c r="L72" s="463"/>
      <c r="M72" s="463"/>
      <c r="N72" s="463"/>
      <c r="O72" s="463"/>
      <c r="P72" s="464"/>
      <c r="R72" s="103"/>
    </row>
    <row r="73" spans="2:18" ht="16.2" thickBot="1" x14ac:dyDescent="0.4">
      <c r="B73" s="465"/>
      <c r="C73" s="466"/>
      <c r="D73" s="466"/>
      <c r="E73" s="467"/>
      <c r="G73" s="465"/>
      <c r="H73" s="466"/>
      <c r="I73" s="466"/>
      <c r="J73" s="466"/>
      <c r="K73" s="466"/>
      <c r="L73" s="466"/>
      <c r="M73" s="466"/>
      <c r="N73" s="466"/>
      <c r="O73" s="466"/>
      <c r="P73" s="467"/>
      <c r="R73" s="103"/>
    </row>
    <row r="74" spans="2:18" ht="16.2" thickBot="1" x14ac:dyDescent="0.4">
      <c r="R74" s="103"/>
    </row>
    <row r="75" spans="2:18" ht="16.2" thickBot="1" x14ac:dyDescent="0.4">
      <c r="B75" s="109" t="s">
        <v>153</v>
      </c>
      <c r="C75" s="110"/>
      <c r="D75" s="110"/>
      <c r="E75" s="110"/>
      <c r="F75" s="110"/>
      <c r="G75" s="110"/>
      <c r="H75" s="110"/>
      <c r="I75" s="110"/>
      <c r="J75" s="110"/>
      <c r="K75" s="110"/>
      <c r="L75" s="110"/>
      <c r="M75" s="110"/>
      <c r="N75" s="110"/>
      <c r="O75" s="110"/>
      <c r="P75" s="111"/>
      <c r="R75" s="103"/>
    </row>
    <row r="76" spans="2:18" x14ac:dyDescent="0.35">
      <c r="B76" s="462"/>
      <c r="C76" s="463"/>
      <c r="D76" s="463"/>
      <c r="E76" s="463"/>
      <c r="F76" s="463"/>
      <c r="G76" s="463"/>
      <c r="H76" s="463"/>
      <c r="I76" s="463"/>
      <c r="J76" s="463"/>
      <c r="K76" s="463"/>
      <c r="L76" s="463"/>
      <c r="M76" s="463"/>
      <c r="N76" s="463"/>
      <c r="O76" s="463"/>
      <c r="P76" s="464"/>
      <c r="R76" s="103"/>
    </row>
    <row r="77" spans="2:18" x14ac:dyDescent="0.35">
      <c r="B77" s="462"/>
      <c r="C77" s="463"/>
      <c r="D77" s="463"/>
      <c r="E77" s="463"/>
      <c r="F77" s="463"/>
      <c r="G77" s="463"/>
      <c r="H77" s="463"/>
      <c r="I77" s="463"/>
      <c r="J77" s="463"/>
      <c r="K77" s="463"/>
      <c r="L77" s="463"/>
      <c r="M77" s="463"/>
      <c r="N77" s="463"/>
      <c r="O77" s="463"/>
      <c r="P77" s="464"/>
      <c r="R77" s="103"/>
    </row>
    <row r="78" spans="2:18" x14ac:dyDescent="0.35">
      <c r="B78" s="462"/>
      <c r="C78" s="463"/>
      <c r="D78" s="463"/>
      <c r="E78" s="463"/>
      <c r="F78" s="463"/>
      <c r="G78" s="463"/>
      <c r="H78" s="463"/>
      <c r="I78" s="463"/>
      <c r="J78" s="463"/>
      <c r="K78" s="463"/>
      <c r="L78" s="463"/>
      <c r="M78" s="463"/>
      <c r="N78" s="463"/>
      <c r="O78" s="463"/>
      <c r="P78" s="464"/>
      <c r="R78" s="103"/>
    </row>
    <row r="79" spans="2:18" x14ac:dyDescent="0.35">
      <c r="B79" s="462"/>
      <c r="C79" s="463"/>
      <c r="D79" s="463"/>
      <c r="E79" s="463"/>
      <c r="F79" s="463"/>
      <c r="G79" s="463"/>
      <c r="H79" s="463"/>
      <c r="I79" s="463"/>
      <c r="J79" s="463"/>
      <c r="K79" s="463"/>
      <c r="L79" s="463"/>
      <c r="M79" s="463"/>
      <c r="N79" s="463"/>
      <c r="O79" s="463"/>
      <c r="P79" s="464"/>
      <c r="R79" s="103"/>
    </row>
    <row r="80" spans="2:18" x14ac:dyDescent="0.35">
      <c r="B80" s="462"/>
      <c r="C80" s="463"/>
      <c r="D80" s="463"/>
      <c r="E80" s="463"/>
      <c r="F80" s="463"/>
      <c r="G80" s="463"/>
      <c r="H80" s="463"/>
      <c r="I80" s="463"/>
      <c r="J80" s="463"/>
      <c r="K80" s="463"/>
      <c r="L80" s="463"/>
      <c r="M80" s="463"/>
      <c r="N80" s="463"/>
      <c r="O80" s="463"/>
      <c r="P80" s="464"/>
      <c r="R80" s="103"/>
    </row>
    <row r="81" spans="2:18" x14ac:dyDescent="0.35">
      <c r="B81" s="462"/>
      <c r="C81" s="463"/>
      <c r="D81" s="463"/>
      <c r="E81" s="463"/>
      <c r="F81" s="463"/>
      <c r="G81" s="463"/>
      <c r="H81" s="463"/>
      <c r="I81" s="463"/>
      <c r="J81" s="463"/>
      <c r="K81" s="463"/>
      <c r="L81" s="463"/>
      <c r="M81" s="463"/>
      <c r="N81" s="463"/>
      <c r="O81" s="463"/>
      <c r="P81" s="464"/>
      <c r="R81" s="103"/>
    </row>
    <row r="82" spans="2:18" x14ac:dyDescent="0.35">
      <c r="B82" s="462"/>
      <c r="C82" s="463"/>
      <c r="D82" s="463"/>
      <c r="E82" s="463"/>
      <c r="F82" s="463"/>
      <c r="G82" s="463"/>
      <c r="H82" s="463"/>
      <c r="I82" s="463"/>
      <c r="J82" s="463"/>
      <c r="K82" s="463"/>
      <c r="L82" s="463"/>
      <c r="M82" s="463"/>
      <c r="N82" s="463"/>
      <c r="O82" s="463"/>
      <c r="P82" s="464"/>
      <c r="R82" s="103"/>
    </row>
    <row r="83" spans="2:18" x14ac:dyDescent="0.35">
      <c r="B83" s="462"/>
      <c r="C83" s="463"/>
      <c r="D83" s="463"/>
      <c r="E83" s="463"/>
      <c r="F83" s="463"/>
      <c r="G83" s="463"/>
      <c r="H83" s="463"/>
      <c r="I83" s="463"/>
      <c r="J83" s="463"/>
      <c r="K83" s="463"/>
      <c r="L83" s="463"/>
      <c r="M83" s="463"/>
      <c r="N83" s="463"/>
      <c r="O83" s="463"/>
      <c r="P83" s="464"/>
      <c r="R83" s="103"/>
    </row>
    <row r="84" spans="2:18" x14ac:dyDescent="0.35">
      <c r="B84" s="462"/>
      <c r="C84" s="463"/>
      <c r="D84" s="463"/>
      <c r="E84" s="463"/>
      <c r="F84" s="463"/>
      <c r="G84" s="463"/>
      <c r="H84" s="463"/>
      <c r="I84" s="463"/>
      <c r="J84" s="463"/>
      <c r="K84" s="463"/>
      <c r="L84" s="463"/>
      <c r="M84" s="463"/>
      <c r="N84" s="463"/>
      <c r="O84" s="463"/>
      <c r="P84" s="464"/>
      <c r="R84" s="103"/>
    </row>
    <row r="85" spans="2:18" x14ac:dyDescent="0.35">
      <c r="B85" s="462"/>
      <c r="C85" s="463"/>
      <c r="D85" s="463"/>
      <c r="E85" s="463"/>
      <c r="F85" s="463"/>
      <c r="G85" s="463"/>
      <c r="H85" s="463"/>
      <c r="I85" s="463"/>
      <c r="J85" s="463"/>
      <c r="K85" s="463"/>
      <c r="L85" s="463"/>
      <c r="M85" s="463"/>
      <c r="N85" s="463"/>
      <c r="O85" s="463"/>
      <c r="P85" s="464"/>
      <c r="R85" s="103"/>
    </row>
    <row r="86" spans="2:18" x14ac:dyDescent="0.35">
      <c r="B86" s="462"/>
      <c r="C86" s="463"/>
      <c r="D86" s="463"/>
      <c r="E86" s="463"/>
      <c r="F86" s="463"/>
      <c r="G86" s="463"/>
      <c r="H86" s="463"/>
      <c r="I86" s="463"/>
      <c r="J86" s="463"/>
      <c r="K86" s="463"/>
      <c r="L86" s="463"/>
      <c r="M86" s="463"/>
      <c r="N86" s="463"/>
      <c r="O86" s="463"/>
      <c r="P86" s="464"/>
      <c r="R86" s="103"/>
    </row>
    <row r="87" spans="2:18" x14ac:dyDescent="0.35">
      <c r="B87" s="462"/>
      <c r="C87" s="463"/>
      <c r="D87" s="463"/>
      <c r="E87" s="463"/>
      <c r="F87" s="463"/>
      <c r="G87" s="463"/>
      <c r="H87" s="463"/>
      <c r="I87" s="463"/>
      <c r="J87" s="463"/>
      <c r="K87" s="463"/>
      <c r="L87" s="463"/>
      <c r="M87" s="463"/>
      <c r="N87" s="463"/>
      <c r="O87" s="463"/>
      <c r="P87" s="464"/>
      <c r="R87" s="103"/>
    </row>
    <row r="88" spans="2:18" x14ac:dyDescent="0.35">
      <c r="B88" s="462"/>
      <c r="C88" s="463"/>
      <c r="D88" s="463"/>
      <c r="E88" s="463"/>
      <c r="F88" s="463"/>
      <c r="G88" s="463"/>
      <c r="H88" s="463"/>
      <c r="I88" s="463"/>
      <c r="J88" s="463"/>
      <c r="K88" s="463"/>
      <c r="L88" s="463"/>
      <c r="M88" s="463"/>
      <c r="N88" s="463"/>
      <c r="O88" s="463"/>
      <c r="P88" s="464"/>
      <c r="R88" s="103"/>
    </row>
    <row r="89" spans="2:18" x14ac:dyDescent="0.35">
      <c r="B89" s="462"/>
      <c r="C89" s="463"/>
      <c r="D89" s="463"/>
      <c r="E89" s="463"/>
      <c r="F89" s="463"/>
      <c r="G89" s="463"/>
      <c r="H89" s="463"/>
      <c r="I89" s="463"/>
      <c r="J89" s="463"/>
      <c r="K89" s="463"/>
      <c r="L89" s="463"/>
      <c r="M89" s="463"/>
      <c r="N89" s="463"/>
      <c r="O89" s="463"/>
      <c r="P89" s="464"/>
      <c r="R89" s="103"/>
    </row>
    <row r="90" spans="2:18" x14ac:dyDescent="0.35">
      <c r="B90" s="462"/>
      <c r="C90" s="463"/>
      <c r="D90" s="463"/>
      <c r="E90" s="463"/>
      <c r="F90" s="463"/>
      <c r="G90" s="463"/>
      <c r="H90" s="463"/>
      <c r="I90" s="463"/>
      <c r="J90" s="463"/>
      <c r="K90" s="463"/>
      <c r="L90" s="463"/>
      <c r="M90" s="463"/>
      <c r="N90" s="463"/>
      <c r="O90" s="463"/>
      <c r="P90" s="464"/>
      <c r="R90" s="103"/>
    </row>
    <row r="91" spans="2:18" x14ac:dyDescent="0.35">
      <c r="B91" s="462"/>
      <c r="C91" s="463"/>
      <c r="D91" s="463"/>
      <c r="E91" s="463"/>
      <c r="F91" s="463"/>
      <c r="G91" s="463"/>
      <c r="H91" s="463"/>
      <c r="I91" s="463"/>
      <c r="J91" s="463"/>
      <c r="K91" s="463"/>
      <c r="L91" s="463"/>
      <c r="M91" s="463"/>
      <c r="N91" s="463"/>
      <c r="O91" s="463"/>
      <c r="P91" s="464"/>
      <c r="R91" s="103"/>
    </row>
    <row r="92" spans="2:18" x14ac:dyDescent="0.35">
      <c r="B92" s="462"/>
      <c r="C92" s="463"/>
      <c r="D92" s="463"/>
      <c r="E92" s="463"/>
      <c r="F92" s="463"/>
      <c r="G92" s="463"/>
      <c r="H92" s="463"/>
      <c r="I92" s="463"/>
      <c r="J92" s="463"/>
      <c r="K92" s="463"/>
      <c r="L92" s="463"/>
      <c r="M92" s="463"/>
      <c r="N92" s="463"/>
      <c r="O92" s="463"/>
      <c r="P92" s="464"/>
      <c r="R92" s="103"/>
    </row>
    <row r="93" spans="2:18" x14ac:dyDescent="0.35">
      <c r="B93" s="462"/>
      <c r="C93" s="463"/>
      <c r="D93" s="463"/>
      <c r="E93" s="463"/>
      <c r="F93" s="463"/>
      <c r="G93" s="463"/>
      <c r="H93" s="463"/>
      <c r="I93" s="463"/>
      <c r="J93" s="463"/>
      <c r="K93" s="463"/>
      <c r="L93" s="463"/>
      <c r="M93" s="463"/>
      <c r="N93" s="463"/>
      <c r="O93" s="463"/>
      <c r="P93" s="464"/>
      <c r="R93" s="103"/>
    </row>
    <row r="94" spans="2:18" x14ac:dyDescent="0.35">
      <c r="B94" s="462"/>
      <c r="C94" s="463"/>
      <c r="D94" s="463"/>
      <c r="E94" s="463"/>
      <c r="F94" s="463"/>
      <c r="G94" s="463"/>
      <c r="H94" s="463"/>
      <c r="I94" s="463"/>
      <c r="J94" s="463"/>
      <c r="K94" s="463"/>
      <c r="L94" s="463"/>
      <c r="M94" s="463"/>
      <c r="N94" s="463"/>
      <c r="O94" s="463"/>
      <c r="P94" s="464"/>
      <c r="R94" s="103"/>
    </row>
    <row r="95" spans="2:18" ht="16.2" thickBot="1" x14ac:dyDescent="0.4">
      <c r="B95" s="465"/>
      <c r="C95" s="466"/>
      <c r="D95" s="466"/>
      <c r="E95" s="466"/>
      <c r="F95" s="466"/>
      <c r="G95" s="466"/>
      <c r="H95" s="466"/>
      <c r="I95" s="466"/>
      <c r="J95" s="466"/>
      <c r="K95" s="466"/>
      <c r="L95" s="466"/>
      <c r="M95" s="466"/>
      <c r="N95" s="466"/>
      <c r="O95" s="466"/>
      <c r="P95" s="467"/>
      <c r="R95" s="103"/>
    </row>
    <row r="96" spans="2:18" ht="16.2" thickBot="1" x14ac:dyDescent="0.4">
      <c r="R96" s="103"/>
    </row>
    <row r="97" spans="2:18" ht="16.2" thickBot="1" x14ac:dyDescent="0.4">
      <c r="B97" s="109" t="s">
        <v>152</v>
      </c>
      <c r="C97" s="110"/>
      <c r="D97" s="110"/>
      <c r="E97" s="110"/>
      <c r="F97" s="110"/>
      <c r="G97" s="110"/>
      <c r="H97" s="110"/>
      <c r="I97" s="110"/>
      <c r="J97" s="110"/>
      <c r="K97" s="110"/>
      <c r="L97" s="110"/>
      <c r="M97" s="110"/>
      <c r="N97" s="110"/>
      <c r="O97" s="110"/>
      <c r="P97" s="111"/>
      <c r="R97" s="103"/>
    </row>
    <row r="98" spans="2:18" x14ac:dyDescent="0.35">
      <c r="B98" s="462"/>
      <c r="C98" s="463"/>
      <c r="D98" s="463"/>
      <c r="E98" s="463"/>
      <c r="F98" s="463"/>
      <c r="G98" s="463"/>
      <c r="H98" s="463"/>
      <c r="I98" s="463"/>
      <c r="J98" s="463"/>
      <c r="K98" s="463"/>
      <c r="L98" s="463"/>
      <c r="M98" s="463"/>
      <c r="N98" s="463"/>
      <c r="O98" s="463"/>
      <c r="P98" s="464"/>
      <c r="R98" s="103"/>
    </row>
    <row r="99" spans="2:18" x14ac:dyDescent="0.35">
      <c r="B99" s="462"/>
      <c r="C99" s="463"/>
      <c r="D99" s="463"/>
      <c r="E99" s="463"/>
      <c r="F99" s="463"/>
      <c r="G99" s="463"/>
      <c r="H99" s="463"/>
      <c r="I99" s="463"/>
      <c r="J99" s="463"/>
      <c r="K99" s="463"/>
      <c r="L99" s="463"/>
      <c r="M99" s="463"/>
      <c r="N99" s="463"/>
      <c r="O99" s="463"/>
      <c r="P99" s="464"/>
      <c r="R99" s="103"/>
    </row>
    <row r="100" spans="2:18" x14ac:dyDescent="0.35">
      <c r="B100" s="462"/>
      <c r="C100" s="463"/>
      <c r="D100" s="463"/>
      <c r="E100" s="463"/>
      <c r="F100" s="463"/>
      <c r="G100" s="463"/>
      <c r="H100" s="463"/>
      <c r="I100" s="463"/>
      <c r="J100" s="463"/>
      <c r="K100" s="463"/>
      <c r="L100" s="463"/>
      <c r="M100" s="463"/>
      <c r="N100" s="463"/>
      <c r="O100" s="463"/>
      <c r="P100" s="464"/>
      <c r="R100" s="103"/>
    </row>
    <row r="101" spans="2:18" x14ac:dyDescent="0.35">
      <c r="B101" s="462"/>
      <c r="C101" s="463"/>
      <c r="D101" s="463"/>
      <c r="E101" s="463"/>
      <c r="F101" s="463"/>
      <c r="G101" s="463"/>
      <c r="H101" s="463"/>
      <c r="I101" s="463"/>
      <c r="J101" s="463"/>
      <c r="K101" s="463"/>
      <c r="L101" s="463"/>
      <c r="M101" s="463"/>
      <c r="N101" s="463"/>
      <c r="O101" s="463"/>
      <c r="P101" s="464"/>
      <c r="R101" s="103"/>
    </row>
    <row r="102" spans="2:18" x14ac:dyDescent="0.35">
      <c r="B102" s="462"/>
      <c r="C102" s="463"/>
      <c r="D102" s="463"/>
      <c r="E102" s="463"/>
      <c r="F102" s="463"/>
      <c r="G102" s="463"/>
      <c r="H102" s="463"/>
      <c r="I102" s="463"/>
      <c r="J102" s="463"/>
      <c r="K102" s="463"/>
      <c r="L102" s="463"/>
      <c r="M102" s="463"/>
      <c r="N102" s="463"/>
      <c r="O102" s="463"/>
      <c r="P102" s="464"/>
      <c r="R102" s="103"/>
    </row>
    <row r="103" spans="2:18" x14ac:dyDescent="0.35">
      <c r="B103" s="462"/>
      <c r="C103" s="463"/>
      <c r="D103" s="463"/>
      <c r="E103" s="463"/>
      <c r="F103" s="463"/>
      <c r="G103" s="463"/>
      <c r="H103" s="463"/>
      <c r="I103" s="463"/>
      <c r="J103" s="463"/>
      <c r="K103" s="463"/>
      <c r="L103" s="463"/>
      <c r="M103" s="463"/>
      <c r="N103" s="463"/>
      <c r="O103" s="463"/>
      <c r="P103" s="464"/>
      <c r="R103" s="103"/>
    </row>
    <row r="104" spans="2:18" x14ac:dyDescent="0.35">
      <c r="B104" s="462"/>
      <c r="C104" s="463"/>
      <c r="D104" s="463"/>
      <c r="E104" s="463"/>
      <c r="F104" s="463"/>
      <c r="G104" s="463"/>
      <c r="H104" s="463"/>
      <c r="I104" s="463"/>
      <c r="J104" s="463"/>
      <c r="K104" s="463"/>
      <c r="L104" s="463"/>
      <c r="M104" s="463"/>
      <c r="N104" s="463"/>
      <c r="O104" s="463"/>
      <c r="P104" s="464"/>
      <c r="R104" s="103"/>
    </row>
    <row r="105" spans="2:18" x14ac:dyDescent="0.35">
      <c r="B105" s="462"/>
      <c r="C105" s="463"/>
      <c r="D105" s="463"/>
      <c r="E105" s="463"/>
      <c r="F105" s="463"/>
      <c r="G105" s="463"/>
      <c r="H105" s="463"/>
      <c r="I105" s="463"/>
      <c r="J105" s="463"/>
      <c r="K105" s="463"/>
      <c r="L105" s="463"/>
      <c r="M105" s="463"/>
      <c r="N105" s="463"/>
      <c r="O105" s="463"/>
      <c r="P105" s="464"/>
      <c r="R105" s="103"/>
    </row>
    <row r="106" spans="2:18" x14ac:dyDescent="0.35">
      <c r="B106" s="462"/>
      <c r="C106" s="463"/>
      <c r="D106" s="463"/>
      <c r="E106" s="463"/>
      <c r="F106" s="463"/>
      <c r="G106" s="463"/>
      <c r="H106" s="463"/>
      <c r="I106" s="463"/>
      <c r="J106" s="463"/>
      <c r="K106" s="463"/>
      <c r="L106" s="463"/>
      <c r="M106" s="463"/>
      <c r="N106" s="463"/>
      <c r="O106" s="463"/>
      <c r="P106" s="464"/>
      <c r="R106" s="103"/>
    </row>
    <row r="107" spans="2:18" x14ac:dyDescent="0.35">
      <c r="B107" s="462"/>
      <c r="C107" s="463"/>
      <c r="D107" s="463"/>
      <c r="E107" s="463"/>
      <c r="F107" s="463"/>
      <c r="G107" s="463"/>
      <c r="H107" s="463"/>
      <c r="I107" s="463"/>
      <c r="J107" s="463"/>
      <c r="K107" s="463"/>
      <c r="L107" s="463"/>
      <c r="M107" s="463"/>
      <c r="N107" s="463"/>
      <c r="O107" s="463"/>
      <c r="P107" s="464"/>
      <c r="R107" s="103"/>
    </row>
    <row r="108" spans="2:18" x14ac:dyDescent="0.35">
      <c r="B108" s="462"/>
      <c r="C108" s="463"/>
      <c r="D108" s="463"/>
      <c r="E108" s="463"/>
      <c r="F108" s="463"/>
      <c r="G108" s="463"/>
      <c r="H108" s="463"/>
      <c r="I108" s="463"/>
      <c r="J108" s="463"/>
      <c r="K108" s="463"/>
      <c r="L108" s="463"/>
      <c r="M108" s="463"/>
      <c r="N108" s="463"/>
      <c r="O108" s="463"/>
      <c r="P108" s="464"/>
      <c r="R108" s="103"/>
    </row>
    <row r="109" spans="2:18" x14ac:dyDescent="0.35">
      <c r="B109" s="462"/>
      <c r="C109" s="463"/>
      <c r="D109" s="463"/>
      <c r="E109" s="463"/>
      <c r="F109" s="463"/>
      <c r="G109" s="463"/>
      <c r="H109" s="463"/>
      <c r="I109" s="463"/>
      <c r="J109" s="463"/>
      <c r="K109" s="463"/>
      <c r="L109" s="463"/>
      <c r="M109" s="463"/>
      <c r="N109" s="463"/>
      <c r="O109" s="463"/>
      <c r="P109" s="464"/>
      <c r="R109" s="103"/>
    </row>
    <row r="110" spans="2:18" x14ac:dyDescent="0.35">
      <c r="B110" s="462"/>
      <c r="C110" s="463"/>
      <c r="D110" s="463"/>
      <c r="E110" s="463"/>
      <c r="F110" s="463"/>
      <c r="G110" s="463"/>
      <c r="H110" s="463"/>
      <c r="I110" s="463"/>
      <c r="J110" s="463"/>
      <c r="K110" s="463"/>
      <c r="L110" s="463"/>
      <c r="M110" s="463"/>
      <c r="N110" s="463"/>
      <c r="O110" s="463"/>
      <c r="P110" s="464"/>
      <c r="R110" s="103"/>
    </row>
    <row r="111" spans="2:18" x14ac:dyDescent="0.35">
      <c r="B111" s="462"/>
      <c r="C111" s="463"/>
      <c r="D111" s="463"/>
      <c r="E111" s="463"/>
      <c r="F111" s="463"/>
      <c r="G111" s="463"/>
      <c r="H111" s="463"/>
      <c r="I111" s="463"/>
      <c r="J111" s="463"/>
      <c r="K111" s="463"/>
      <c r="L111" s="463"/>
      <c r="M111" s="463"/>
      <c r="N111" s="463"/>
      <c r="O111" s="463"/>
      <c r="P111" s="464"/>
      <c r="R111" s="103"/>
    </row>
    <row r="112" spans="2:18" x14ac:dyDescent="0.35">
      <c r="B112" s="462"/>
      <c r="C112" s="463"/>
      <c r="D112" s="463"/>
      <c r="E112" s="463"/>
      <c r="F112" s="463"/>
      <c r="G112" s="463"/>
      <c r="H112" s="463"/>
      <c r="I112" s="463"/>
      <c r="J112" s="463"/>
      <c r="K112" s="463"/>
      <c r="L112" s="463"/>
      <c r="M112" s="463"/>
      <c r="N112" s="463"/>
      <c r="O112" s="463"/>
      <c r="P112" s="464"/>
      <c r="R112" s="103"/>
    </row>
    <row r="113" spans="1:18" x14ac:dyDescent="0.35">
      <c r="B113" s="462"/>
      <c r="C113" s="463"/>
      <c r="D113" s="463"/>
      <c r="E113" s="463"/>
      <c r="F113" s="463"/>
      <c r="G113" s="463"/>
      <c r="H113" s="463"/>
      <c r="I113" s="463"/>
      <c r="J113" s="463"/>
      <c r="K113" s="463"/>
      <c r="L113" s="463"/>
      <c r="M113" s="463"/>
      <c r="N113" s="463"/>
      <c r="O113" s="463"/>
      <c r="P113" s="464"/>
      <c r="R113" s="103"/>
    </row>
    <row r="114" spans="1:18" x14ac:dyDescent="0.35">
      <c r="B114" s="462"/>
      <c r="C114" s="463"/>
      <c r="D114" s="463"/>
      <c r="E114" s="463"/>
      <c r="F114" s="463"/>
      <c r="G114" s="463"/>
      <c r="H114" s="463"/>
      <c r="I114" s="463"/>
      <c r="J114" s="463"/>
      <c r="K114" s="463"/>
      <c r="L114" s="463"/>
      <c r="M114" s="463"/>
      <c r="N114" s="463"/>
      <c r="O114" s="463"/>
      <c r="P114" s="464"/>
      <c r="R114" s="103"/>
    </row>
    <row r="115" spans="1:18" x14ac:dyDescent="0.35">
      <c r="B115" s="462"/>
      <c r="C115" s="463"/>
      <c r="D115" s="463"/>
      <c r="E115" s="463"/>
      <c r="F115" s="463"/>
      <c r="G115" s="463"/>
      <c r="H115" s="463"/>
      <c r="I115" s="463"/>
      <c r="J115" s="463"/>
      <c r="K115" s="463"/>
      <c r="L115" s="463"/>
      <c r="M115" s="463"/>
      <c r="N115" s="463"/>
      <c r="O115" s="463"/>
      <c r="P115" s="464"/>
      <c r="R115" s="103"/>
    </row>
    <row r="116" spans="1:18" x14ac:dyDescent="0.35">
      <c r="B116" s="462"/>
      <c r="C116" s="463"/>
      <c r="D116" s="463"/>
      <c r="E116" s="463"/>
      <c r="F116" s="463"/>
      <c r="G116" s="463"/>
      <c r="H116" s="463"/>
      <c r="I116" s="463"/>
      <c r="J116" s="463"/>
      <c r="K116" s="463"/>
      <c r="L116" s="463"/>
      <c r="M116" s="463"/>
      <c r="N116" s="463"/>
      <c r="O116" s="463"/>
      <c r="P116" s="464"/>
      <c r="R116" s="103"/>
    </row>
    <row r="117" spans="1:18" ht="16.2" thickBot="1" x14ac:dyDescent="0.4">
      <c r="B117" s="465"/>
      <c r="C117" s="466"/>
      <c r="D117" s="466"/>
      <c r="E117" s="466"/>
      <c r="F117" s="466"/>
      <c r="G117" s="466"/>
      <c r="H117" s="466"/>
      <c r="I117" s="466"/>
      <c r="J117" s="466"/>
      <c r="K117" s="466"/>
      <c r="L117" s="466"/>
      <c r="M117" s="466"/>
      <c r="N117" s="466"/>
      <c r="O117" s="466"/>
      <c r="P117" s="467"/>
      <c r="R117" s="103"/>
    </row>
    <row r="118" spans="1:18" x14ac:dyDescent="0.35">
      <c r="R118" s="103"/>
    </row>
    <row r="119" spans="1:18" x14ac:dyDescent="0.35">
      <c r="A119" s="103"/>
      <c r="B119" s="103"/>
      <c r="C119" s="103"/>
      <c r="D119" s="103"/>
      <c r="E119" s="103"/>
      <c r="F119" s="103"/>
      <c r="G119" s="103"/>
      <c r="H119" s="103"/>
      <c r="I119" s="103"/>
      <c r="J119" s="103"/>
      <c r="K119" s="103"/>
      <c r="L119" s="103"/>
      <c r="M119" s="103"/>
      <c r="N119" s="103"/>
      <c r="O119" s="103"/>
      <c r="P119" s="103"/>
      <c r="Q119" s="103"/>
      <c r="R119" s="103"/>
    </row>
  </sheetData>
  <sheetProtection algorithmName="SHA-512" hashValue="VD79xrUWiluPRmm9QocDNAom1INbSvcMoA1wMnWDiy1LEW9ddd1sHTwsyUt+sB+5283Ho+MYeZMBs+fJtuYSDA==" saltValue="5jVgh5Sso3x+Mc6UoXna7w==" spinCount="100000" sheet="1" scenarios="1" selectLockedCells="1"/>
  <customSheetViews>
    <customSheetView guid="{93A7420A-9CB1-41ED-BAA4-06AB08AA6C37}" scale="90" showGridLines="0">
      <selection activeCell="M1" sqref="M1"/>
      <pageMargins left="0.7" right="0.7" top="0.75" bottom="0.75" header="0.3" footer="0.3"/>
    </customSheetView>
  </customSheetViews>
  <mergeCells count="16">
    <mergeCell ref="C7:D7"/>
    <mergeCell ref="C8:D8"/>
    <mergeCell ref="B2:D2"/>
    <mergeCell ref="C3:D3"/>
    <mergeCell ref="C4:D4"/>
    <mergeCell ref="C5:D5"/>
    <mergeCell ref="C6:D6"/>
    <mergeCell ref="C9:D9"/>
    <mergeCell ref="G55:P73"/>
    <mergeCell ref="B55:E73"/>
    <mergeCell ref="B98:P117"/>
    <mergeCell ref="B13:E31"/>
    <mergeCell ref="G13:P31"/>
    <mergeCell ref="B34:E52"/>
    <mergeCell ref="G34:P52"/>
    <mergeCell ref="B76:P95"/>
  </mergeCells>
  <hyperlinks>
    <hyperlink ref="J3" location="Instructions!C29"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K65"/>
  <sheetViews>
    <sheetView showGridLines="0" zoomScale="80" zoomScaleNormal="80" workbookViewId="0">
      <selection activeCell="C26" sqref="C26"/>
    </sheetView>
  </sheetViews>
  <sheetFormatPr defaultColWidth="9.109375" defaultRowHeight="15" x14ac:dyDescent="0.35"/>
  <cols>
    <col min="1" max="1" width="5" style="158" customWidth="1"/>
    <col min="2" max="2" width="55.109375" style="158" customWidth="1"/>
    <col min="3" max="3" width="44.6640625" style="158" customWidth="1"/>
    <col min="4" max="4" width="7" style="158" customWidth="1"/>
    <col min="5" max="5" width="17.44140625" style="158" customWidth="1"/>
    <col min="6" max="6" width="4.109375" style="158" customWidth="1"/>
    <col min="7" max="7" width="8.6640625" style="158" customWidth="1"/>
    <col min="8" max="8" width="17.44140625" style="158" customWidth="1"/>
    <col min="9" max="9" width="6.5546875" style="158" customWidth="1"/>
    <col min="10" max="17" width="9.109375" style="158"/>
    <col min="18" max="18" width="3" style="158" customWidth="1"/>
    <col min="19" max="26" width="9.109375" style="158"/>
    <col min="27" max="27" width="3" style="158" customWidth="1"/>
    <col min="28" max="35" width="9.109375" style="158"/>
    <col min="36" max="36" width="4.109375" style="158" customWidth="1"/>
    <col min="37" max="37" width="3.33203125" style="158" customWidth="1"/>
    <col min="38" max="16384" width="9.109375" style="158"/>
  </cols>
  <sheetData>
    <row r="1" spans="2:37" ht="15.6" thickBot="1" x14ac:dyDescent="0.4">
      <c r="AK1" s="159"/>
    </row>
    <row r="2" spans="2:37" ht="16.2" thickBot="1" x14ac:dyDescent="0.4">
      <c r="B2" s="399" t="str">
        <f>'Version Control'!$B$2</f>
        <v>Title Block</v>
      </c>
      <c r="C2" s="421"/>
      <c r="D2" s="400"/>
      <c r="AK2" s="159"/>
    </row>
    <row r="3" spans="2:37" ht="15.6" x14ac:dyDescent="0.35">
      <c r="B3" s="43" t="str">
        <f>'Version Control'!$B$3</f>
        <v>Test Report Template Name:</v>
      </c>
      <c r="C3" s="427" t="str">
        <f>'Version Control'!$C$3</f>
        <v>Dishwashers</v>
      </c>
      <c r="D3" s="428"/>
      <c r="F3" s="236" t="s">
        <v>127</v>
      </c>
      <c r="AK3" s="159"/>
    </row>
    <row r="4" spans="2:37" ht="15.6" x14ac:dyDescent="0.35">
      <c r="B4" s="18" t="str">
        <f>'Version Control'!$B$4</f>
        <v>Version Number:</v>
      </c>
      <c r="C4" s="429" t="str">
        <f>'Version Control'!$C$4</f>
        <v>v1.0</v>
      </c>
      <c r="D4" s="430"/>
      <c r="AK4" s="159"/>
    </row>
    <row r="5" spans="2:37" ht="15.6" x14ac:dyDescent="0.35">
      <c r="B5" s="18" t="str">
        <f>'Version Control'!$B$5</f>
        <v xml:space="preserve">Latest Template Revision: </v>
      </c>
      <c r="C5" s="431">
        <f>'Version Control'!$C$5</f>
        <v>45821</v>
      </c>
      <c r="D5" s="432"/>
      <c r="AK5" s="159"/>
    </row>
    <row r="6" spans="2:37" ht="15.6" x14ac:dyDescent="0.35">
      <c r="B6" s="18" t="str">
        <f>'Version Control'!$B$6</f>
        <v>Tab Name:</v>
      </c>
      <c r="C6" s="429" t="str">
        <f ca="1">MID(CELL("filename",A1), FIND("]", CELL("filename", A1))+ 1, 255)</f>
        <v>Test Conditions</v>
      </c>
      <c r="D6" s="430"/>
      <c r="AK6" s="159"/>
    </row>
    <row r="7" spans="2:37" ht="34.5" customHeight="1" x14ac:dyDescent="0.35">
      <c r="B7" s="191" t="str">
        <f>'Version Control'!$B$7</f>
        <v>File Name:</v>
      </c>
      <c r="C7" s="422" t="str">
        <f ca="1">'Version Control'!$C$7</f>
        <v>Dishwashers Appendix C2 - v1.0.xlsx</v>
      </c>
      <c r="D7" s="423"/>
      <c r="AK7" s="159"/>
    </row>
    <row r="8" spans="2:37" ht="15.6" x14ac:dyDescent="0.35">
      <c r="B8" s="191" t="str">
        <f>'Version Control'!$B$8</f>
        <v>Test Start Date:</v>
      </c>
      <c r="C8" s="424" t="str">
        <f>'Version Control'!$C$8</f>
        <v>[MM/DD/YYYY]</v>
      </c>
      <c r="D8" s="423"/>
      <c r="AK8" s="159"/>
    </row>
    <row r="9" spans="2:37" ht="16.2" thickBot="1" x14ac:dyDescent="0.4">
      <c r="B9" s="19" t="str">
        <f>'Version Control'!$B$9</f>
        <v xml:space="preserve">Test Completion Date: </v>
      </c>
      <c r="C9" s="425" t="str">
        <f>'Version Control'!$C$9</f>
        <v>[MM/DD/YYYY]</v>
      </c>
      <c r="D9" s="426"/>
      <c r="AK9" s="159"/>
    </row>
    <row r="10" spans="2:37" x14ac:dyDescent="0.35">
      <c r="AK10" s="159"/>
    </row>
    <row r="11" spans="2:37" ht="15.6" thickBot="1" x14ac:dyDescent="0.4">
      <c r="AK11" s="159"/>
    </row>
    <row r="12" spans="2:37" ht="16.2" thickBot="1" x14ac:dyDescent="0.4">
      <c r="B12" s="160" t="s">
        <v>254</v>
      </c>
      <c r="C12" s="161"/>
      <c r="J12" s="475" t="s">
        <v>359</v>
      </c>
      <c r="K12" s="476"/>
      <c r="L12" s="476"/>
      <c r="M12" s="476"/>
      <c r="N12" s="476"/>
      <c r="O12" s="476"/>
      <c r="P12" s="476"/>
      <c r="Q12" s="477"/>
      <c r="S12" s="475" t="s">
        <v>362</v>
      </c>
      <c r="T12" s="476"/>
      <c r="U12" s="476"/>
      <c r="V12" s="476"/>
      <c r="W12" s="476"/>
      <c r="X12" s="476"/>
      <c r="Y12" s="476"/>
      <c r="Z12" s="477"/>
      <c r="AB12" s="475" t="s">
        <v>365</v>
      </c>
      <c r="AC12" s="476"/>
      <c r="AD12" s="476"/>
      <c r="AE12" s="476"/>
      <c r="AF12" s="476"/>
      <c r="AG12" s="476"/>
      <c r="AH12" s="476"/>
      <c r="AI12" s="477"/>
      <c r="AK12" s="159"/>
    </row>
    <row r="13" spans="2:37" ht="15.6" x14ac:dyDescent="0.35">
      <c r="B13" s="8" t="s">
        <v>47</v>
      </c>
      <c r="C13" s="9" t="s">
        <v>262</v>
      </c>
      <c r="D13" s="162"/>
      <c r="E13" s="163"/>
      <c r="J13" s="478"/>
      <c r="K13" s="479"/>
      <c r="L13" s="479"/>
      <c r="M13" s="479"/>
      <c r="N13" s="479"/>
      <c r="O13" s="479"/>
      <c r="P13" s="479"/>
      <c r="Q13" s="480"/>
      <c r="S13" s="478"/>
      <c r="T13" s="479"/>
      <c r="U13" s="479"/>
      <c r="V13" s="479"/>
      <c r="W13" s="479"/>
      <c r="X13" s="479"/>
      <c r="Y13" s="479"/>
      <c r="Z13" s="480"/>
      <c r="AB13" s="478"/>
      <c r="AC13" s="479"/>
      <c r="AD13" s="479"/>
      <c r="AE13" s="479"/>
      <c r="AF13" s="479"/>
      <c r="AG13" s="479"/>
      <c r="AH13" s="479"/>
      <c r="AI13" s="480"/>
      <c r="AK13" s="159"/>
    </row>
    <row r="14" spans="2:37" ht="15.6" x14ac:dyDescent="0.35">
      <c r="B14" s="13" t="s">
        <v>52</v>
      </c>
      <c r="C14" s="10" t="s">
        <v>53</v>
      </c>
      <c r="D14" s="162"/>
      <c r="E14" s="163"/>
      <c r="J14" s="478"/>
      <c r="K14" s="479"/>
      <c r="L14" s="479"/>
      <c r="M14" s="479"/>
      <c r="N14" s="479"/>
      <c r="O14" s="479"/>
      <c r="P14" s="479"/>
      <c r="Q14" s="480"/>
      <c r="S14" s="478"/>
      <c r="T14" s="479"/>
      <c r="U14" s="479"/>
      <c r="V14" s="479"/>
      <c r="W14" s="479"/>
      <c r="X14" s="479"/>
      <c r="Y14" s="479"/>
      <c r="Z14" s="480"/>
      <c r="AB14" s="478"/>
      <c r="AC14" s="479"/>
      <c r="AD14" s="479"/>
      <c r="AE14" s="479"/>
      <c r="AF14" s="479"/>
      <c r="AG14" s="479"/>
      <c r="AH14" s="479"/>
      <c r="AI14" s="480"/>
      <c r="AK14" s="159"/>
    </row>
    <row r="15" spans="2:37" ht="15.6" x14ac:dyDescent="0.35">
      <c r="B15" s="14" t="s">
        <v>54</v>
      </c>
      <c r="C15" s="11" t="s">
        <v>176</v>
      </c>
      <c r="J15" s="478"/>
      <c r="K15" s="479"/>
      <c r="L15" s="479"/>
      <c r="M15" s="479"/>
      <c r="N15" s="479"/>
      <c r="O15" s="479"/>
      <c r="P15" s="479"/>
      <c r="Q15" s="480"/>
      <c r="S15" s="478"/>
      <c r="T15" s="479"/>
      <c r="U15" s="479"/>
      <c r="V15" s="479"/>
      <c r="W15" s="479"/>
      <c r="X15" s="479"/>
      <c r="Y15" s="479"/>
      <c r="Z15" s="480"/>
      <c r="AB15" s="478"/>
      <c r="AC15" s="479"/>
      <c r="AD15" s="479"/>
      <c r="AE15" s="479"/>
      <c r="AF15" s="479"/>
      <c r="AG15" s="479"/>
      <c r="AH15" s="479"/>
      <c r="AI15" s="480"/>
      <c r="AK15" s="159"/>
    </row>
    <row r="16" spans="2:37" ht="15.6" x14ac:dyDescent="0.35">
      <c r="B16" s="14" t="s">
        <v>261</v>
      </c>
      <c r="C16" s="11" t="s">
        <v>177</v>
      </c>
      <c r="J16" s="478"/>
      <c r="K16" s="479"/>
      <c r="L16" s="479"/>
      <c r="M16" s="479"/>
      <c r="N16" s="479"/>
      <c r="O16" s="479"/>
      <c r="P16" s="479"/>
      <c r="Q16" s="480"/>
      <c r="S16" s="478"/>
      <c r="T16" s="479"/>
      <c r="U16" s="479"/>
      <c r="V16" s="479"/>
      <c r="W16" s="479"/>
      <c r="X16" s="479"/>
      <c r="Y16" s="479"/>
      <c r="Z16" s="480"/>
      <c r="AB16" s="478"/>
      <c r="AC16" s="479"/>
      <c r="AD16" s="479"/>
      <c r="AE16" s="479"/>
      <c r="AF16" s="479"/>
      <c r="AG16" s="479"/>
      <c r="AH16" s="479"/>
      <c r="AI16" s="480"/>
      <c r="AK16" s="159"/>
    </row>
    <row r="17" spans="2:37" ht="15.6" x14ac:dyDescent="0.35">
      <c r="B17" s="14" t="s">
        <v>264</v>
      </c>
      <c r="C17" s="11" t="s">
        <v>178</v>
      </c>
      <c r="J17" s="478"/>
      <c r="K17" s="479"/>
      <c r="L17" s="479"/>
      <c r="M17" s="479"/>
      <c r="N17" s="479"/>
      <c r="O17" s="479"/>
      <c r="P17" s="479"/>
      <c r="Q17" s="480"/>
      <c r="S17" s="478"/>
      <c r="T17" s="479"/>
      <c r="U17" s="479"/>
      <c r="V17" s="479"/>
      <c r="W17" s="479"/>
      <c r="X17" s="479"/>
      <c r="Y17" s="479"/>
      <c r="Z17" s="480"/>
      <c r="AB17" s="478"/>
      <c r="AC17" s="479"/>
      <c r="AD17" s="479"/>
      <c r="AE17" s="479"/>
      <c r="AF17" s="479"/>
      <c r="AG17" s="479"/>
      <c r="AH17" s="479"/>
      <c r="AI17" s="480"/>
      <c r="AK17" s="159"/>
    </row>
    <row r="18" spans="2:37" ht="15" customHeight="1" x14ac:dyDescent="0.35">
      <c r="B18" s="14" t="s">
        <v>255</v>
      </c>
      <c r="C18" s="11" t="s">
        <v>252</v>
      </c>
      <c r="J18" s="478"/>
      <c r="K18" s="479"/>
      <c r="L18" s="479"/>
      <c r="M18" s="479"/>
      <c r="N18" s="479"/>
      <c r="O18" s="479"/>
      <c r="P18" s="479"/>
      <c r="Q18" s="480"/>
      <c r="S18" s="478"/>
      <c r="T18" s="479"/>
      <c r="U18" s="479"/>
      <c r="V18" s="479"/>
      <c r="W18" s="479"/>
      <c r="X18" s="479"/>
      <c r="Y18" s="479"/>
      <c r="Z18" s="480"/>
      <c r="AB18" s="478"/>
      <c r="AC18" s="479"/>
      <c r="AD18" s="479"/>
      <c r="AE18" s="479"/>
      <c r="AF18" s="479"/>
      <c r="AG18" s="479"/>
      <c r="AH18" s="479"/>
      <c r="AI18" s="480"/>
      <c r="AK18" s="159"/>
    </row>
    <row r="19" spans="2:37" ht="15.75" customHeight="1" x14ac:dyDescent="0.35">
      <c r="B19" s="14" t="s">
        <v>256</v>
      </c>
      <c r="C19" s="11" t="s">
        <v>253</v>
      </c>
      <c r="J19" s="478"/>
      <c r="K19" s="479"/>
      <c r="L19" s="479"/>
      <c r="M19" s="479"/>
      <c r="N19" s="479"/>
      <c r="O19" s="479"/>
      <c r="P19" s="479"/>
      <c r="Q19" s="480"/>
      <c r="S19" s="478"/>
      <c r="T19" s="479"/>
      <c r="U19" s="479"/>
      <c r="V19" s="479"/>
      <c r="W19" s="479"/>
      <c r="X19" s="479"/>
      <c r="Y19" s="479"/>
      <c r="Z19" s="480"/>
      <c r="AB19" s="478"/>
      <c r="AC19" s="479"/>
      <c r="AD19" s="479"/>
      <c r="AE19" s="479"/>
      <c r="AF19" s="479"/>
      <c r="AG19" s="479"/>
      <c r="AH19" s="479"/>
      <c r="AI19" s="480"/>
      <c r="AK19" s="159"/>
    </row>
    <row r="20" spans="2:37" ht="15.6" x14ac:dyDescent="0.35">
      <c r="B20" s="14" t="s">
        <v>257</v>
      </c>
      <c r="C20" s="11" t="s">
        <v>259</v>
      </c>
      <c r="J20" s="478"/>
      <c r="K20" s="479"/>
      <c r="L20" s="479"/>
      <c r="M20" s="479"/>
      <c r="N20" s="479"/>
      <c r="O20" s="479"/>
      <c r="P20" s="479"/>
      <c r="Q20" s="480"/>
      <c r="S20" s="478"/>
      <c r="T20" s="479"/>
      <c r="U20" s="479"/>
      <c r="V20" s="479"/>
      <c r="W20" s="479"/>
      <c r="X20" s="479"/>
      <c r="Y20" s="479"/>
      <c r="Z20" s="480"/>
      <c r="AB20" s="478"/>
      <c r="AC20" s="479"/>
      <c r="AD20" s="479"/>
      <c r="AE20" s="479"/>
      <c r="AF20" s="479"/>
      <c r="AG20" s="479"/>
      <c r="AH20" s="479"/>
      <c r="AI20" s="480"/>
      <c r="AK20" s="159"/>
    </row>
    <row r="21" spans="2:37" ht="16.2" thickBot="1" x14ac:dyDescent="0.4">
      <c r="B21" s="81" t="s">
        <v>258</v>
      </c>
      <c r="C21" s="12" t="s">
        <v>260</v>
      </c>
      <c r="J21" s="478"/>
      <c r="K21" s="479"/>
      <c r="L21" s="479"/>
      <c r="M21" s="479"/>
      <c r="N21" s="479"/>
      <c r="O21" s="479"/>
      <c r="P21" s="479"/>
      <c r="Q21" s="480"/>
      <c r="S21" s="478"/>
      <c r="T21" s="479"/>
      <c r="U21" s="479"/>
      <c r="V21" s="479"/>
      <c r="W21" s="479"/>
      <c r="X21" s="479"/>
      <c r="Y21" s="479"/>
      <c r="Z21" s="480"/>
      <c r="AB21" s="478"/>
      <c r="AC21" s="479"/>
      <c r="AD21" s="479"/>
      <c r="AE21" s="479"/>
      <c r="AF21" s="479"/>
      <c r="AG21" s="479"/>
      <c r="AH21" s="479"/>
      <c r="AI21" s="480"/>
      <c r="AK21" s="159"/>
    </row>
    <row r="22" spans="2:37" ht="16.2" thickBot="1" x14ac:dyDescent="0.4">
      <c r="B22" s="241"/>
      <c r="C22" s="241"/>
      <c r="J22" s="478"/>
      <c r="K22" s="479"/>
      <c r="L22" s="479"/>
      <c r="M22" s="479"/>
      <c r="N22" s="479"/>
      <c r="O22" s="479"/>
      <c r="P22" s="479"/>
      <c r="Q22" s="480"/>
      <c r="S22" s="478"/>
      <c r="T22" s="479"/>
      <c r="U22" s="479"/>
      <c r="V22" s="479"/>
      <c r="W22" s="479"/>
      <c r="X22" s="479"/>
      <c r="Y22" s="479"/>
      <c r="Z22" s="480"/>
      <c r="AB22" s="478"/>
      <c r="AC22" s="479"/>
      <c r="AD22" s="479"/>
      <c r="AE22" s="479"/>
      <c r="AF22" s="479"/>
      <c r="AG22" s="479"/>
      <c r="AH22" s="479"/>
      <c r="AI22" s="480"/>
      <c r="AK22" s="159"/>
    </row>
    <row r="23" spans="2:37" ht="16.2" thickBot="1" x14ac:dyDescent="0.4">
      <c r="B23" s="109" t="s">
        <v>115</v>
      </c>
      <c r="C23" s="164"/>
      <c r="D23" s="111"/>
      <c r="J23" s="478"/>
      <c r="K23" s="479"/>
      <c r="L23" s="479"/>
      <c r="M23" s="479"/>
      <c r="N23" s="479"/>
      <c r="O23" s="479"/>
      <c r="P23" s="479"/>
      <c r="Q23" s="480"/>
      <c r="S23" s="478"/>
      <c r="T23" s="479"/>
      <c r="U23" s="479"/>
      <c r="V23" s="479"/>
      <c r="W23" s="479"/>
      <c r="X23" s="479"/>
      <c r="Y23" s="479"/>
      <c r="Z23" s="480"/>
      <c r="AB23" s="478"/>
      <c r="AC23" s="479"/>
      <c r="AD23" s="479"/>
      <c r="AE23" s="479"/>
      <c r="AF23" s="479"/>
      <c r="AG23" s="479"/>
      <c r="AH23" s="479"/>
      <c r="AI23" s="480"/>
      <c r="AK23" s="159"/>
    </row>
    <row r="24" spans="2:37" ht="15.6" x14ac:dyDescent="0.35">
      <c r="B24" s="42" t="s">
        <v>263</v>
      </c>
      <c r="D24" s="165"/>
      <c r="J24" s="478"/>
      <c r="K24" s="479"/>
      <c r="L24" s="479"/>
      <c r="M24" s="479"/>
      <c r="N24" s="479"/>
      <c r="O24" s="479"/>
      <c r="P24" s="479"/>
      <c r="Q24" s="480"/>
      <c r="S24" s="478"/>
      <c r="T24" s="479"/>
      <c r="U24" s="479"/>
      <c r="V24" s="479"/>
      <c r="W24" s="479"/>
      <c r="X24" s="479"/>
      <c r="Y24" s="479"/>
      <c r="Z24" s="480"/>
      <c r="AB24" s="478"/>
      <c r="AC24" s="479"/>
      <c r="AD24" s="479"/>
      <c r="AE24" s="479"/>
      <c r="AF24" s="479"/>
      <c r="AG24" s="479"/>
      <c r="AH24" s="479"/>
      <c r="AI24" s="480"/>
      <c r="AK24" s="159"/>
    </row>
    <row r="25" spans="2:37" ht="15.6" x14ac:dyDescent="0.35">
      <c r="B25" s="42" t="s">
        <v>155</v>
      </c>
      <c r="D25" s="165"/>
      <c r="J25" s="478"/>
      <c r="K25" s="479"/>
      <c r="L25" s="479"/>
      <c r="M25" s="479"/>
      <c r="N25" s="479"/>
      <c r="O25" s="479"/>
      <c r="P25" s="479"/>
      <c r="Q25" s="480"/>
      <c r="S25" s="478"/>
      <c r="T25" s="479"/>
      <c r="U25" s="479"/>
      <c r="V25" s="479"/>
      <c r="W25" s="479"/>
      <c r="X25" s="479"/>
      <c r="Y25" s="479"/>
      <c r="Z25" s="480"/>
      <c r="AB25" s="478"/>
      <c r="AC25" s="479"/>
      <c r="AD25" s="479"/>
      <c r="AE25" s="479"/>
      <c r="AF25" s="479"/>
      <c r="AG25" s="479"/>
      <c r="AH25" s="479"/>
      <c r="AI25" s="480"/>
      <c r="AK25" s="159"/>
    </row>
    <row r="26" spans="2:37" ht="15.6" customHeight="1" x14ac:dyDescent="0.35">
      <c r="B26" s="321" t="s">
        <v>47</v>
      </c>
      <c r="C26" s="166"/>
      <c r="D26" s="167" t="s">
        <v>49</v>
      </c>
      <c r="J26" s="478"/>
      <c r="K26" s="479"/>
      <c r="L26" s="479"/>
      <c r="M26" s="479"/>
      <c r="N26" s="479"/>
      <c r="O26" s="479"/>
      <c r="P26" s="479"/>
      <c r="Q26" s="480"/>
      <c r="S26" s="478"/>
      <c r="T26" s="479"/>
      <c r="U26" s="479"/>
      <c r="V26" s="479"/>
      <c r="W26" s="479"/>
      <c r="X26" s="479"/>
      <c r="Y26" s="479"/>
      <c r="Z26" s="480"/>
      <c r="AB26" s="478"/>
      <c r="AC26" s="479"/>
      <c r="AD26" s="479"/>
      <c r="AE26" s="479"/>
      <c r="AF26" s="479"/>
      <c r="AG26" s="479"/>
      <c r="AH26" s="479"/>
      <c r="AI26" s="480"/>
      <c r="AK26" s="159"/>
    </row>
    <row r="27" spans="2:37" ht="15.6" customHeight="1" thickBot="1" x14ac:dyDescent="0.4">
      <c r="B27" s="316" t="s">
        <v>52</v>
      </c>
      <c r="C27" s="168"/>
      <c r="D27" s="169" t="s">
        <v>55</v>
      </c>
      <c r="J27" s="481"/>
      <c r="K27" s="482"/>
      <c r="L27" s="482"/>
      <c r="M27" s="482"/>
      <c r="N27" s="482"/>
      <c r="O27" s="482"/>
      <c r="P27" s="482"/>
      <c r="Q27" s="483"/>
      <c r="S27" s="481"/>
      <c r="T27" s="482"/>
      <c r="U27" s="482"/>
      <c r="V27" s="482"/>
      <c r="W27" s="482"/>
      <c r="X27" s="482"/>
      <c r="Y27" s="482"/>
      <c r="Z27" s="483"/>
      <c r="AB27" s="481"/>
      <c r="AC27" s="482"/>
      <c r="AD27" s="482"/>
      <c r="AE27" s="482"/>
      <c r="AF27" s="482"/>
      <c r="AG27" s="482"/>
      <c r="AH27" s="482"/>
      <c r="AI27" s="483"/>
      <c r="AK27" s="159"/>
    </row>
    <row r="28" spans="2:37" ht="15.6" customHeight="1" x14ac:dyDescent="0.35">
      <c r="B28" s="316" t="s">
        <v>54</v>
      </c>
      <c r="C28" s="168"/>
      <c r="D28" s="169" t="s">
        <v>50</v>
      </c>
      <c r="J28"/>
      <c r="K28"/>
      <c r="L28"/>
      <c r="M28"/>
      <c r="N28"/>
      <c r="O28"/>
      <c r="P28"/>
      <c r="Q28"/>
      <c r="R28"/>
      <c r="S28"/>
      <c r="T28"/>
      <c r="U28"/>
      <c r="V28"/>
      <c r="W28"/>
      <c r="X28"/>
      <c r="Y28"/>
      <c r="Z28"/>
      <c r="AA28"/>
      <c r="AB28"/>
      <c r="AC28"/>
      <c r="AD28"/>
      <c r="AE28"/>
      <c r="AF28"/>
      <c r="AG28"/>
      <c r="AH28"/>
      <c r="AI28"/>
      <c r="AK28" s="159"/>
    </row>
    <row r="29" spans="2:37" ht="15.6" customHeight="1" thickBot="1" x14ac:dyDescent="0.4">
      <c r="B29" s="316" t="s">
        <v>48</v>
      </c>
      <c r="C29" s="168"/>
      <c r="D29" s="169" t="s">
        <v>51</v>
      </c>
      <c r="AK29" s="159"/>
    </row>
    <row r="30" spans="2:37" ht="15.6" customHeight="1" x14ac:dyDescent="0.35">
      <c r="B30" s="316" t="s">
        <v>264</v>
      </c>
      <c r="C30" s="168"/>
      <c r="D30" s="318" t="s">
        <v>50</v>
      </c>
      <c r="J30" s="475" t="s">
        <v>360</v>
      </c>
      <c r="K30" s="484"/>
      <c r="L30" s="484"/>
      <c r="M30" s="484"/>
      <c r="N30" s="484"/>
      <c r="O30" s="484"/>
      <c r="P30" s="484"/>
      <c r="Q30" s="485"/>
      <c r="S30" s="475" t="s">
        <v>363</v>
      </c>
      <c r="T30" s="484"/>
      <c r="U30" s="484"/>
      <c r="V30" s="484"/>
      <c r="W30" s="484"/>
      <c r="X30" s="484"/>
      <c r="Y30" s="484"/>
      <c r="Z30" s="485"/>
      <c r="AB30" s="475" t="s">
        <v>366</v>
      </c>
      <c r="AC30" s="484"/>
      <c r="AD30" s="484"/>
      <c r="AE30" s="484"/>
      <c r="AF30" s="484"/>
      <c r="AG30" s="484"/>
      <c r="AH30" s="484"/>
      <c r="AI30" s="485"/>
      <c r="AK30" s="159"/>
    </row>
    <row r="31" spans="2:37" ht="15.6" customHeight="1" x14ac:dyDescent="0.35">
      <c r="B31" s="316" t="s">
        <v>255</v>
      </c>
      <c r="C31" s="168"/>
      <c r="D31" s="319" t="s">
        <v>265</v>
      </c>
      <c r="J31" s="486"/>
      <c r="K31" s="487"/>
      <c r="L31" s="487"/>
      <c r="M31" s="487"/>
      <c r="N31" s="487"/>
      <c r="O31" s="487"/>
      <c r="P31" s="487"/>
      <c r="Q31" s="488"/>
      <c r="S31" s="486"/>
      <c r="T31" s="487"/>
      <c r="U31" s="487"/>
      <c r="V31" s="487"/>
      <c r="W31" s="487"/>
      <c r="X31" s="487"/>
      <c r="Y31" s="487"/>
      <c r="Z31" s="488"/>
      <c r="AB31" s="486"/>
      <c r="AC31" s="487"/>
      <c r="AD31" s="487"/>
      <c r="AE31" s="487"/>
      <c r="AF31" s="487"/>
      <c r="AG31" s="487"/>
      <c r="AH31" s="487"/>
      <c r="AI31" s="488"/>
      <c r="AK31" s="159"/>
    </row>
    <row r="32" spans="2:37" ht="15.6" customHeight="1" x14ac:dyDescent="0.35">
      <c r="B32" s="316" t="s">
        <v>256</v>
      </c>
      <c r="C32" s="168"/>
      <c r="D32" s="319" t="s">
        <v>266</v>
      </c>
      <c r="J32" s="486"/>
      <c r="K32" s="487"/>
      <c r="L32" s="487"/>
      <c r="M32" s="487"/>
      <c r="N32" s="487"/>
      <c r="O32" s="487"/>
      <c r="P32" s="487"/>
      <c r="Q32" s="488"/>
      <c r="S32" s="486"/>
      <c r="T32" s="487"/>
      <c r="U32" s="487"/>
      <c r="V32" s="487"/>
      <c r="W32" s="487"/>
      <c r="X32" s="487"/>
      <c r="Y32" s="487"/>
      <c r="Z32" s="488"/>
      <c r="AB32" s="486"/>
      <c r="AC32" s="487"/>
      <c r="AD32" s="487"/>
      <c r="AE32" s="487"/>
      <c r="AF32" s="487"/>
      <c r="AG32" s="487"/>
      <c r="AH32" s="487"/>
      <c r="AI32" s="488"/>
      <c r="AK32" s="159"/>
    </row>
    <row r="33" spans="2:37" ht="15.6" customHeight="1" x14ac:dyDescent="0.35">
      <c r="B33" s="316" t="s">
        <v>257</v>
      </c>
      <c r="C33" s="168"/>
      <c r="D33" s="319" t="s">
        <v>267</v>
      </c>
      <c r="J33" s="486"/>
      <c r="K33" s="487"/>
      <c r="L33" s="487"/>
      <c r="M33" s="487"/>
      <c r="N33" s="487"/>
      <c r="O33" s="487"/>
      <c r="P33" s="487"/>
      <c r="Q33" s="488"/>
      <c r="S33" s="486"/>
      <c r="T33" s="487"/>
      <c r="U33" s="487"/>
      <c r="V33" s="487"/>
      <c r="W33" s="487"/>
      <c r="X33" s="487"/>
      <c r="Y33" s="487"/>
      <c r="Z33" s="488"/>
      <c r="AB33" s="486"/>
      <c r="AC33" s="487"/>
      <c r="AD33" s="487"/>
      <c r="AE33" s="487"/>
      <c r="AF33" s="487"/>
      <c r="AG33" s="487"/>
      <c r="AH33" s="487"/>
      <c r="AI33" s="488"/>
      <c r="AK33" s="159"/>
    </row>
    <row r="34" spans="2:37" ht="15.6" customHeight="1" thickBot="1" x14ac:dyDescent="0.4">
      <c r="B34" s="322" t="s">
        <v>258</v>
      </c>
      <c r="C34" s="170"/>
      <c r="D34" s="320" t="s">
        <v>268</v>
      </c>
      <c r="J34" s="486"/>
      <c r="K34" s="487"/>
      <c r="L34" s="487"/>
      <c r="M34" s="487"/>
      <c r="N34" s="487"/>
      <c r="O34" s="487"/>
      <c r="P34" s="487"/>
      <c r="Q34" s="488"/>
      <c r="S34" s="486"/>
      <c r="T34" s="487"/>
      <c r="U34" s="487"/>
      <c r="V34" s="487"/>
      <c r="W34" s="487"/>
      <c r="X34" s="487"/>
      <c r="Y34" s="487"/>
      <c r="Z34" s="488"/>
      <c r="AB34" s="486"/>
      <c r="AC34" s="487"/>
      <c r="AD34" s="487"/>
      <c r="AE34" s="487"/>
      <c r="AF34" s="487"/>
      <c r="AG34" s="487"/>
      <c r="AH34" s="487"/>
      <c r="AI34" s="488"/>
      <c r="AK34" s="159"/>
    </row>
    <row r="35" spans="2:37" ht="15" customHeight="1" thickBot="1" x14ac:dyDescent="0.4">
      <c r="J35" s="486"/>
      <c r="K35" s="487"/>
      <c r="L35" s="487"/>
      <c r="M35" s="487"/>
      <c r="N35" s="487"/>
      <c r="O35" s="487"/>
      <c r="P35" s="487"/>
      <c r="Q35" s="488"/>
      <c r="S35" s="486"/>
      <c r="T35" s="487"/>
      <c r="U35" s="487"/>
      <c r="V35" s="487"/>
      <c r="W35" s="487"/>
      <c r="X35" s="487"/>
      <c r="Y35" s="487"/>
      <c r="Z35" s="488"/>
      <c r="AB35" s="486"/>
      <c r="AC35" s="487"/>
      <c r="AD35" s="487"/>
      <c r="AE35" s="487"/>
      <c r="AF35" s="487"/>
      <c r="AG35" s="487"/>
      <c r="AH35" s="487"/>
      <c r="AI35" s="488"/>
      <c r="AK35" s="159"/>
    </row>
    <row r="36" spans="2:37" ht="15" customHeight="1" thickBot="1" x14ac:dyDescent="0.4">
      <c r="B36" s="171" t="s">
        <v>125</v>
      </c>
      <c r="C36" s="172"/>
      <c r="D36" s="172"/>
      <c r="E36" s="172"/>
      <c r="F36" s="172"/>
      <c r="G36" s="172"/>
      <c r="H36" s="173"/>
      <c r="J36" s="486"/>
      <c r="K36" s="487"/>
      <c r="L36" s="487"/>
      <c r="M36" s="487"/>
      <c r="N36" s="487"/>
      <c r="O36" s="487"/>
      <c r="P36" s="487"/>
      <c r="Q36" s="488"/>
      <c r="S36" s="486"/>
      <c r="T36" s="487"/>
      <c r="U36" s="487"/>
      <c r="V36" s="487"/>
      <c r="W36" s="487"/>
      <c r="X36" s="487"/>
      <c r="Y36" s="487"/>
      <c r="Z36" s="488"/>
      <c r="AB36" s="486"/>
      <c r="AC36" s="487"/>
      <c r="AD36" s="487"/>
      <c r="AE36" s="487"/>
      <c r="AF36" s="487"/>
      <c r="AG36" s="487"/>
      <c r="AH36" s="487"/>
      <c r="AI36" s="488"/>
      <c r="AK36" s="159"/>
    </row>
    <row r="37" spans="2:37" ht="15" customHeight="1" x14ac:dyDescent="0.35">
      <c r="B37" s="493" t="s">
        <v>269</v>
      </c>
      <c r="C37" s="472"/>
      <c r="D37" s="472"/>
      <c r="E37" s="472"/>
      <c r="F37" s="472"/>
      <c r="G37" s="472"/>
      <c r="H37" s="473"/>
      <c r="J37" s="486"/>
      <c r="K37" s="487"/>
      <c r="L37" s="487"/>
      <c r="M37" s="487"/>
      <c r="N37" s="487"/>
      <c r="O37" s="487"/>
      <c r="P37" s="487"/>
      <c r="Q37" s="488"/>
      <c r="S37" s="486"/>
      <c r="T37" s="487"/>
      <c r="U37" s="487"/>
      <c r="V37" s="487"/>
      <c r="W37" s="487"/>
      <c r="X37" s="487"/>
      <c r="Y37" s="487"/>
      <c r="Z37" s="488"/>
      <c r="AB37" s="486"/>
      <c r="AC37" s="487"/>
      <c r="AD37" s="487"/>
      <c r="AE37" s="487"/>
      <c r="AF37" s="487"/>
      <c r="AG37" s="487"/>
      <c r="AH37" s="487"/>
      <c r="AI37" s="488"/>
      <c r="AK37" s="174"/>
    </row>
    <row r="38" spans="2:37" ht="15" customHeight="1" x14ac:dyDescent="0.35">
      <c r="B38" s="474"/>
      <c r="C38" s="468"/>
      <c r="D38" s="468"/>
      <c r="E38" s="468"/>
      <c r="F38" s="468"/>
      <c r="G38" s="468"/>
      <c r="H38" s="469"/>
      <c r="J38" s="486"/>
      <c r="K38" s="487"/>
      <c r="L38" s="487"/>
      <c r="M38" s="487"/>
      <c r="N38" s="487"/>
      <c r="O38" s="487"/>
      <c r="P38" s="487"/>
      <c r="Q38" s="488"/>
      <c r="S38" s="486"/>
      <c r="T38" s="487"/>
      <c r="U38" s="487"/>
      <c r="V38" s="487"/>
      <c r="W38" s="487"/>
      <c r="X38" s="487"/>
      <c r="Y38" s="487"/>
      <c r="Z38" s="488"/>
      <c r="AB38" s="486"/>
      <c r="AC38" s="487"/>
      <c r="AD38" s="487"/>
      <c r="AE38" s="487"/>
      <c r="AF38" s="487"/>
      <c r="AG38" s="487"/>
      <c r="AH38" s="487"/>
      <c r="AI38" s="488"/>
      <c r="AK38" s="159"/>
    </row>
    <row r="39" spans="2:37" ht="15" customHeight="1" x14ac:dyDescent="0.35">
      <c r="B39" s="474"/>
      <c r="C39" s="468"/>
      <c r="D39" s="468"/>
      <c r="E39" s="468"/>
      <c r="F39" s="468"/>
      <c r="G39" s="468"/>
      <c r="H39" s="469"/>
      <c r="J39" s="486"/>
      <c r="K39" s="487"/>
      <c r="L39" s="487"/>
      <c r="M39" s="487"/>
      <c r="N39" s="487"/>
      <c r="O39" s="487"/>
      <c r="P39" s="487"/>
      <c r="Q39" s="488"/>
      <c r="S39" s="486"/>
      <c r="T39" s="487"/>
      <c r="U39" s="487"/>
      <c r="V39" s="487"/>
      <c r="W39" s="487"/>
      <c r="X39" s="487"/>
      <c r="Y39" s="487"/>
      <c r="Z39" s="488"/>
      <c r="AB39" s="486"/>
      <c r="AC39" s="487"/>
      <c r="AD39" s="487"/>
      <c r="AE39" s="487"/>
      <c r="AF39" s="487"/>
      <c r="AG39" s="487"/>
      <c r="AH39" s="487"/>
      <c r="AI39" s="488"/>
      <c r="AK39" s="159"/>
    </row>
    <row r="40" spans="2:37" ht="15" customHeight="1" x14ac:dyDescent="0.35">
      <c r="B40" s="474" t="s">
        <v>56</v>
      </c>
      <c r="C40" s="468"/>
      <c r="D40" s="468"/>
      <c r="E40" s="468"/>
      <c r="F40" s="468"/>
      <c r="G40" s="468"/>
      <c r="H40" s="469"/>
      <c r="J40" s="486"/>
      <c r="K40" s="487"/>
      <c r="L40" s="487"/>
      <c r="M40" s="487"/>
      <c r="N40" s="487"/>
      <c r="O40" s="487"/>
      <c r="P40" s="487"/>
      <c r="Q40" s="488"/>
      <c r="S40" s="486"/>
      <c r="T40" s="487"/>
      <c r="U40" s="487"/>
      <c r="V40" s="487"/>
      <c r="W40" s="487"/>
      <c r="X40" s="487"/>
      <c r="Y40" s="487"/>
      <c r="Z40" s="488"/>
      <c r="AB40" s="486"/>
      <c r="AC40" s="487"/>
      <c r="AD40" s="487"/>
      <c r="AE40" s="487"/>
      <c r="AF40" s="487"/>
      <c r="AG40" s="487"/>
      <c r="AH40" s="487"/>
      <c r="AI40" s="488"/>
      <c r="AK40" s="159"/>
    </row>
    <row r="41" spans="2:37" ht="15" customHeight="1" x14ac:dyDescent="0.35">
      <c r="B41" s="474"/>
      <c r="C41" s="468"/>
      <c r="D41" s="468"/>
      <c r="E41" s="468"/>
      <c r="F41" s="468"/>
      <c r="G41" s="468"/>
      <c r="H41" s="469"/>
      <c r="J41" s="486"/>
      <c r="K41" s="487"/>
      <c r="L41" s="487"/>
      <c r="M41" s="487"/>
      <c r="N41" s="487"/>
      <c r="O41" s="487"/>
      <c r="P41" s="487"/>
      <c r="Q41" s="488"/>
      <c r="S41" s="486"/>
      <c r="T41" s="487"/>
      <c r="U41" s="487"/>
      <c r="V41" s="487"/>
      <c r="W41" s="487"/>
      <c r="X41" s="487"/>
      <c r="Y41" s="487"/>
      <c r="Z41" s="488"/>
      <c r="AB41" s="486"/>
      <c r="AC41" s="487"/>
      <c r="AD41" s="487"/>
      <c r="AE41" s="487"/>
      <c r="AF41" s="487"/>
      <c r="AG41" s="487"/>
      <c r="AH41" s="487"/>
      <c r="AI41" s="488"/>
      <c r="AK41" s="159"/>
    </row>
    <row r="42" spans="2:37" ht="15" customHeight="1" x14ac:dyDescent="0.35">
      <c r="B42" s="474"/>
      <c r="C42" s="468"/>
      <c r="D42" s="468"/>
      <c r="E42" s="468"/>
      <c r="F42" s="468"/>
      <c r="G42" s="468"/>
      <c r="H42" s="469"/>
      <c r="J42" s="486"/>
      <c r="K42" s="487"/>
      <c r="L42" s="487"/>
      <c r="M42" s="487"/>
      <c r="N42" s="487"/>
      <c r="O42" s="487"/>
      <c r="P42" s="487"/>
      <c r="Q42" s="488"/>
      <c r="S42" s="486"/>
      <c r="T42" s="487"/>
      <c r="U42" s="487"/>
      <c r="V42" s="487"/>
      <c r="W42" s="487"/>
      <c r="X42" s="487"/>
      <c r="Y42" s="487"/>
      <c r="Z42" s="488"/>
      <c r="AB42" s="486"/>
      <c r="AC42" s="487"/>
      <c r="AD42" s="487"/>
      <c r="AE42" s="487"/>
      <c r="AF42" s="487"/>
      <c r="AG42" s="487"/>
      <c r="AH42" s="487"/>
      <c r="AI42" s="488"/>
      <c r="AK42" s="159"/>
    </row>
    <row r="43" spans="2:37" ht="15" customHeight="1" x14ac:dyDescent="0.35">
      <c r="B43" s="474" t="s">
        <v>57</v>
      </c>
      <c r="C43" s="468"/>
      <c r="D43" s="468"/>
      <c r="E43" s="468"/>
      <c r="F43" s="468"/>
      <c r="G43" s="468"/>
      <c r="H43" s="469"/>
      <c r="J43" s="486"/>
      <c r="K43" s="487"/>
      <c r="L43" s="487"/>
      <c r="M43" s="487"/>
      <c r="N43" s="487"/>
      <c r="O43" s="487"/>
      <c r="P43" s="487"/>
      <c r="Q43" s="488"/>
      <c r="S43" s="486"/>
      <c r="T43" s="487"/>
      <c r="U43" s="487"/>
      <c r="V43" s="487"/>
      <c r="W43" s="487"/>
      <c r="X43" s="487"/>
      <c r="Y43" s="487"/>
      <c r="Z43" s="488"/>
      <c r="AB43" s="486"/>
      <c r="AC43" s="487"/>
      <c r="AD43" s="487"/>
      <c r="AE43" s="487"/>
      <c r="AF43" s="487"/>
      <c r="AG43" s="487"/>
      <c r="AH43" s="487"/>
      <c r="AI43" s="488"/>
      <c r="AK43" s="159"/>
    </row>
    <row r="44" spans="2:37" ht="15.75" customHeight="1" x14ac:dyDescent="0.35">
      <c r="B44" s="474"/>
      <c r="C44" s="468"/>
      <c r="D44" s="468"/>
      <c r="E44" s="468"/>
      <c r="F44" s="468"/>
      <c r="G44" s="468"/>
      <c r="H44" s="469"/>
      <c r="J44" s="486"/>
      <c r="K44" s="487"/>
      <c r="L44" s="487"/>
      <c r="M44" s="487"/>
      <c r="N44" s="487"/>
      <c r="O44" s="487"/>
      <c r="P44" s="487"/>
      <c r="Q44" s="488"/>
      <c r="S44" s="486"/>
      <c r="T44" s="487"/>
      <c r="U44" s="487"/>
      <c r="V44" s="487"/>
      <c r="W44" s="487"/>
      <c r="X44" s="487"/>
      <c r="Y44" s="487"/>
      <c r="Z44" s="488"/>
      <c r="AB44" s="486"/>
      <c r="AC44" s="487"/>
      <c r="AD44" s="487"/>
      <c r="AE44" s="487"/>
      <c r="AF44" s="487"/>
      <c r="AG44" s="487"/>
      <c r="AH44" s="487"/>
      <c r="AI44" s="488"/>
      <c r="AK44" s="159"/>
    </row>
    <row r="45" spans="2:37" ht="15.6" thickBot="1" x14ac:dyDescent="0.4">
      <c r="B45" s="474"/>
      <c r="C45" s="468"/>
      <c r="D45" s="468"/>
      <c r="E45" s="468"/>
      <c r="F45" s="468"/>
      <c r="G45" s="468"/>
      <c r="H45" s="469"/>
      <c r="J45" s="489"/>
      <c r="K45" s="490"/>
      <c r="L45" s="490"/>
      <c r="M45" s="490"/>
      <c r="N45" s="490"/>
      <c r="O45" s="490"/>
      <c r="P45" s="490"/>
      <c r="Q45" s="491"/>
      <c r="R45"/>
      <c r="S45" s="489"/>
      <c r="T45" s="490"/>
      <c r="U45" s="490"/>
      <c r="V45" s="490"/>
      <c r="W45" s="490"/>
      <c r="X45" s="490"/>
      <c r="Y45" s="490"/>
      <c r="Z45" s="491"/>
      <c r="AA45"/>
      <c r="AB45" s="489"/>
      <c r="AC45" s="490"/>
      <c r="AD45" s="490"/>
      <c r="AE45" s="490"/>
      <c r="AF45" s="490"/>
      <c r="AG45" s="490"/>
      <c r="AH45" s="490"/>
      <c r="AI45" s="491"/>
      <c r="AK45" s="159"/>
    </row>
    <row r="46" spans="2:37" ht="15" customHeight="1" x14ac:dyDescent="0.35">
      <c r="B46" s="474" t="s">
        <v>58</v>
      </c>
      <c r="C46" s="468"/>
      <c r="D46" s="468"/>
      <c r="E46" s="468"/>
      <c r="F46" s="468"/>
      <c r="G46" s="468"/>
      <c r="H46" s="469"/>
      <c r="J46"/>
      <c r="K46"/>
      <c r="L46"/>
      <c r="M46"/>
      <c r="N46"/>
      <c r="O46"/>
      <c r="P46"/>
      <c r="Q46"/>
      <c r="R46"/>
      <c r="S46"/>
      <c r="T46"/>
      <c r="U46"/>
      <c r="V46"/>
      <c r="W46"/>
      <c r="X46"/>
      <c r="Y46"/>
      <c r="Z46"/>
      <c r="AA46"/>
      <c r="AB46"/>
      <c r="AC46"/>
      <c r="AD46"/>
      <c r="AE46"/>
      <c r="AF46"/>
      <c r="AG46"/>
      <c r="AH46"/>
      <c r="AI46"/>
      <c r="AJ46"/>
      <c r="AK46" s="159"/>
    </row>
    <row r="47" spans="2:37" ht="15" customHeight="1" thickBot="1" x14ac:dyDescent="0.4">
      <c r="B47" s="474"/>
      <c r="C47" s="468"/>
      <c r="D47" s="468"/>
      <c r="E47" s="468"/>
      <c r="F47" s="468"/>
      <c r="G47" s="468"/>
      <c r="H47" s="469"/>
      <c r="AK47" s="159"/>
    </row>
    <row r="48" spans="2:37" ht="15" customHeight="1" x14ac:dyDescent="0.35">
      <c r="B48" s="474"/>
      <c r="C48" s="468"/>
      <c r="D48" s="468"/>
      <c r="E48" s="468"/>
      <c r="F48" s="468"/>
      <c r="G48" s="468"/>
      <c r="H48" s="469"/>
      <c r="J48" s="475" t="s">
        <v>361</v>
      </c>
      <c r="K48" s="484"/>
      <c r="L48" s="484"/>
      <c r="M48" s="484"/>
      <c r="N48" s="484"/>
      <c r="O48" s="484"/>
      <c r="P48" s="484"/>
      <c r="Q48" s="485"/>
      <c r="S48" s="475" t="s">
        <v>364</v>
      </c>
      <c r="T48" s="484"/>
      <c r="U48" s="484"/>
      <c r="V48" s="484"/>
      <c r="W48" s="484"/>
      <c r="X48" s="484"/>
      <c r="Y48" s="484"/>
      <c r="Z48" s="485"/>
      <c r="AB48" s="475" t="s">
        <v>367</v>
      </c>
      <c r="AC48" s="484"/>
      <c r="AD48" s="484"/>
      <c r="AE48" s="484"/>
      <c r="AF48" s="484"/>
      <c r="AG48" s="484"/>
      <c r="AH48" s="484"/>
      <c r="AI48" s="485"/>
      <c r="AK48" s="159"/>
    </row>
    <row r="49" spans="2:37" ht="15" customHeight="1" x14ac:dyDescent="0.35">
      <c r="B49" s="474" t="s">
        <v>270</v>
      </c>
      <c r="C49" s="468"/>
      <c r="D49" s="468"/>
      <c r="E49" s="468"/>
      <c r="F49" s="468"/>
      <c r="G49" s="468"/>
      <c r="H49" s="469"/>
      <c r="J49" s="486"/>
      <c r="K49" s="487"/>
      <c r="L49" s="487"/>
      <c r="M49" s="487"/>
      <c r="N49" s="487"/>
      <c r="O49" s="487"/>
      <c r="P49" s="487"/>
      <c r="Q49" s="488"/>
      <c r="S49" s="486"/>
      <c r="T49" s="487"/>
      <c r="U49" s="487"/>
      <c r="V49" s="487"/>
      <c r="W49" s="487"/>
      <c r="X49" s="487"/>
      <c r="Y49" s="487"/>
      <c r="Z49" s="488"/>
      <c r="AB49" s="486"/>
      <c r="AC49" s="487"/>
      <c r="AD49" s="487"/>
      <c r="AE49" s="487"/>
      <c r="AF49" s="487"/>
      <c r="AG49" s="487"/>
      <c r="AH49" s="487"/>
      <c r="AI49" s="488"/>
      <c r="AK49" s="159"/>
    </row>
    <row r="50" spans="2:37" ht="15" customHeight="1" x14ac:dyDescent="0.35">
      <c r="B50" s="474"/>
      <c r="C50" s="468"/>
      <c r="D50" s="468"/>
      <c r="E50" s="468"/>
      <c r="F50" s="468"/>
      <c r="G50" s="468"/>
      <c r="H50" s="469"/>
      <c r="J50" s="486"/>
      <c r="K50" s="487"/>
      <c r="L50" s="487"/>
      <c r="M50" s="487"/>
      <c r="N50" s="487"/>
      <c r="O50" s="487"/>
      <c r="P50" s="487"/>
      <c r="Q50" s="488"/>
      <c r="S50" s="486"/>
      <c r="T50" s="487"/>
      <c r="U50" s="487"/>
      <c r="V50" s="487"/>
      <c r="W50" s="487"/>
      <c r="X50" s="487"/>
      <c r="Y50" s="487"/>
      <c r="Z50" s="488"/>
      <c r="AB50" s="486"/>
      <c r="AC50" s="487"/>
      <c r="AD50" s="487"/>
      <c r="AE50" s="487"/>
      <c r="AF50" s="487"/>
      <c r="AG50" s="487"/>
      <c r="AH50" s="487"/>
      <c r="AI50" s="488"/>
      <c r="AK50" s="159"/>
    </row>
    <row r="51" spans="2:37" ht="15" customHeight="1" x14ac:dyDescent="0.35">
      <c r="B51" s="474"/>
      <c r="C51" s="468"/>
      <c r="D51" s="468"/>
      <c r="E51" s="468"/>
      <c r="F51" s="468"/>
      <c r="G51" s="468"/>
      <c r="H51" s="469"/>
      <c r="J51" s="486"/>
      <c r="K51" s="487"/>
      <c r="L51" s="487"/>
      <c r="M51" s="487"/>
      <c r="N51" s="487"/>
      <c r="O51" s="487"/>
      <c r="P51" s="487"/>
      <c r="Q51" s="488"/>
      <c r="S51" s="486"/>
      <c r="T51" s="487"/>
      <c r="U51" s="487"/>
      <c r="V51" s="487"/>
      <c r="W51" s="487"/>
      <c r="X51" s="487"/>
      <c r="Y51" s="487"/>
      <c r="Z51" s="488"/>
      <c r="AB51" s="486"/>
      <c r="AC51" s="487"/>
      <c r="AD51" s="487"/>
      <c r="AE51" s="487"/>
      <c r="AF51" s="487"/>
      <c r="AG51" s="487"/>
      <c r="AH51" s="487"/>
      <c r="AI51" s="488"/>
      <c r="AK51" s="159"/>
    </row>
    <row r="52" spans="2:37" ht="15" customHeight="1" x14ac:dyDescent="0.35">
      <c r="B52" s="474" t="s">
        <v>271</v>
      </c>
      <c r="C52" s="468"/>
      <c r="D52" s="468"/>
      <c r="E52" s="468"/>
      <c r="F52" s="468"/>
      <c r="G52" s="468"/>
      <c r="H52" s="469"/>
      <c r="J52" s="486"/>
      <c r="K52" s="487"/>
      <c r="L52" s="487"/>
      <c r="M52" s="487"/>
      <c r="N52" s="487"/>
      <c r="O52" s="487"/>
      <c r="P52" s="487"/>
      <c r="Q52" s="488"/>
      <c r="S52" s="486"/>
      <c r="T52" s="487"/>
      <c r="U52" s="487"/>
      <c r="V52" s="487"/>
      <c r="W52" s="487"/>
      <c r="X52" s="487"/>
      <c r="Y52" s="487"/>
      <c r="Z52" s="488"/>
      <c r="AB52" s="486"/>
      <c r="AC52" s="487"/>
      <c r="AD52" s="487"/>
      <c r="AE52" s="487"/>
      <c r="AF52" s="487"/>
      <c r="AG52" s="487"/>
      <c r="AH52" s="487"/>
      <c r="AI52" s="488"/>
      <c r="AK52" s="159"/>
    </row>
    <row r="53" spans="2:37" ht="15" customHeight="1" x14ac:dyDescent="0.35">
      <c r="B53" s="474"/>
      <c r="C53" s="468"/>
      <c r="D53" s="468"/>
      <c r="E53" s="468"/>
      <c r="F53" s="468"/>
      <c r="G53" s="468"/>
      <c r="H53" s="469"/>
      <c r="J53" s="486"/>
      <c r="K53" s="487"/>
      <c r="L53" s="487"/>
      <c r="M53" s="487"/>
      <c r="N53" s="487"/>
      <c r="O53" s="487"/>
      <c r="P53" s="487"/>
      <c r="Q53" s="488"/>
      <c r="S53" s="486"/>
      <c r="T53" s="487"/>
      <c r="U53" s="487"/>
      <c r="V53" s="487"/>
      <c r="W53" s="487"/>
      <c r="X53" s="487"/>
      <c r="Y53" s="487"/>
      <c r="Z53" s="488"/>
      <c r="AB53" s="486"/>
      <c r="AC53" s="487"/>
      <c r="AD53" s="487"/>
      <c r="AE53" s="487"/>
      <c r="AF53" s="487"/>
      <c r="AG53" s="487"/>
      <c r="AH53" s="487"/>
      <c r="AI53" s="488"/>
      <c r="AK53" s="159"/>
    </row>
    <row r="54" spans="2:37" ht="15" customHeight="1" x14ac:dyDescent="0.35">
      <c r="B54" s="474"/>
      <c r="C54" s="468"/>
      <c r="D54" s="468"/>
      <c r="E54" s="468"/>
      <c r="F54" s="468"/>
      <c r="G54" s="468"/>
      <c r="H54" s="469"/>
      <c r="J54" s="486"/>
      <c r="K54" s="487"/>
      <c r="L54" s="487"/>
      <c r="M54" s="487"/>
      <c r="N54" s="487"/>
      <c r="O54" s="487"/>
      <c r="P54" s="487"/>
      <c r="Q54" s="488"/>
      <c r="S54" s="486"/>
      <c r="T54" s="487"/>
      <c r="U54" s="487"/>
      <c r="V54" s="487"/>
      <c r="W54" s="487"/>
      <c r="X54" s="487"/>
      <c r="Y54" s="487"/>
      <c r="Z54" s="488"/>
      <c r="AB54" s="486"/>
      <c r="AC54" s="487"/>
      <c r="AD54" s="487"/>
      <c r="AE54" s="487"/>
      <c r="AF54" s="487"/>
      <c r="AG54" s="487"/>
      <c r="AH54" s="487"/>
      <c r="AI54" s="488"/>
      <c r="AK54" s="159"/>
    </row>
    <row r="55" spans="2:37" ht="15" customHeight="1" x14ac:dyDescent="0.35">
      <c r="B55" s="474" t="s">
        <v>272</v>
      </c>
      <c r="C55" s="468"/>
      <c r="D55" s="468"/>
      <c r="E55" s="468"/>
      <c r="F55" s="468"/>
      <c r="G55" s="468"/>
      <c r="H55" s="469"/>
      <c r="J55" s="486"/>
      <c r="K55" s="487"/>
      <c r="L55" s="487"/>
      <c r="M55" s="487"/>
      <c r="N55" s="487"/>
      <c r="O55" s="487"/>
      <c r="P55" s="487"/>
      <c r="Q55" s="488"/>
      <c r="S55" s="486"/>
      <c r="T55" s="487"/>
      <c r="U55" s="487"/>
      <c r="V55" s="487"/>
      <c r="W55" s="487"/>
      <c r="X55" s="487"/>
      <c r="Y55" s="487"/>
      <c r="Z55" s="488"/>
      <c r="AB55" s="486"/>
      <c r="AC55" s="487"/>
      <c r="AD55" s="487"/>
      <c r="AE55" s="487"/>
      <c r="AF55" s="487"/>
      <c r="AG55" s="487"/>
      <c r="AH55" s="487"/>
      <c r="AI55" s="488"/>
      <c r="AK55" s="159"/>
    </row>
    <row r="56" spans="2:37" ht="15.75" customHeight="1" x14ac:dyDescent="0.35">
      <c r="B56" s="474"/>
      <c r="C56" s="468"/>
      <c r="D56" s="468"/>
      <c r="E56" s="468"/>
      <c r="F56" s="468"/>
      <c r="G56" s="468"/>
      <c r="H56" s="469"/>
      <c r="J56" s="486"/>
      <c r="K56" s="487"/>
      <c r="L56" s="487"/>
      <c r="M56" s="487"/>
      <c r="N56" s="487"/>
      <c r="O56" s="487"/>
      <c r="P56" s="487"/>
      <c r="Q56" s="488"/>
      <c r="S56" s="486"/>
      <c r="T56" s="487"/>
      <c r="U56" s="487"/>
      <c r="V56" s="487"/>
      <c r="W56" s="487"/>
      <c r="X56" s="487"/>
      <c r="Y56" s="487"/>
      <c r="Z56" s="488"/>
      <c r="AB56" s="486"/>
      <c r="AC56" s="487"/>
      <c r="AD56" s="487"/>
      <c r="AE56" s="487"/>
      <c r="AF56" s="487"/>
      <c r="AG56" s="487"/>
      <c r="AH56" s="487"/>
      <c r="AI56" s="488"/>
      <c r="AK56" s="159"/>
    </row>
    <row r="57" spans="2:37" ht="15.75" customHeight="1" x14ac:dyDescent="0.35">
      <c r="B57" s="474"/>
      <c r="C57" s="468"/>
      <c r="D57" s="468"/>
      <c r="E57" s="468"/>
      <c r="F57" s="468"/>
      <c r="G57" s="468"/>
      <c r="H57" s="469"/>
      <c r="J57" s="486"/>
      <c r="K57" s="487"/>
      <c r="L57" s="487"/>
      <c r="M57" s="487"/>
      <c r="N57" s="487"/>
      <c r="O57" s="487"/>
      <c r="P57" s="487"/>
      <c r="Q57" s="488"/>
      <c r="S57" s="486"/>
      <c r="T57" s="487"/>
      <c r="U57" s="487"/>
      <c r="V57" s="487"/>
      <c r="W57" s="487"/>
      <c r="X57" s="487"/>
      <c r="Y57" s="487"/>
      <c r="Z57" s="488"/>
      <c r="AB57" s="486"/>
      <c r="AC57" s="487"/>
      <c r="AD57" s="487"/>
      <c r="AE57" s="487"/>
      <c r="AF57" s="487"/>
      <c r="AG57" s="487"/>
      <c r="AH57" s="487"/>
      <c r="AI57" s="488"/>
      <c r="AK57" s="159"/>
    </row>
    <row r="58" spans="2:37" ht="15" customHeight="1" x14ac:dyDescent="0.35">
      <c r="B58" s="474" t="s">
        <v>273</v>
      </c>
      <c r="C58" s="468"/>
      <c r="D58" s="468"/>
      <c r="E58" s="468"/>
      <c r="F58" s="468"/>
      <c r="G58" s="468"/>
      <c r="H58" s="469"/>
      <c r="J58" s="486"/>
      <c r="K58" s="487"/>
      <c r="L58" s="487"/>
      <c r="M58" s="487"/>
      <c r="N58" s="487"/>
      <c r="O58" s="487"/>
      <c r="P58" s="487"/>
      <c r="Q58" s="488"/>
      <c r="S58" s="486"/>
      <c r="T58" s="487"/>
      <c r="U58" s="487"/>
      <c r="V58" s="487"/>
      <c r="W58" s="487"/>
      <c r="X58" s="487"/>
      <c r="Y58" s="487"/>
      <c r="Z58" s="488"/>
      <c r="AB58" s="486"/>
      <c r="AC58" s="487"/>
      <c r="AD58" s="487"/>
      <c r="AE58" s="487"/>
      <c r="AF58" s="487"/>
      <c r="AG58" s="487"/>
      <c r="AH58" s="487"/>
      <c r="AI58" s="488"/>
      <c r="AK58" s="159"/>
    </row>
    <row r="59" spans="2:37" ht="15.75" customHeight="1" x14ac:dyDescent="0.35">
      <c r="B59" s="474"/>
      <c r="C59" s="468"/>
      <c r="D59" s="468"/>
      <c r="E59" s="468"/>
      <c r="F59" s="468"/>
      <c r="G59" s="468"/>
      <c r="H59" s="469"/>
      <c r="J59" s="486"/>
      <c r="K59" s="487"/>
      <c r="L59" s="487"/>
      <c r="M59" s="487"/>
      <c r="N59" s="487"/>
      <c r="O59" s="487"/>
      <c r="P59" s="487"/>
      <c r="Q59" s="488"/>
      <c r="S59" s="486"/>
      <c r="T59" s="487"/>
      <c r="U59" s="487"/>
      <c r="V59" s="487"/>
      <c r="W59" s="487"/>
      <c r="X59" s="487"/>
      <c r="Y59" s="487"/>
      <c r="Z59" s="488"/>
      <c r="AB59" s="486"/>
      <c r="AC59" s="487"/>
      <c r="AD59" s="487"/>
      <c r="AE59" s="487"/>
      <c r="AF59" s="487"/>
      <c r="AG59" s="487"/>
      <c r="AH59" s="487"/>
      <c r="AI59" s="488"/>
      <c r="AK59" s="159"/>
    </row>
    <row r="60" spans="2:37" ht="15" customHeight="1" x14ac:dyDescent="0.35">
      <c r="B60" s="474"/>
      <c r="C60" s="468"/>
      <c r="D60" s="468"/>
      <c r="E60" s="468"/>
      <c r="F60" s="468"/>
      <c r="G60" s="468"/>
      <c r="H60" s="469"/>
      <c r="J60" s="486"/>
      <c r="K60" s="487"/>
      <c r="L60" s="487"/>
      <c r="M60" s="487"/>
      <c r="N60" s="487"/>
      <c r="O60" s="487"/>
      <c r="P60" s="487"/>
      <c r="Q60" s="488"/>
      <c r="S60" s="486"/>
      <c r="T60" s="487"/>
      <c r="U60" s="487"/>
      <c r="V60" s="487"/>
      <c r="W60" s="487"/>
      <c r="X60" s="487"/>
      <c r="Y60" s="487"/>
      <c r="Z60" s="488"/>
      <c r="AB60" s="486"/>
      <c r="AC60" s="487"/>
      <c r="AD60" s="487"/>
      <c r="AE60" s="487"/>
      <c r="AF60" s="487"/>
      <c r="AG60" s="487"/>
      <c r="AH60" s="487"/>
      <c r="AI60" s="488"/>
      <c r="AK60" s="159"/>
    </row>
    <row r="61" spans="2:37" ht="15.75" customHeight="1" x14ac:dyDescent="0.35">
      <c r="B61" s="474" t="s">
        <v>258</v>
      </c>
      <c r="C61" s="468"/>
      <c r="D61" s="468"/>
      <c r="E61" s="468"/>
      <c r="F61" s="468"/>
      <c r="G61" s="468"/>
      <c r="H61" s="469"/>
      <c r="J61" s="486"/>
      <c r="K61" s="487"/>
      <c r="L61" s="487"/>
      <c r="M61" s="487"/>
      <c r="N61" s="487"/>
      <c r="O61" s="487"/>
      <c r="P61" s="487"/>
      <c r="Q61" s="488"/>
      <c r="S61" s="486"/>
      <c r="T61" s="487"/>
      <c r="U61" s="487"/>
      <c r="V61" s="487"/>
      <c r="W61" s="487"/>
      <c r="X61" s="487"/>
      <c r="Y61" s="487"/>
      <c r="Z61" s="488"/>
      <c r="AB61" s="486"/>
      <c r="AC61" s="487"/>
      <c r="AD61" s="487"/>
      <c r="AE61" s="487"/>
      <c r="AF61" s="487"/>
      <c r="AG61" s="487"/>
      <c r="AH61" s="487"/>
      <c r="AI61" s="488"/>
      <c r="AK61" s="159"/>
    </row>
    <row r="62" spans="2:37" ht="16.5" customHeight="1" x14ac:dyDescent="0.35">
      <c r="B62" s="474"/>
      <c r="C62" s="468"/>
      <c r="D62" s="468"/>
      <c r="E62" s="468"/>
      <c r="F62" s="468"/>
      <c r="G62" s="468"/>
      <c r="H62" s="469"/>
      <c r="J62" s="486"/>
      <c r="K62" s="487"/>
      <c r="L62" s="487"/>
      <c r="M62" s="487"/>
      <c r="N62" s="487"/>
      <c r="O62" s="487"/>
      <c r="P62" s="487"/>
      <c r="Q62" s="488"/>
      <c r="S62" s="486"/>
      <c r="T62" s="487"/>
      <c r="U62" s="487"/>
      <c r="V62" s="487"/>
      <c r="W62" s="487"/>
      <c r="X62" s="487"/>
      <c r="Y62" s="487"/>
      <c r="Z62" s="488"/>
      <c r="AB62" s="486"/>
      <c r="AC62" s="487"/>
      <c r="AD62" s="487"/>
      <c r="AE62" s="487"/>
      <c r="AF62" s="487"/>
      <c r="AG62" s="487"/>
      <c r="AH62" s="487"/>
      <c r="AI62" s="488"/>
      <c r="AK62" s="159"/>
    </row>
    <row r="63" spans="2:37" ht="15.6" thickBot="1" x14ac:dyDescent="0.4">
      <c r="B63" s="492"/>
      <c r="C63" s="470"/>
      <c r="D63" s="470"/>
      <c r="E63" s="470"/>
      <c r="F63" s="470"/>
      <c r="G63" s="470"/>
      <c r="H63" s="471"/>
      <c r="J63" s="489"/>
      <c r="K63" s="490"/>
      <c r="L63" s="490"/>
      <c r="M63" s="490"/>
      <c r="N63" s="490"/>
      <c r="O63" s="490"/>
      <c r="P63" s="490"/>
      <c r="Q63" s="491"/>
      <c r="R63"/>
      <c r="S63" s="489"/>
      <c r="T63" s="490"/>
      <c r="U63" s="490"/>
      <c r="V63" s="490"/>
      <c r="W63" s="490"/>
      <c r="X63" s="490"/>
      <c r="Y63" s="490"/>
      <c r="Z63" s="491"/>
      <c r="AA63"/>
      <c r="AB63" s="489"/>
      <c r="AC63" s="490"/>
      <c r="AD63" s="490"/>
      <c r="AE63" s="490"/>
      <c r="AF63" s="490"/>
      <c r="AG63" s="490"/>
      <c r="AH63" s="490"/>
      <c r="AI63" s="491"/>
      <c r="AK63" s="159"/>
    </row>
    <row r="64" spans="2:37" x14ac:dyDescent="0.35">
      <c r="J64"/>
      <c r="K64"/>
      <c r="L64"/>
      <c r="M64"/>
      <c r="N64"/>
      <c r="O64"/>
      <c r="P64"/>
      <c r="Q64"/>
      <c r="R64"/>
      <c r="S64"/>
      <c r="T64"/>
      <c r="U64"/>
      <c r="V64"/>
      <c r="W64"/>
      <c r="X64"/>
      <c r="Y64"/>
      <c r="Z64"/>
      <c r="AA64"/>
      <c r="AB64"/>
      <c r="AC64"/>
      <c r="AD64"/>
      <c r="AE64"/>
      <c r="AF64"/>
      <c r="AG64"/>
      <c r="AH64"/>
      <c r="AI64"/>
      <c r="AK64" s="159"/>
    </row>
    <row r="65" spans="1:37" x14ac:dyDescent="0.35">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row>
  </sheetData>
  <sheetProtection algorithmName="SHA-512" hashValue="qALAy/0SdyLnnnNxYkIgu3SbtgpH8VburpzUeI+uYQkvBDI+qQONkV/MXmN5e7nghckxvq2alplL94HbTTH4oQ==" saltValue="HHTbD815bKUsb1HT2RKVkg==" spinCount="100000" sheet="1" scenarios="1" selectLockedCells="1"/>
  <customSheetViews>
    <customSheetView guid="{93A7420A-9CB1-41ED-BAA4-06AB08AA6C37}" showGridLines="0">
      <selection activeCell="C57" sqref="C57"/>
      <pageMargins left="0.7" right="0.7" top="0.75" bottom="0.75" header="0.3" footer="0.3"/>
      <pageSetup orientation="portrait" r:id="rId1"/>
    </customSheetView>
  </customSheetViews>
  <mergeCells count="35">
    <mergeCell ref="J30:Q45"/>
    <mergeCell ref="AB30:AI45"/>
    <mergeCell ref="AB48:AI63"/>
    <mergeCell ref="B49:B51"/>
    <mergeCell ref="C49:H51"/>
    <mergeCell ref="S30:Z45"/>
    <mergeCell ref="J48:Q63"/>
    <mergeCell ref="S48:Z63"/>
    <mergeCell ref="B52:B54"/>
    <mergeCell ref="C52:H54"/>
    <mergeCell ref="B55:B57"/>
    <mergeCell ref="C55:H57"/>
    <mergeCell ref="B58:B60"/>
    <mergeCell ref="B61:B63"/>
    <mergeCell ref="C58:H60"/>
    <mergeCell ref="B37:B39"/>
    <mergeCell ref="C7:D7"/>
    <mergeCell ref="J12:Q27"/>
    <mergeCell ref="S12:Z27"/>
    <mergeCell ref="AB12:AI27"/>
    <mergeCell ref="B2:D2"/>
    <mergeCell ref="C3:D3"/>
    <mergeCell ref="C4:D4"/>
    <mergeCell ref="C5:D5"/>
    <mergeCell ref="C6:D6"/>
    <mergeCell ref="C8:D8"/>
    <mergeCell ref="C9:D9"/>
    <mergeCell ref="C61:H63"/>
    <mergeCell ref="C37:H39"/>
    <mergeCell ref="B40:B42"/>
    <mergeCell ref="C40:H42"/>
    <mergeCell ref="B46:B48"/>
    <mergeCell ref="C46:H48"/>
    <mergeCell ref="B43:B45"/>
    <mergeCell ref="C43:H45"/>
  </mergeCells>
  <conditionalFormatting sqref="S12:Z27 S30:Z45 S48:Z63">
    <cfRule type="expression" dxfId="10" priority="2">
      <formula>WasMedRun="No"</formula>
    </cfRule>
  </conditionalFormatting>
  <conditionalFormatting sqref="AB12:AI27 AB30:AI45 AB48:AI63">
    <cfRule type="expression" dxfId="9" priority="1">
      <formula>WasLightRun="No"</formula>
    </cfRule>
  </conditionalFormatting>
  <hyperlinks>
    <hyperlink ref="F3" location="Instructions!C29" display="Back to Instructions tab" xr:uid="{00000000-0004-0000-05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U127"/>
  <sheetViews>
    <sheetView showGridLines="0" zoomScale="80" zoomScaleNormal="80" workbookViewId="0">
      <selection activeCell="E22" sqref="E22"/>
    </sheetView>
  </sheetViews>
  <sheetFormatPr defaultColWidth="9.109375" defaultRowHeight="15.6" x14ac:dyDescent="0.35"/>
  <cols>
    <col min="1" max="1" width="3" style="102" customWidth="1"/>
    <col min="2" max="2" width="2.44140625" style="102" customWidth="1"/>
    <col min="3" max="3" width="2.109375" style="102" customWidth="1"/>
    <col min="4" max="4" width="82.6640625" style="102" customWidth="1"/>
    <col min="5" max="5" width="17.6640625" style="102" customWidth="1"/>
    <col min="6" max="6" width="16.5546875" style="102" customWidth="1"/>
    <col min="7" max="7" width="16.109375" style="102" customWidth="1"/>
    <col min="8" max="8" width="2.6640625" style="102" customWidth="1"/>
    <col min="9" max="9" width="8.5546875" style="102" customWidth="1"/>
    <col min="10" max="10" width="3" style="102" customWidth="1"/>
    <col min="11" max="11" width="3.109375" style="102" customWidth="1"/>
    <col min="12" max="12" width="2.33203125" style="102" customWidth="1"/>
    <col min="13" max="13" width="81.6640625" style="102" customWidth="1"/>
    <col min="14" max="14" width="16.6640625" style="102" customWidth="1"/>
    <col min="15" max="15" width="17" style="102" customWidth="1"/>
    <col min="16" max="16" width="23.88671875" style="102" customWidth="1"/>
    <col min="17" max="17" width="3" style="102" customWidth="1"/>
    <col min="18" max="19" width="2.33203125" style="102" customWidth="1"/>
    <col min="20" max="20" width="2.6640625" style="102" customWidth="1"/>
    <col min="21" max="16384" width="9.109375" style="102"/>
  </cols>
  <sheetData>
    <row r="1" spans="2:20" ht="16.2" thickBot="1" x14ac:dyDescent="0.4">
      <c r="T1" s="103"/>
    </row>
    <row r="2" spans="2:20" ht="17.25" customHeight="1" thickBot="1" x14ac:dyDescent="0.4">
      <c r="B2" s="399" t="str">
        <f>'Version Control'!$B$2</f>
        <v>Title Block</v>
      </c>
      <c r="C2" s="421"/>
      <c r="D2" s="421"/>
      <c r="E2" s="421"/>
      <c r="F2" s="421"/>
      <c r="G2" s="421"/>
      <c r="H2" s="421"/>
      <c r="I2" s="400"/>
      <c r="T2" s="103"/>
    </row>
    <row r="3" spans="2:20" x14ac:dyDescent="0.35">
      <c r="B3" s="515" t="str">
        <f>'Version Control'!$B$3</f>
        <v>Test Report Template Name:</v>
      </c>
      <c r="C3" s="516"/>
      <c r="D3" s="516"/>
      <c r="E3" s="525" t="str">
        <f>'Version Control'!$C$3</f>
        <v>Dishwashers</v>
      </c>
      <c r="F3" s="526"/>
      <c r="G3" s="526"/>
      <c r="H3" s="526"/>
      <c r="I3" s="527"/>
      <c r="M3" s="108" t="s">
        <v>127</v>
      </c>
      <c r="T3" s="103"/>
    </row>
    <row r="4" spans="2:20" x14ac:dyDescent="0.35">
      <c r="B4" s="517" t="str">
        <f>'Version Control'!$B$4</f>
        <v>Version Number:</v>
      </c>
      <c r="C4" s="518"/>
      <c r="D4" s="518"/>
      <c r="E4" s="519" t="str">
        <f>'Version Control'!$C$4</f>
        <v>v1.0</v>
      </c>
      <c r="F4" s="520"/>
      <c r="G4" s="520"/>
      <c r="H4" s="520"/>
      <c r="I4" s="521"/>
      <c r="T4" s="103"/>
    </row>
    <row r="5" spans="2:20" x14ac:dyDescent="0.35">
      <c r="B5" s="517" t="str">
        <f>'Version Control'!$B$5</f>
        <v xml:space="preserve">Latest Template Revision: </v>
      </c>
      <c r="C5" s="518"/>
      <c r="D5" s="518"/>
      <c r="E5" s="522">
        <f>'Version Control'!$C$5</f>
        <v>45821</v>
      </c>
      <c r="F5" s="523"/>
      <c r="G5" s="523"/>
      <c r="H5" s="523"/>
      <c r="I5" s="524"/>
      <c r="T5" s="103"/>
    </row>
    <row r="6" spans="2:20" x14ac:dyDescent="0.35">
      <c r="B6" s="517" t="str">
        <f>'Version Control'!$B$6</f>
        <v>Tab Name:</v>
      </c>
      <c r="C6" s="518"/>
      <c r="D6" s="518"/>
      <c r="E6" s="519" t="str">
        <f ca="1">MID(CELL("filename",C1), FIND("]", CELL("filename", C1))+ 1, 255)</f>
        <v>Test Data &amp; Derived Results</v>
      </c>
      <c r="F6" s="520"/>
      <c r="G6" s="520"/>
      <c r="H6" s="520"/>
      <c r="I6" s="521"/>
      <c r="T6" s="103"/>
    </row>
    <row r="7" spans="2:20" ht="35.25" customHeight="1" x14ac:dyDescent="0.35">
      <c r="B7" s="528" t="str">
        <f>'Version Control'!$B$7</f>
        <v>File Name:</v>
      </c>
      <c r="C7" s="529"/>
      <c r="D7" s="529"/>
      <c r="E7" s="533" t="str">
        <f ca="1">'Version Control'!$C$7</f>
        <v>Dishwashers Appendix C2 - v1.0.xlsx</v>
      </c>
      <c r="F7" s="531"/>
      <c r="G7" s="531"/>
      <c r="H7" s="531"/>
      <c r="I7" s="532"/>
      <c r="T7" s="103"/>
    </row>
    <row r="8" spans="2:20" x14ac:dyDescent="0.35">
      <c r="B8" s="528" t="str">
        <f>'Version Control'!$B$8</f>
        <v>Test Start Date:</v>
      </c>
      <c r="C8" s="529"/>
      <c r="D8" s="529"/>
      <c r="E8" s="530" t="str">
        <f>'Version Control'!$C$8</f>
        <v>[MM/DD/YYYY]</v>
      </c>
      <c r="F8" s="531"/>
      <c r="G8" s="531"/>
      <c r="H8" s="531"/>
      <c r="I8" s="532"/>
      <c r="T8" s="103"/>
    </row>
    <row r="9" spans="2:20" ht="16.2" thickBot="1" x14ac:dyDescent="0.4">
      <c r="B9" s="513" t="str">
        <f>'Version Control'!$B$9</f>
        <v xml:space="preserve">Test Completion Date: </v>
      </c>
      <c r="C9" s="514"/>
      <c r="D9" s="514"/>
      <c r="E9" s="496" t="str">
        <f>'Version Control'!$C$9</f>
        <v>[MM/DD/YYYY]</v>
      </c>
      <c r="F9" s="497"/>
      <c r="G9" s="497"/>
      <c r="H9" s="497"/>
      <c r="I9" s="498"/>
      <c r="T9" s="103"/>
    </row>
    <row r="10" spans="2:20" x14ac:dyDescent="0.35">
      <c r="T10" s="103"/>
    </row>
    <row r="11" spans="2:20" ht="16.2" thickBot="1" x14ac:dyDescent="0.4">
      <c r="T11" s="103"/>
    </row>
    <row r="12" spans="2:20" ht="16.2" thickBot="1" x14ac:dyDescent="0.4">
      <c r="B12" s="109" t="s">
        <v>28</v>
      </c>
      <c r="C12" s="110"/>
      <c r="D12" s="110"/>
      <c r="E12" s="110"/>
      <c r="F12" s="110"/>
      <c r="G12" s="110"/>
      <c r="H12" s="110"/>
      <c r="I12" s="110"/>
      <c r="J12" s="110"/>
      <c r="K12" s="110"/>
      <c r="L12" s="110"/>
      <c r="M12" s="110"/>
      <c r="N12" s="110"/>
      <c r="O12" s="110"/>
      <c r="P12" s="110"/>
      <c r="Q12" s="111"/>
      <c r="T12" s="103"/>
    </row>
    <row r="13" spans="2:20" x14ac:dyDescent="0.35">
      <c r="B13" s="113" t="s">
        <v>402</v>
      </c>
      <c r="C13" s="114"/>
      <c r="D13" s="114"/>
      <c r="E13" s="114"/>
      <c r="F13" s="114"/>
      <c r="G13" s="114"/>
      <c r="H13" s="114"/>
      <c r="I13" s="114"/>
      <c r="J13" s="114"/>
      <c r="K13" s="114"/>
      <c r="L13" s="114"/>
      <c r="M13" s="114"/>
      <c r="N13" s="114"/>
      <c r="O13" s="114"/>
      <c r="P13" s="114"/>
      <c r="Q13" s="115"/>
      <c r="T13" s="103"/>
    </row>
    <row r="14" spans="2:20" x14ac:dyDescent="0.35">
      <c r="B14" s="113" t="s">
        <v>164</v>
      </c>
      <c r="C14" s="114"/>
      <c r="D14" s="114"/>
      <c r="E14" s="114"/>
      <c r="F14" s="114"/>
      <c r="G14" s="114"/>
      <c r="H14" s="114"/>
      <c r="I14" s="114"/>
      <c r="J14" s="114"/>
      <c r="K14" s="114"/>
      <c r="L14" s="114"/>
      <c r="M14" s="114"/>
      <c r="N14" s="114"/>
      <c r="O14" s="114"/>
      <c r="P14" s="114"/>
      <c r="Q14" s="115"/>
      <c r="T14" s="103"/>
    </row>
    <row r="15" spans="2:20" x14ac:dyDescent="0.35">
      <c r="B15" s="113" t="s">
        <v>292</v>
      </c>
      <c r="C15" s="114"/>
      <c r="D15" s="114"/>
      <c r="E15" s="114"/>
      <c r="F15" s="114"/>
      <c r="G15" s="114"/>
      <c r="H15" s="114"/>
      <c r="I15" s="114"/>
      <c r="J15" s="114"/>
      <c r="K15" s="114"/>
      <c r="L15" s="114"/>
      <c r="M15" s="114"/>
      <c r="N15" s="114"/>
      <c r="O15" s="114"/>
      <c r="P15" s="114"/>
      <c r="Q15" s="115"/>
      <c r="T15" s="103"/>
    </row>
    <row r="16" spans="2:20" x14ac:dyDescent="0.35">
      <c r="B16" s="113" t="s">
        <v>395</v>
      </c>
      <c r="C16" s="114"/>
      <c r="D16" s="114"/>
      <c r="E16" s="114"/>
      <c r="F16" s="114"/>
      <c r="G16" s="114"/>
      <c r="H16" s="114"/>
      <c r="I16" s="114"/>
      <c r="J16" s="114"/>
      <c r="K16" s="114"/>
      <c r="L16" s="114"/>
      <c r="M16" s="114"/>
      <c r="N16" s="114"/>
      <c r="O16" s="114"/>
      <c r="P16" s="114"/>
      <c r="Q16" s="115"/>
      <c r="T16" s="103"/>
    </row>
    <row r="17" spans="2:20" ht="16.2" thickBot="1" x14ac:dyDescent="0.4">
      <c r="B17" s="113"/>
      <c r="C17" s="114"/>
      <c r="D17" s="114"/>
      <c r="E17" s="114"/>
      <c r="F17" s="114"/>
      <c r="G17" s="114"/>
      <c r="H17" s="114"/>
      <c r="I17" s="114"/>
      <c r="J17" s="114"/>
      <c r="K17" s="114"/>
      <c r="L17" s="114"/>
      <c r="M17" s="114"/>
      <c r="N17" s="114"/>
      <c r="O17" s="114"/>
      <c r="P17" s="114"/>
      <c r="Q17" s="115"/>
      <c r="T17" s="103"/>
    </row>
    <row r="18" spans="2:20" x14ac:dyDescent="0.35">
      <c r="B18" s="116"/>
      <c r="C18" s="31" t="s">
        <v>274</v>
      </c>
      <c r="D18" s="140"/>
      <c r="E18" s="140"/>
      <c r="F18" s="140"/>
      <c r="G18" s="140"/>
      <c r="H18" s="141"/>
      <c r="I18" s="114"/>
      <c r="J18" s="114"/>
      <c r="K18" s="114"/>
      <c r="L18" s="31" t="s">
        <v>159</v>
      </c>
      <c r="M18" s="140"/>
      <c r="N18" s="140"/>
      <c r="O18" s="140"/>
      <c r="P18" s="141"/>
      <c r="Q18" s="117"/>
      <c r="T18" s="103"/>
    </row>
    <row r="19" spans="2:20" x14ac:dyDescent="0.35">
      <c r="B19" s="116"/>
      <c r="C19" s="116"/>
      <c r="H19" s="117"/>
      <c r="L19" s="116"/>
      <c r="N19" s="114" t="s">
        <v>368</v>
      </c>
      <c r="O19" s="114"/>
      <c r="P19" s="117"/>
      <c r="Q19" s="117"/>
      <c r="T19" s="103"/>
    </row>
    <row r="20" spans="2:20" ht="16.8" x14ac:dyDescent="0.4">
      <c r="B20" s="116"/>
      <c r="C20" s="116"/>
      <c r="D20" s="120" t="s">
        <v>396</v>
      </c>
      <c r="E20" s="121"/>
      <c r="F20" s="121"/>
      <c r="G20" s="122"/>
      <c r="H20" s="117"/>
      <c r="L20" s="116"/>
      <c r="M20" s="135" t="s">
        <v>194</v>
      </c>
      <c r="N20" s="323"/>
      <c r="O20" s="328" t="s">
        <v>139</v>
      </c>
      <c r="P20" s="117"/>
      <c r="Q20" s="117"/>
      <c r="T20" s="103"/>
    </row>
    <row r="21" spans="2:20" ht="16.8" x14ac:dyDescent="0.4">
      <c r="B21" s="116"/>
      <c r="C21" s="116"/>
      <c r="D21" s="123"/>
      <c r="E21" s="114" t="s">
        <v>99</v>
      </c>
      <c r="G21" s="124"/>
      <c r="H21" s="117"/>
      <c r="L21" s="116"/>
      <c r="M21" s="126" t="s">
        <v>196</v>
      </c>
      <c r="N21" s="323"/>
      <c r="O21" s="269" t="s">
        <v>140</v>
      </c>
      <c r="P21" s="117"/>
      <c r="Q21" s="117"/>
      <c r="T21" s="103"/>
    </row>
    <row r="22" spans="2:20" ht="16.8" x14ac:dyDescent="0.4">
      <c r="B22" s="116"/>
      <c r="C22" s="116"/>
      <c r="D22" s="130" t="s">
        <v>190</v>
      </c>
      <c r="E22" s="323"/>
      <c r="F22" s="126" t="s">
        <v>142</v>
      </c>
      <c r="G22" s="127"/>
      <c r="H22" s="117"/>
      <c r="L22" s="116"/>
      <c r="M22" s="131" t="s">
        <v>277</v>
      </c>
      <c r="N22" s="323"/>
      <c r="O22" s="329" t="s">
        <v>160</v>
      </c>
      <c r="P22" s="117"/>
      <c r="Q22" s="117"/>
      <c r="T22" s="103"/>
    </row>
    <row r="23" spans="2:20" ht="17.399999999999999" thickBot="1" x14ac:dyDescent="0.45">
      <c r="B23" s="116"/>
      <c r="C23" s="119"/>
      <c r="D23" s="131" t="s">
        <v>191</v>
      </c>
      <c r="E23" s="323"/>
      <c r="F23" s="131" t="s">
        <v>142</v>
      </c>
      <c r="G23" s="132"/>
      <c r="H23" s="117"/>
      <c r="L23" s="80"/>
      <c r="M23" s="377" t="s">
        <v>161</v>
      </c>
      <c r="N23" s="133"/>
      <c r="O23" s="133"/>
      <c r="P23" s="134"/>
      <c r="Q23" s="117"/>
      <c r="T23" s="103"/>
    </row>
    <row r="24" spans="2:20" ht="15.75" customHeight="1" thickBot="1" x14ac:dyDescent="0.4">
      <c r="B24" s="116"/>
      <c r="C24" s="116"/>
      <c r="H24" s="117"/>
      <c r="L24"/>
      <c r="M24"/>
      <c r="N24"/>
      <c r="O24"/>
      <c r="P24"/>
      <c r="Q24" s="117"/>
      <c r="T24" s="103"/>
    </row>
    <row r="25" spans="2:20" ht="16.5" customHeight="1" x14ac:dyDescent="0.35">
      <c r="B25" s="116"/>
      <c r="C25" s="116"/>
      <c r="D25" s="120" t="s">
        <v>4</v>
      </c>
      <c r="E25" s="121"/>
      <c r="F25" s="121"/>
      <c r="G25" s="122"/>
      <c r="H25" s="117"/>
      <c r="L25" s="31" t="s">
        <v>275</v>
      </c>
      <c r="M25" s="140"/>
      <c r="N25" s="266"/>
      <c r="O25" s="266"/>
      <c r="P25" s="268"/>
      <c r="Q25" s="117"/>
      <c r="T25" s="103"/>
    </row>
    <row r="26" spans="2:20" x14ac:dyDescent="0.35">
      <c r="B26" s="116"/>
      <c r="C26" s="116"/>
      <c r="D26" s="123"/>
      <c r="E26" s="114" t="s">
        <v>99</v>
      </c>
      <c r="G26" s="124"/>
      <c r="H26" s="117"/>
      <c r="L26" s="116"/>
      <c r="N26" s="114" t="s">
        <v>368</v>
      </c>
      <c r="O26" s="114"/>
      <c r="P26" s="117"/>
      <c r="Q26" s="117"/>
      <c r="T26" s="103"/>
    </row>
    <row r="27" spans="2:20" ht="16.8" x14ac:dyDescent="0.4">
      <c r="B27" s="116"/>
      <c r="C27" s="116"/>
      <c r="D27" s="125" t="s">
        <v>183</v>
      </c>
      <c r="E27" s="323"/>
      <c r="F27" s="126" t="s">
        <v>139</v>
      </c>
      <c r="G27" s="127"/>
      <c r="H27" s="117"/>
      <c r="L27" s="116"/>
      <c r="M27" s="135" t="s">
        <v>276</v>
      </c>
      <c r="N27" s="389"/>
      <c r="O27" s="328" t="s">
        <v>139</v>
      </c>
      <c r="P27" s="117"/>
      <c r="Q27" s="117"/>
      <c r="T27" s="103"/>
    </row>
    <row r="28" spans="2:20" ht="16.8" x14ac:dyDescent="0.4">
      <c r="B28" s="116"/>
      <c r="C28" s="116"/>
      <c r="D28" s="126" t="s">
        <v>184</v>
      </c>
      <c r="E28" s="323"/>
      <c r="F28" s="126" t="s">
        <v>140</v>
      </c>
      <c r="G28" s="127"/>
      <c r="H28" s="117"/>
      <c r="L28" s="116"/>
      <c r="M28" s="126" t="s">
        <v>280</v>
      </c>
      <c r="N28" s="389"/>
      <c r="O28" s="269" t="s">
        <v>140</v>
      </c>
      <c r="P28" s="117"/>
      <c r="Q28" s="117"/>
      <c r="T28" s="103"/>
    </row>
    <row r="29" spans="2:20" ht="16.8" x14ac:dyDescent="0.4">
      <c r="B29" s="116"/>
      <c r="C29" s="116"/>
      <c r="D29" s="126" t="s">
        <v>185</v>
      </c>
      <c r="E29" s="386"/>
      <c r="F29" s="383" t="s">
        <v>139</v>
      </c>
      <c r="G29" s="388"/>
      <c r="H29" s="117"/>
      <c r="L29" s="116"/>
      <c r="M29" s="126" t="s">
        <v>278</v>
      </c>
      <c r="N29" s="389"/>
      <c r="O29" s="269" t="s">
        <v>160</v>
      </c>
      <c r="P29" s="117"/>
      <c r="Q29" s="117"/>
      <c r="T29" s="103"/>
    </row>
    <row r="30" spans="2:20" ht="16.8" x14ac:dyDescent="0.4">
      <c r="B30" s="116"/>
      <c r="C30" s="116"/>
      <c r="D30" s="126" t="s">
        <v>401</v>
      </c>
      <c r="E30" s="510"/>
      <c r="F30" s="511"/>
      <c r="G30" s="512"/>
      <c r="H30" s="117"/>
      <c r="L30" s="257"/>
      <c r="M30" s="126" t="s">
        <v>279</v>
      </c>
      <c r="N30" s="389"/>
      <c r="O30" s="269" t="s">
        <v>139</v>
      </c>
      <c r="P30" s="258"/>
      <c r="Q30" s="117"/>
      <c r="T30" s="103"/>
    </row>
    <row r="31" spans="2:20" ht="16.8" x14ac:dyDescent="0.4">
      <c r="B31" s="116"/>
      <c r="C31" s="116"/>
      <c r="D31" s="126" t="s">
        <v>186</v>
      </c>
      <c r="E31" s="387"/>
      <c r="F31" s="128" t="str">
        <f>IF(E30="Measured for the entire fan-only mode duration", "[kWh]", IF(E30="Measured for a representative 10-minute period", "[Wh]", ""))</f>
        <v/>
      </c>
      <c r="G31" s="127"/>
      <c r="H31" s="117"/>
      <c r="L31" s="259"/>
      <c r="M31" s="126" t="s">
        <v>281</v>
      </c>
      <c r="N31" s="389"/>
      <c r="O31" s="269" t="s">
        <v>140</v>
      </c>
      <c r="P31" s="260"/>
      <c r="Q31" s="117"/>
      <c r="T31" s="103"/>
    </row>
    <row r="32" spans="2:20" ht="16.8" x14ac:dyDescent="0.4">
      <c r="B32" s="116"/>
      <c r="C32" s="116"/>
      <c r="D32" s="126" t="s">
        <v>187</v>
      </c>
      <c r="E32" s="323"/>
      <c r="F32" s="126" t="s">
        <v>141</v>
      </c>
      <c r="G32" s="127"/>
      <c r="H32" s="117"/>
      <c r="L32" s="259"/>
      <c r="M32" s="131" t="s">
        <v>282</v>
      </c>
      <c r="N32" s="389"/>
      <c r="O32" s="329" t="s">
        <v>160</v>
      </c>
      <c r="P32" s="260"/>
      <c r="Q32" s="117"/>
      <c r="T32" s="103"/>
    </row>
    <row r="33" spans="2:20" ht="17.399999999999999" thickBot="1" x14ac:dyDescent="0.45">
      <c r="B33" s="116"/>
      <c r="C33" s="116"/>
      <c r="D33" s="129" t="s">
        <v>188</v>
      </c>
      <c r="E33" s="323"/>
      <c r="F33" s="126" t="s">
        <v>141</v>
      </c>
      <c r="G33" s="127"/>
      <c r="H33" s="117"/>
      <c r="L33" s="261"/>
      <c r="M33" s="377" t="s">
        <v>161</v>
      </c>
      <c r="N33" s="262"/>
      <c r="O33" s="262"/>
      <c r="P33" s="263"/>
      <c r="Q33" s="117"/>
      <c r="T33" s="103"/>
    </row>
    <row r="34" spans="2:20" ht="17.399999999999999" thickBot="1" x14ac:dyDescent="0.45">
      <c r="B34" s="116"/>
      <c r="C34" s="116"/>
      <c r="D34" s="382" t="s">
        <v>189</v>
      </c>
      <c r="E34" s="323"/>
      <c r="F34" s="131" t="s">
        <v>141</v>
      </c>
      <c r="G34" s="132"/>
      <c r="H34" s="117"/>
      <c r="L34"/>
      <c r="M34"/>
      <c r="N34"/>
      <c r="O34"/>
      <c r="P34"/>
      <c r="Q34" s="117"/>
      <c r="T34" s="103"/>
    </row>
    <row r="35" spans="2:20" x14ac:dyDescent="0.35">
      <c r="B35" s="116"/>
      <c r="C35" s="116"/>
      <c r="H35" s="117"/>
      <c r="L35" s="31" t="s">
        <v>283</v>
      </c>
      <c r="M35" s="140"/>
      <c r="N35" s="140"/>
      <c r="O35" s="140"/>
      <c r="P35" s="141"/>
      <c r="Q35" s="117"/>
      <c r="T35" s="103"/>
    </row>
    <row r="36" spans="2:20" x14ac:dyDescent="0.35">
      <c r="B36" s="116"/>
      <c r="C36" s="116"/>
      <c r="D36" s="120" t="s">
        <v>5</v>
      </c>
      <c r="E36" s="121"/>
      <c r="F36" s="121"/>
      <c r="G36" s="122"/>
      <c r="H36" s="117"/>
      <c r="L36" s="116"/>
      <c r="N36" s="114" t="s">
        <v>368</v>
      </c>
      <c r="O36" s="114"/>
      <c r="P36" s="117"/>
      <c r="Q36" s="117"/>
      <c r="T36" s="103"/>
    </row>
    <row r="37" spans="2:20" x14ac:dyDescent="0.35">
      <c r="B37" s="116"/>
      <c r="C37" s="116"/>
      <c r="D37" s="123"/>
      <c r="E37" s="114" t="s">
        <v>99</v>
      </c>
      <c r="G37" s="124"/>
      <c r="H37" s="117"/>
      <c r="L37" s="116"/>
      <c r="M37" s="264" t="s">
        <v>284</v>
      </c>
      <c r="N37" s="389"/>
      <c r="O37" s="256" t="s">
        <v>140</v>
      </c>
      <c r="P37" s="117"/>
      <c r="Q37" s="117"/>
      <c r="T37" s="103"/>
    </row>
    <row r="38" spans="2:20" ht="17.399999999999999" thickBot="1" x14ac:dyDescent="0.45">
      <c r="B38" s="116"/>
      <c r="C38" s="116"/>
      <c r="D38" s="125" t="s">
        <v>192</v>
      </c>
      <c r="E38" s="323"/>
      <c r="F38" s="267" t="str">
        <f>IF(WasMedRun="No", E27,"")</f>
        <v/>
      </c>
      <c r="G38" s="269" t="s">
        <v>139</v>
      </c>
      <c r="H38" s="117"/>
      <c r="L38" s="80"/>
      <c r="M38" s="377" t="s">
        <v>285</v>
      </c>
      <c r="N38" s="133"/>
      <c r="O38" s="133"/>
      <c r="P38" s="134"/>
      <c r="Q38" s="117"/>
      <c r="T38" s="103"/>
    </row>
    <row r="39" spans="2:20" ht="16.8" x14ac:dyDescent="0.4">
      <c r="B39" s="116"/>
      <c r="C39" s="116"/>
      <c r="D39" s="126" t="s">
        <v>193</v>
      </c>
      <c r="E39" s="323"/>
      <c r="F39" s="267" t="str">
        <f>IF(WasMedRun="No", E28,"")</f>
        <v/>
      </c>
      <c r="G39" s="269" t="s">
        <v>140</v>
      </c>
      <c r="H39" s="117"/>
      <c r="Q39" s="117"/>
      <c r="T39" s="103"/>
    </row>
    <row r="40" spans="2:20" ht="16.5" customHeight="1" x14ac:dyDescent="0.4">
      <c r="B40" s="116"/>
      <c r="C40" s="116"/>
      <c r="D40" s="126" t="s">
        <v>195</v>
      </c>
      <c r="E40" s="323"/>
      <c r="F40" s="267" t="str">
        <f>IF(WasMedRun="No", E29,"")</f>
        <v/>
      </c>
      <c r="G40" s="269" t="s">
        <v>139</v>
      </c>
      <c r="H40" s="117"/>
      <c r="Q40" s="117"/>
      <c r="T40" s="103"/>
    </row>
    <row r="41" spans="2:20" x14ac:dyDescent="0.35">
      <c r="B41" s="116"/>
      <c r="C41" s="116"/>
      <c r="D41" s="126" t="s">
        <v>401</v>
      </c>
      <c r="E41" s="510"/>
      <c r="F41" s="511"/>
      <c r="G41" s="512"/>
      <c r="H41" s="117"/>
      <c r="Q41" s="117"/>
      <c r="T41" s="103"/>
    </row>
    <row r="42" spans="2:20" ht="16.8" x14ac:dyDescent="0.4">
      <c r="B42" s="116"/>
      <c r="C42" s="116"/>
      <c r="D42" s="126" t="s">
        <v>186</v>
      </c>
      <c r="E42" s="323"/>
      <c r="F42" s="267" t="str">
        <f>IF(WasMedRun="No", E31,"")</f>
        <v/>
      </c>
      <c r="G42" s="269" t="str">
        <f>IF(E41="Measured for the entire fan-only mode duration", "[kWh]", IF(E41="Measured for a representative 10-minute period", "[Wh]", ""))</f>
        <v/>
      </c>
      <c r="H42" s="117"/>
      <c r="Q42" s="117"/>
      <c r="T42" s="103"/>
    </row>
    <row r="43" spans="2:20" ht="16.8" x14ac:dyDescent="0.4">
      <c r="B43" s="116"/>
      <c r="C43" s="116"/>
      <c r="D43" s="126" t="s">
        <v>197</v>
      </c>
      <c r="E43" s="323"/>
      <c r="F43" s="267" t="str">
        <f>IF(WasMedRun="No", E32,"")</f>
        <v/>
      </c>
      <c r="G43" s="269" t="s">
        <v>141</v>
      </c>
      <c r="H43" s="117"/>
      <c r="Q43" s="117"/>
      <c r="T43" s="103"/>
    </row>
    <row r="44" spans="2:20" ht="16.8" x14ac:dyDescent="0.4">
      <c r="B44" s="116"/>
      <c r="C44" s="116"/>
      <c r="D44" s="129" t="s">
        <v>198</v>
      </c>
      <c r="E44" s="323"/>
      <c r="F44" s="267" t="str">
        <f>IF(WasMedRun="No", E33,"")</f>
        <v/>
      </c>
      <c r="G44" s="269" t="s">
        <v>141</v>
      </c>
      <c r="H44" s="117"/>
      <c r="Q44" s="117"/>
      <c r="T44" s="103"/>
    </row>
    <row r="45" spans="2:20" ht="16.8" x14ac:dyDescent="0.4">
      <c r="B45" s="116"/>
      <c r="C45" s="116"/>
      <c r="D45" s="382" t="s">
        <v>199</v>
      </c>
      <c r="E45" s="323"/>
      <c r="F45" s="267" t="str">
        <f>IF(WasMedRun="No", E34,"")</f>
        <v/>
      </c>
      <c r="G45" s="329" t="s">
        <v>141</v>
      </c>
      <c r="H45" s="117"/>
      <c r="Q45" s="117"/>
      <c r="T45" s="103"/>
    </row>
    <row r="46" spans="2:20" x14ac:dyDescent="0.35">
      <c r="B46" s="116"/>
      <c r="C46" s="116"/>
      <c r="H46" s="117"/>
      <c r="Q46" s="117"/>
      <c r="T46" s="103"/>
    </row>
    <row r="47" spans="2:20" x14ac:dyDescent="0.35">
      <c r="B47" s="116"/>
      <c r="C47" s="116"/>
      <c r="D47" s="120" t="s">
        <v>6</v>
      </c>
      <c r="E47" s="121"/>
      <c r="F47" s="121"/>
      <c r="G47" s="122"/>
      <c r="H47" s="117"/>
      <c r="Q47" s="117"/>
      <c r="T47" s="103"/>
    </row>
    <row r="48" spans="2:20" x14ac:dyDescent="0.35">
      <c r="B48" s="116"/>
      <c r="C48" s="116"/>
      <c r="D48" s="123"/>
      <c r="E48" s="114" t="s">
        <v>99</v>
      </c>
      <c r="G48" s="124"/>
      <c r="H48" s="117"/>
      <c r="Q48" s="117"/>
      <c r="T48" s="103"/>
    </row>
    <row r="49" spans="2:20" ht="16.5" customHeight="1" x14ac:dyDescent="0.4">
      <c r="B49" s="116"/>
      <c r="C49" s="116"/>
      <c r="D49" s="125" t="s">
        <v>200</v>
      </c>
      <c r="E49" s="323"/>
      <c r="F49" s="267" t="str">
        <f>IF(WasLightRun="No",IF(WasMedRun="Yes",E38,F38),"")</f>
        <v/>
      </c>
      <c r="G49" s="269" t="s">
        <v>139</v>
      </c>
      <c r="H49" s="117"/>
      <c r="Q49" s="117"/>
      <c r="T49" s="103"/>
    </row>
    <row r="50" spans="2:20" ht="16.8" x14ac:dyDescent="0.4">
      <c r="B50" s="116"/>
      <c r="C50" s="116"/>
      <c r="D50" s="126" t="s">
        <v>201</v>
      </c>
      <c r="E50" s="323"/>
      <c r="F50" s="267" t="str">
        <f>IF(WasLightRun="No",IF(WasMedRun="Yes",E39,F39),"")</f>
        <v/>
      </c>
      <c r="G50" s="269" t="s">
        <v>140</v>
      </c>
      <c r="H50" s="117"/>
      <c r="Q50" s="117"/>
      <c r="T50" s="103"/>
    </row>
    <row r="51" spans="2:20" ht="16.8" x14ac:dyDescent="0.4">
      <c r="B51" s="116"/>
      <c r="C51" s="116"/>
      <c r="D51" s="126" t="s">
        <v>202</v>
      </c>
      <c r="E51" s="323"/>
      <c r="F51" s="267" t="str">
        <f>IF(WasLightRun="No",IF(WasMedRun="Yes",E40,F40),"")</f>
        <v/>
      </c>
      <c r="G51" s="269" t="s">
        <v>139</v>
      </c>
      <c r="H51" s="117"/>
      <c r="Q51" s="117"/>
      <c r="T51" s="103"/>
    </row>
    <row r="52" spans="2:20" x14ac:dyDescent="0.35">
      <c r="B52" s="116"/>
      <c r="C52" s="116"/>
      <c r="D52" s="126" t="s">
        <v>401</v>
      </c>
      <c r="E52" s="510"/>
      <c r="F52" s="511"/>
      <c r="G52" s="512"/>
      <c r="H52" s="117"/>
      <c r="Q52" s="117"/>
      <c r="T52" s="103"/>
    </row>
    <row r="53" spans="2:20" ht="16.8" x14ac:dyDescent="0.4">
      <c r="B53" s="116"/>
      <c r="C53" s="116"/>
      <c r="D53" s="126" t="s">
        <v>186</v>
      </c>
      <c r="E53" s="323"/>
      <c r="F53" s="267" t="str">
        <f>IF(WasLightRun="No",IF(WasMedRun="Yes",E42,F42),"")</f>
        <v/>
      </c>
      <c r="G53" s="269" t="str">
        <f>IF(E52="Measured for the entire fan-only mode duration", "[kWh]", IF(E52="Measured for a representative 10-minute period", "[Wh]", ""))</f>
        <v/>
      </c>
      <c r="H53" s="117"/>
      <c r="Q53" s="117"/>
      <c r="T53" s="103"/>
    </row>
    <row r="54" spans="2:20" ht="16.8" x14ac:dyDescent="0.4">
      <c r="B54" s="116"/>
      <c r="C54" s="116"/>
      <c r="D54" s="126" t="s">
        <v>203</v>
      </c>
      <c r="E54" s="323"/>
      <c r="F54" s="267" t="str">
        <f>IF(WasLightRun="No",IF(WasMedRun="Yes",E43,F43),"")</f>
        <v/>
      </c>
      <c r="G54" s="269" t="s">
        <v>141</v>
      </c>
      <c r="H54" s="117"/>
      <c r="Q54" s="117"/>
      <c r="T54" s="103"/>
    </row>
    <row r="55" spans="2:20" ht="16.8" x14ac:dyDescent="0.4">
      <c r="B55" s="116"/>
      <c r="C55" s="116"/>
      <c r="D55" s="129" t="s">
        <v>204</v>
      </c>
      <c r="E55" s="323"/>
      <c r="F55" s="267" t="str">
        <f>IF(WasLightRun="No",IF(WasMedRun="Yes",E44,F44),"")</f>
        <v/>
      </c>
      <c r="G55" s="269" t="s">
        <v>141</v>
      </c>
      <c r="H55" s="117"/>
      <c r="Q55" s="117"/>
      <c r="T55" s="103"/>
    </row>
    <row r="56" spans="2:20" ht="16.8" x14ac:dyDescent="0.4">
      <c r="B56" s="116"/>
      <c r="C56" s="116"/>
      <c r="D56" s="382" t="s">
        <v>205</v>
      </c>
      <c r="E56" s="323"/>
      <c r="F56" s="267" t="str">
        <f>IF(WasLightRun="No",IF(WasMedRun="Yes",E45,F45),"")</f>
        <v/>
      </c>
      <c r="G56" s="329" t="s">
        <v>141</v>
      </c>
      <c r="H56" s="117"/>
      <c r="Q56" s="117"/>
      <c r="T56" s="103"/>
    </row>
    <row r="57" spans="2:20" ht="16.2" thickBot="1" x14ac:dyDescent="0.4">
      <c r="B57" s="116"/>
      <c r="C57" s="80"/>
      <c r="D57" s="133"/>
      <c r="E57" s="133"/>
      <c r="F57" s="133"/>
      <c r="G57" s="133"/>
      <c r="H57" s="134"/>
      <c r="Q57" s="117"/>
      <c r="T57" s="103"/>
    </row>
    <row r="58" spans="2:20" ht="16.2" thickBot="1" x14ac:dyDescent="0.4">
      <c r="B58" s="80"/>
      <c r="C58" s="133"/>
      <c r="D58" s="133"/>
      <c r="E58" s="133"/>
      <c r="F58" s="133"/>
      <c r="G58" s="133"/>
      <c r="H58" s="133"/>
      <c r="I58" s="133"/>
      <c r="J58" s="133"/>
      <c r="K58" s="133"/>
      <c r="L58" s="133"/>
      <c r="M58" s="133"/>
      <c r="N58" s="133"/>
      <c r="O58" s="133"/>
      <c r="P58" s="133"/>
      <c r="Q58" s="134"/>
      <c r="T58" s="103"/>
    </row>
    <row r="59" spans="2:20" ht="16.2" thickBot="1" x14ac:dyDescent="0.4">
      <c r="T59" s="103"/>
    </row>
    <row r="60" spans="2:20" ht="16.2" thickBot="1" x14ac:dyDescent="0.4">
      <c r="B60" s="499" t="s">
        <v>126</v>
      </c>
      <c r="C60" s="500"/>
      <c r="D60" s="500"/>
      <c r="E60" s="500"/>
      <c r="F60" s="500"/>
      <c r="G60" s="500"/>
      <c r="H60" s="500"/>
      <c r="I60" s="500"/>
      <c r="J60" s="500"/>
      <c r="K60" s="500"/>
      <c r="L60" s="500"/>
      <c r="M60" s="500"/>
      <c r="N60" s="500"/>
      <c r="O60" s="500"/>
      <c r="P60" s="500"/>
      <c r="Q60" s="501"/>
      <c r="T60" s="103"/>
    </row>
    <row r="61" spans="2:20" x14ac:dyDescent="0.35">
      <c r="B61" s="502"/>
      <c r="C61" s="503"/>
      <c r="D61" s="503"/>
      <c r="E61" s="503"/>
      <c r="F61" s="503"/>
      <c r="G61" s="503"/>
      <c r="H61" s="503"/>
      <c r="I61" s="503"/>
      <c r="J61" s="503"/>
      <c r="K61" s="503"/>
      <c r="L61" s="503"/>
      <c r="M61" s="503"/>
      <c r="N61" s="503"/>
      <c r="O61" s="503"/>
      <c r="P61" s="503"/>
      <c r="Q61" s="504"/>
      <c r="T61" s="103"/>
    </row>
    <row r="62" spans="2:20" x14ac:dyDescent="0.35">
      <c r="B62" s="450"/>
      <c r="C62" s="451"/>
      <c r="D62" s="451"/>
      <c r="E62" s="451"/>
      <c r="F62" s="451"/>
      <c r="G62" s="451"/>
      <c r="H62" s="451"/>
      <c r="I62" s="451"/>
      <c r="J62" s="451"/>
      <c r="K62" s="451"/>
      <c r="L62" s="451"/>
      <c r="M62" s="451"/>
      <c r="N62" s="451"/>
      <c r="O62" s="451"/>
      <c r="P62" s="451"/>
      <c r="Q62" s="452"/>
      <c r="T62" s="103"/>
    </row>
    <row r="63" spans="2:20" x14ac:dyDescent="0.35">
      <c r="B63" s="450"/>
      <c r="C63" s="451"/>
      <c r="D63" s="451"/>
      <c r="E63" s="451"/>
      <c r="F63" s="451"/>
      <c r="G63" s="451"/>
      <c r="H63" s="451"/>
      <c r="I63" s="451"/>
      <c r="J63" s="451"/>
      <c r="K63" s="451"/>
      <c r="L63" s="451"/>
      <c r="M63" s="451"/>
      <c r="N63" s="451"/>
      <c r="O63" s="451"/>
      <c r="P63" s="451"/>
      <c r="Q63" s="452"/>
      <c r="T63" s="103"/>
    </row>
    <row r="64" spans="2:20" x14ac:dyDescent="0.35">
      <c r="B64" s="450"/>
      <c r="C64" s="451"/>
      <c r="D64" s="451"/>
      <c r="E64" s="451"/>
      <c r="F64" s="451"/>
      <c r="G64" s="451"/>
      <c r="H64" s="451"/>
      <c r="I64" s="451"/>
      <c r="J64" s="451"/>
      <c r="K64" s="451"/>
      <c r="L64" s="451"/>
      <c r="M64" s="451"/>
      <c r="N64" s="451"/>
      <c r="O64" s="451"/>
      <c r="P64" s="451"/>
      <c r="Q64" s="452"/>
      <c r="T64" s="103"/>
    </row>
    <row r="65" spans="2:21" ht="16.2" thickBot="1" x14ac:dyDescent="0.4">
      <c r="B65" s="505"/>
      <c r="C65" s="506"/>
      <c r="D65" s="506"/>
      <c r="E65" s="506"/>
      <c r="F65" s="506"/>
      <c r="G65" s="506"/>
      <c r="H65" s="506"/>
      <c r="I65" s="506"/>
      <c r="J65" s="506"/>
      <c r="K65" s="506"/>
      <c r="L65" s="506"/>
      <c r="M65" s="506"/>
      <c r="N65" s="506"/>
      <c r="O65" s="506"/>
      <c r="P65" s="506"/>
      <c r="Q65" s="507"/>
      <c r="T65" s="103"/>
    </row>
    <row r="66" spans="2:21" ht="16.2" thickBot="1" x14ac:dyDescent="0.4">
      <c r="T66" s="103"/>
    </row>
    <row r="67" spans="2:21" ht="16.2" thickBot="1" x14ac:dyDescent="0.4">
      <c r="B67" s="109" t="s">
        <v>12</v>
      </c>
      <c r="C67" s="110"/>
      <c r="D67" s="110"/>
      <c r="E67" s="110"/>
      <c r="F67" s="110"/>
      <c r="G67" s="110"/>
      <c r="H67" s="110"/>
      <c r="I67" s="110"/>
      <c r="J67" s="110"/>
      <c r="K67" s="110"/>
      <c r="L67" s="110"/>
      <c r="M67" s="110"/>
      <c r="N67" s="110"/>
      <c r="O67" s="110"/>
      <c r="P67" s="110"/>
      <c r="Q67" s="110"/>
      <c r="R67" s="111"/>
      <c r="S67" s="136"/>
      <c r="T67" s="103"/>
    </row>
    <row r="68" spans="2:21" ht="16.2" thickBot="1" x14ac:dyDescent="0.4">
      <c r="B68" s="116"/>
      <c r="C68" s="114"/>
      <c r="D68" s="114"/>
      <c r="E68" s="114"/>
      <c r="F68" s="114"/>
      <c r="G68" s="114"/>
      <c r="H68" s="114"/>
      <c r="I68" s="114"/>
      <c r="J68" s="114"/>
      <c r="K68" s="114"/>
      <c r="L68" s="114"/>
      <c r="M68" s="114"/>
      <c r="N68" s="114"/>
      <c r="O68" s="114"/>
      <c r="P68" s="114"/>
      <c r="R68" s="117"/>
      <c r="T68" s="103"/>
    </row>
    <row r="69" spans="2:21" x14ac:dyDescent="0.35">
      <c r="B69" s="116"/>
      <c r="C69" s="137" t="s">
        <v>274</v>
      </c>
      <c r="D69" s="138"/>
      <c r="E69" s="138"/>
      <c r="F69" s="138"/>
      <c r="G69" s="138"/>
      <c r="H69" s="138"/>
      <c r="I69" s="138"/>
      <c r="J69" s="139"/>
      <c r="K69" s="136"/>
      <c r="L69" s="346" t="s">
        <v>388</v>
      </c>
      <c r="M69" s="278"/>
      <c r="N69" s="278"/>
      <c r="O69" s="278"/>
      <c r="P69" s="278"/>
      <c r="Q69" s="345"/>
      <c r="R69" s="117"/>
      <c r="T69" s="103"/>
    </row>
    <row r="70" spans="2:21" x14ac:dyDescent="0.35">
      <c r="B70" s="116"/>
      <c r="C70" s="142"/>
      <c r="I70" s="143"/>
      <c r="J70" s="117"/>
      <c r="L70" s="116"/>
      <c r="N70" s="314"/>
      <c r="O70" s="114"/>
      <c r="P70" s="114"/>
      <c r="Q70" s="117"/>
      <c r="R70" s="117"/>
      <c r="S70" s="114"/>
      <c r="T70" s="144"/>
      <c r="U70" s="114"/>
    </row>
    <row r="71" spans="2:21" ht="16.8" x14ac:dyDescent="0.4">
      <c r="B71" s="116"/>
      <c r="C71" s="142"/>
      <c r="D71" s="384" t="s">
        <v>206</v>
      </c>
      <c r="E71" s="385"/>
      <c r="F71" s="145"/>
      <c r="G71" s="145"/>
      <c r="H71" s="146"/>
      <c r="I71" s="147"/>
      <c r="J71" s="117"/>
      <c r="L71" s="113" t="s">
        <v>207</v>
      </c>
      <c r="N71" s="348" t="s">
        <v>389</v>
      </c>
      <c r="O71" s="225">
        <v>0.05</v>
      </c>
      <c r="P71" s="114"/>
      <c r="Q71" s="117"/>
      <c r="R71" s="117"/>
      <c r="S71" s="114"/>
      <c r="T71" s="144"/>
      <c r="U71" s="114"/>
    </row>
    <row r="72" spans="2:21" ht="15" customHeight="1" x14ac:dyDescent="0.4">
      <c r="B72" s="116"/>
      <c r="C72" s="116"/>
      <c r="D72" s="151" t="s">
        <v>289</v>
      </c>
      <c r="E72" s="338"/>
      <c r="F72" s="324" t="str">
        <f>IFERROR((E27*O71)+(IF(WasMedRun="Yes",E38,F38)*O72)+(IF(WasLightRun="Yes",E49,F49)*O73), "")</f>
        <v/>
      </c>
      <c r="G72" s="155" t="s">
        <v>7</v>
      </c>
      <c r="H72" s="152"/>
      <c r="I72" s="153"/>
      <c r="J72" s="117"/>
      <c r="L72" s="113" t="s">
        <v>208</v>
      </c>
      <c r="N72" s="348" t="s">
        <v>390</v>
      </c>
      <c r="O72" s="225">
        <v>0.33</v>
      </c>
      <c r="P72" s="114"/>
      <c r="Q72" s="117"/>
      <c r="R72" s="117"/>
      <c r="T72" s="103"/>
    </row>
    <row r="73" spans="2:21" ht="16.8" x14ac:dyDescent="0.4">
      <c r="B73" s="116"/>
      <c r="C73" s="116"/>
      <c r="D73" s="143"/>
      <c r="E73" s="143"/>
      <c r="F73" s="325"/>
      <c r="G73" s="143"/>
      <c r="J73" s="150"/>
      <c r="K73" s="143"/>
      <c r="L73" s="113" t="s">
        <v>209</v>
      </c>
      <c r="N73" s="348" t="s">
        <v>391</v>
      </c>
      <c r="O73" s="225">
        <v>0.62</v>
      </c>
      <c r="P73" s="114"/>
      <c r="Q73" s="117"/>
      <c r="R73" s="117"/>
      <c r="T73" s="103"/>
    </row>
    <row r="74" spans="2:21" ht="16.8" x14ac:dyDescent="0.4">
      <c r="B74" s="116"/>
      <c r="C74" s="116"/>
      <c r="D74" s="120" t="s">
        <v>212</v>
      </c>
      <c r="E74" s="121"/>
      <c r="F74" s="145"/>
      <c r="G74" s="145"/>
      <c r="H74" s="146"/>
      <c r="I74" s="156"/>
      <c r="J74" s="150"/>
      <c r="K74" s="143"/>
      <c r="L74" s="113" t="s">
        <v>397</v>
      </c>
      <c r="N74" s="107" t="s">
        <v>29</v>
      </c>
      <c r="O74" s="224" t="str">
        <f>IF(RatedTemp=140,90,IF(RatedTemp=120,70,IF(RatedTemp=50,0,"missing selection")))</f>
        <v>missing selection</v>
      </c>
      <c r="P74" s="112" t="s">
        <v>31</v>
      </c>
      <c r="Q74" s="117"/>
      <c r="R74" s="117"/>
      <c r="T74" s="103"/>
    </row>
    <row r="75" spans="2:21" ht="16.8" x14ac:dyDescent="0.4">
      <c r="B75" s="116"/>
      <c r="C75" s="116"/>
      <c r="D75" s="151" t="s">
        <v>290</v>
      </c>
      <c r="E75" s="152"/>
      <c r="F75" s="324">
        <f>IF(E29&gt;0,(E29+IF(WasMedRun="Yes",E40,F40)+IF(WasLightRun="Yes",E51,F51))/3,0)</f>
        <v>0</v>
      </c>
      <c r="G75" s="330" t="s">
        <v>7</v>
      </c>
      <c r="H75" s="152"/>
      <c r="I75" s="153"/>
      <c r="J75" s="150"/>
      <c r="K75" s="143"/>
      <c r="L75" s="113"/>
      <c r="M75" s="143" t="s">
        <v>369</v>
      </c>
      <c r="O75" s="314"/>
      <c r="Q75" s="117"/>
      <c r="R75" s="117"/>
      <c r="T75" s="103"/>
    </row>
    <row r="76" spans="2:21" x14ac:dyDescent="0.35">
      <c r="B76" s="116"/>
      <c r="C76" s="116"/>
      <c r="F76" s="314"/>
      <c r="J76" s="150"/>
      <c r="K76" s="143"/>
      <c r="L76" s="113"/>
      <c r="M76" s="143" t="s">
        <v>370</v>
      </c>
      <c r="Q76" s="117"/>
      <c r="R76" s="117"/>
      <c r="T76" s="103"/>
    </row>
    <row r="77" spans="2:21" ht="16.8" x14ac:dyDescent="0.4">
      <c r="B77" s="116"/>
      <c r="C77" s="116"/>
      <c r="D77" s="120" t="s">
        <v>213</v>
      </c>
      <c r="E77" s="121"/>
      <c r="F77" s="145"/>
      <c r="G77" s="145"/>
      <c r="H77" s="146"/>
      <c r="I77" s="156"/>
      <c r="J77" s="150"/>
      <c r="K77" s="143"/>
      <c r="L77" s="113" t="s">
        <v>371</v>
      </c>
      <c r="M77" s="107"/>
      <c r="N77" s="107" t="s">
        <v>30</v>
      </c>
      <c r="O77" s="225">
        <v>2.3999999999999998E-3</v>
      </c>
      <c r="P77" s="347" t="s">
        <v>32</v>
      </c>
      <c r="Q77" s="117"/>
      <c r="R77" s="117"/>
      <c r="T77" s="103"/>
    </row>
    <row r="78" spans="2:21" ht="16.8" x14ac:dyDescent="0.4">
      <c r="B78" s="116"/>
      <c r="C78" s="116"/>
      <c r="D78" s="151" t="s">
        <v>291</v>
      </c>
      <c r="E78" s="152"/>
      <c r="F78" s="324" t="str">
        <f>IFERROR((E31*IF(E30='Drop-downs'!$B$18, 60/10000,1) + IF(WasMedRun="Yes",E42*IF(E41='Drop-downs'!$B$18, 60/10000,1),F42*IF(E30='Drop-downs'!$B$18, 60/10000,1)) + IF(WasLightRun="Yes",E53*IF(E52='Drop-downs'!$B$18, 60/10000,1),F53*IF(WasMedRun="Yes", IF(E41='Drop-downs'!$B$18, 60/10000,1), IF(E30='Drop-downs'!$B$18, 60/10000,1))))/3,"")</f>
        <v/>
      </c>
      <c r="G78" s="330" t="s">
        <v>7</v>
      </c>
      <c r="H78" s="152"/>
      <c r="I78" s="153"/>
      <c r="J78" s="150"/>
      <c r="K78" s="143"/>
      <c r="L78" s="113" t="s">
        <v>372</v>
      </c>
      <c r="N78" s="107" t="s">
        <v>33</v>
      </c>
      <c r="O78" s="225">
        <v>8.1999999999999993</v>
      </c>
      <c r="P78" s="112" t="s">
        <v>35</v>
      </c>
      <c r="Q78" s="117"/>
      <c r="R78" s="117"/>
      <c r="T78" s="103"/>
    </row>
    <row r="79" spans="2:21" x14ac:dyDescent="0.35">
      <c r="B79" s="116"/>
      <c r="C79" s="116"/>
      <c r="F79" s="314"/>
      <c r="J79" s="150"/>
      <c r="K79" s="143"/>
      <c r="L79" s="113" t="s">
        <v>373</v>
      </c>
      <c r="N79" s="107" t="s">
        <v>34</v>
      </c>
      <c r="O79" s="225">
        <v>0.75</v>
      </c>
      <c r="P79" s="112" t="s">
        <v>36</v>
      </c>
      <c r="Q79" s="117"/>
      <c r="R79" s="117"/>
      <c r="T79" s="103"/>
    </row>
    <row r="80" spans="2:21" x14ac:dyDescent="0.35">
      <c r="B80" s="116"/>
      <c r="C80" s="116"/>
      <c r="D80" s="120" t="s">
        <v>214</v>
      </c>
      <c r="E80" s="121"/>
      <c r="F80" s="145"/>
      <c r="G80" s="145"/>
      <c r="H80" s="146"/>
      <c r="I80" s="156"/>
      <c r="J80" s="150"/>
      <c r="K80" s="143"/>
      <c r="L80" s="351" t="s">
        <v>393</v>
      </c>
      <c r="N80" s="107" t="s">
        <v>38</v>
      </c>
      <c r="O80" s="225">
        <v>8766</v>
      </c>
      <c r="P80" s="112" t="s">
        <v>392</v>
      </c>
      <c r="Q80" s="117"/>
      <c r="R80" s="117"/>
      <c r="T80" s="103"/>
    </row>
    <row r="81" spans="2:20" ht="16.8" x14ac:dyDescent="0.4">
      <c r="B81" s="116"/>
      <c r="C81" s="116"/>
      <c r="D81" s="151" t="s">
        <v>296</v>
      </c>
      <c r="E81" s="152"/>
      <c r="F81" s="324" t="str">
        <f>IFERROR(IF(Reservoir="Yes",N37,((E28*O71)+(IF(WasMedRun="Yes",E39,F39)*O72)+(IF(WasLightRun="Yes",E50,F50)*O73))),"")</f>
        <v/>
      </c>
      <c r="G81" s="330" t="s">
        <v>8</v>
      </c>
      <c r="H81" s="152"/>
      <c r="I81" s="153"/>
      <c r="J81" s="150"/>
      <c r="K81" s="143"/>
      <c r="L81" s="351" t="s">
        <v>394</v>
      </c>
      <c r="N81" s="107" t="s">
        <v>39</v>
      </c>
      <c r="O81" s="225">
        <v>184</v>
      </c>
      <c r="P81" s="112" t="s">
        <v>387</v>
      </c>
      <c r="Q81" s="117"/>
      <c r="R81" s="117"/>
      <c r="T81" s="103"/>
    </row>
    <row r="82" spans="2:20" ht="16.2" thickBot="1" x14ac:dyDescent="0.4">
      <c r="B82" s="116"/>
      <c r="C82" s="116"/>
      <c r="F82" s="314"/>
      <c r="J82" s="150"/>
      <c r="K82" s="143"/>
      <c r="L82" s="352" t="s">
        <v>162</v>
      </c>
      <c r="M82" s="133"/>
      <c r="N82" s="353" t="s">
        <v>30</v>
      </c>
      <c r="O82" s="354">
        <v>1E-3</v>
      </c>
      <c r="P82" s="343" t="s">
        <v>163</v>
      </c>
      <c r="Q82" s="134"/>
      <c r="R82" s="117"/>
      <c r="T82" s="103"/>
    </row>
    <row r="83" spans="2:20" ht="16.8" customHeight="1" thickBot="1" x14ac:dyDescent="0.4">
      <c r="B83" s="116"/>
      <c r="C83" s="116"/>
      <c r="D83" s="331" t="s">
        <v>299</v>
      </c>
      <c r="E83" s="332"/>
      <c r="F83" s="145"/>
      <c r="G83" s="145"/>
      <c r="H83" s="146"/>
      <c r="I83" s="156"/>
      <c r="J83" s="150"/>
      <c r="K83" s="143"/>
      <c r="L83" s="114"/>
      <c r="M83" s="114"/>
      <c r="N83" s="114"/>
      <c r="O83" s="114"/>
      <c r="P83" s="114"/>
      <c r="R83" s="117"/>
      <c r="T83" s="103"/>
    </row>
    <row r="84" spans="2:20" x14ac:dyDescent="0.35">
      <c r="B84" s="116"/>
      <c r="C84" s="116"/>
      <c r="D84" s="349" t="s">
        <v>377</v>
      </c>
      <c r="E84" s="350"/>
      <c r="F84" s="324" t="str">
        <f>IFERROR(F81*O74*O77, "")</f>
        <v/>
      </c>
      <c r="G84" s="155" t="s">
        <v>9</v>
      </c>
      <c r="H84" s="152"/>
      <c r="I84" s="153"/>
      <c r="J84" s="150"/>
      <c r="K84" s="143"/>
      <c r="L84" s="31" t="s">
        <v>159</v>
      </c>
      <c r="M84" s="118"/>
      <c r="N84" s="266"/>
      <c r="O84" s="266"/>
      <c r="P84" s="266"/>
      <c r="Q84" s="268"/>
      <c r="R84" s="117"/>
      <c r="T84" s="103"/>
    </row>
    <row r="85" spans="2:20" x14ac:dyDescent="0.35">
      <c r="B85" s="116"/>
      <c r="C85" s="116"/>
      <c r="F85" s="314"/>
      <c r="H85" s="112"/>
      <c r="J85" s="150"/>
      <c r="K85" s="143"/>
      <c r="L85" s="259"/>
      <c r="M85"/>
      <c r="N85"/>
      <c r="O85"/>
      <c r="P85"/>
      <c r="Q85" s="260"/>
      <c r="R85" s="117"/>
      <c r="T85" s="103"/>
    </row>
    <row r="86" spans="2:20" ht="16.8" x14ac:dyDescent="0.4">
      <c r="B86" s="116"/>
      <c r="C86" s="116"/>
      <c r="D86" s="331" t="s">
        <v>300</v>
      </c>
      <c r="E86" s="332"/>
      <c r="F86" s="145"/>
      <c r="G86" s="145"/>
      <c r="H86" s="121"/>
      <c r="I86" s="156"/>
      <c r="J86" s="117"/>
      <c r="K86" s="143"/>
      <c r="L86" s="259"/>
      <c r="M86" s="494" t="s">
        <v>210</v>
      </c>
      <c r="N86" s="495"/>
      <c r="O86" s="145"/>
      <c r="P86" s="339"/>
      <c r="Q86" s="260"/>
      <c r="R86" s="117"/>
      <c r="T86" s="103"/>
    </row>
    <row r="87" spans="2:20" ht="17.399999999999999" x14ac:dyDescent="0.45">
      <c r="B87" s="116"/>
      <c r="C87" s="116"/>
      <c r="D87" s="349" t="s">
        <v>378</v>
      </c>
      <c r="E87" s="350"/>
      <c r="F87" s="324" t="str">
        <f>IFERROR(F81*O74*O78/O79,"")</f>
        <v/>
      </c>
      <c r="G87" s="155" t="s">
        <v>40</v>
      </c>
      <c r="H87" s="152"/>
      <c r="I87" s="153"/>
      <c r="J87" s="117"/>
      <c r="K87" s="143"/>
      <c r="L87" s="259"/>
      <c r="M87" s="151" t="s">
        <v>211</v>
      </c>
      <c r="N87" s="338"/>
      <c r="O87" s="333">
        <f>N20*N22/O81</f>
        <v>0</v>
      </c>
      <c r="P87" s="340" t="s">
        <v>7</v>
      </c>
      <c r="Q87" s="260"/>
      <c r="R87" s="117"/>
      <c r="T87" s="103"/>
    </row>
    <row r="88" spans="2:20" x14ac:dyDescent="0.35">
      <c r="B88" s="116"/>
      <c r="C88" s="116"/>
      <c r="F88" s="314"/>
      <c r="J88" s="117"/>
      <c r="K88" s="143"/>
      <c r="L88" s="259"/>
      <c r="M88" s="143"/>
      <c r="N88" s="143"/>
      <c r="O88" s="325"/>
      <c r="P88" s="143"/>
      <c r="Q88" s="260"/>
      <c r="R88" s="117"/>
      <c r="T88" s="103"/>
    </row>
    <row r="89" spans="2:20" ht="16.8" x14ac:dyDescent="0.4">
      <c r="B89" s="116"/>
      <c r="C89" s="116"/>
      <c r="D89" s="120" t="s">
        <v>217</v>
      </c>
      <c r="E89" s="146"/>
      <c r="F89" s="145"/>
      <c r="G89" s="145"/>
      <c r="H89" s="121"/>
      <c r="I89" s="156"/>
      <c r="J89" s="117"/>
      <c r="K89" s="143"/>
      <c r="L89" s="259"/>
      <c r="M89" s="508" t="s">
        <v>215</v>
      </c>
      <c r="N89" s="509"/>
      <c r="O89" s="145"/>
      <c r="P89" s="339"/>
      <c r="Q89" s="260"/>
      <c r="R89" s="117"/>
      <c r="T89" s="103"/>
    </row>
    <row r="90" spans="2:20" ht="16.8" x14ac:dyDescent="0.4">
      <c r="B90" s="116"/>
      <c r="C90" s="116"/>
      <c r="D90" s="148"/>
      <c r="F90" s="324" t="str">
        <f>IF(PowerDry="Yes",(E32+E33+IF(WasMedRun="Yes",E43+E44,F43+F44)+IF(WasLightRun="Yes",E54+E55,F54+F55))/6,IF(PowerDry="No",(E32+IF(WasMedRun="Yes",E43,F43)+IF(WasLightRun="Yes",E54,F54))/3,"missing selection"))</f>
        <v>missing selection</v>
      </c>
      <c r="G90" s="112" t="s">
        <v>22</v>
      </c>
      <c r="I90" s="124"/>
      <c r="J90" s="117"/>
      <c r="K90" s="143"/>
      <c r="L90" s="259"/>
      <c r="M90" s="151" t="s">
        <v>216</v>
      </c>
      <c r="N90" s="152"/>
      <c r="O90" s="324">
        <f>N21*N22/O81</f>
        <v>0</v>
      </c>
      <c r="P90" s="340" t="s">
        <v>8</v>
      </c>
      <c r="Q90" s="260"/>
      <c r="R90" s="117"/>
      <c r="T90" s="103"/>
    </row>
    <row r="91" spans="2:20" ht="17.25" customHeight="1" x14ac:dyDescent="0.4">
      <c r="B91" s="116"/>
      <c r="C91" s="116"/>
      <c r="D91" s="149" t="s">
        <v>383</v>
      </c>
      <c r="F91" s="314"/>
      <c r="I91" s="124"/>
      <c r="J91" s="117"/>
      <c r="K91" s="143"/>
      <c r="L91" s="259"/>
      <c r="O91" s="314"/>
      <c r="Q91" s="260"/>
      <c r="R91" s="117"/>
      <c r="T91" s="103"/>
    </row>
    <row r="92" spans="2:20" ht="16.8" x14ac:dyDescent="0.4">
      <c r="B92" s="116"/>
      <c r="C92" s="116"/>
      <c r="D92" s="151" t="s">
        <v>384</v>
      </c>
      <c r="E92" s="152"/>
      <c r="F92" s="326"/>
      <c r="G92" s="152"/>
      <c r="H92" s="152"/>
      <c r="I92" s="153"/>
      <c r="J92" s="117"/>
      <c r="K92" s="143"/>
      <c r="L92" s="259"/>
      <c r="M92" s="334" t="s">
        <v>374</v>
      </c>
      <c r="N92" s="335"/>
      <c r="O92" s="145"/>
      <c r="P92" s="339"/>
      <c r="Q92" s="260"/>
      <c r="R92" s="117"/>
      <c r="T92" s="103"/>
    </row>
    <row r="93" spans="2:20" ht="16.8" x14ac:dyDescent="0.35">
      <c r="B93" s="116"/>
      <c r="C93" s="116"/>
      <c r="F93" s="314"/>
      <c r="J93" s="117"/>
      <c r="K93" s="143"/>
      <c r="L93" s="259"/>
      <c r="M93" s="336" t="s">
        <v>379</v>
      </c>
      <c r="N93" s="337"/>
      <c r="O93" s="324" t="str">
        <f>IFERROR(O90*O74*O77, "")</f>
        <v/>
      </c>
      <c r="P93" s="340" t="s">
        <v>9</v>
      </c>
      <c r="Q93" s="260"/>
      <c r="R93" s="117"/>
      <c r="T93" s="103"/>
    </row>
    <row r="94" spans="2:20" ht="16.8" x14ac:dyDescent="0.4">
      <c r="B94" s="116"/>
      <c r="C94" s="116"/>
      <c r="D94" s="120" t="s">
        <v>304</v>
      </c>
      <c r="E94" s="146"/>
      <c r="F94" s="145"/>
      <c r="G94" s="145"/>
      <c r="H94" s="121"/>
      <c r="I94" s="156"/>
      <c r="J94" s="117"/>
      <c r="K94" s="143"/>
      <c r="L94" s="116"/>
      <c r="O94" s="314"/>
      <c r="Q94" s="260"/>
      <c r="R94" s="117"/>
      <c r="T94" s="103"/>
    </row>
    <row r="95" spans="2:20" ht="16.8" x14ac:dyDescent="0.4">
      <c r="B95" s="116"/>
      <c r="C95" s="116"/>
      <c r="D95" s="151" t="s">
        <v>305</v>
      </c>
      <c r="E95" s="152"/>
      <c r="F95" s="324">
        <f>IF(E34&gt;0,AVERAGE(E34,IF(WasMedRun="Yes",E45,F45),IF(WasLightRun="Yes",E56,F56)),0)</f>
        <v>0</v>
      </c>
      <c r="G95" s="330" t="s">
        <v>22</v>
      </c>
      <c r="H95" s="152"/>
      <c r="I95" s="153"/>
      <c r="J95" s="117"/>
      <c r="K95" s="143"/>
      <c r="L95" s="116"/>
      <c r="M95" s="334" t="s">
        <v>375</v>
      </c>
      <c r="N95" s="335"/>
      <c r="O95" s="145"/>
      <c r="P95" s="339"/>
      <c r="Q95" s="260"/>
      <c r="R95" s="117"/>
      <c r="T95" s="103"/>
    </row>
    <row r="96" spans="2:20" ht="15.6" customHeight="1" x14ac:dyDescent="0.35">
      <c r="B96" s="116"/>
      <c r="C96" s="116"/>
      <c r="D96" s="143"/>
      <c r="F96" s="314"/>
      <c r="J96" s="117"/>
      <c r="K96" s="143"/>
      <c r="L96" s="116"/>
      <c r="M96" s="336" t="s">
        <v>380</v>
      </c>
      <c r="N96" s="337"/>
      <c r="O96" s="324" t="str">
        <f>IFERROR(O90*O74*O78/O79, "")</f>
        <v/>
      </c>
      <c r="P96" s="340" t="s">
        <v>40</v>
      </c>
      <c r="Q96" s="260"/>
      <c r="R96" s="117"/>
      <c r="T96" s="103"/>
    </row>
    <row r="97" spans="2:20" ht="17.399999999999999" thickBot="1" x14ac:dyDescent="0.45">
      <c r="B97" s="116"/>
      <c r="C97" s="116"/>
      <c r="D97" s="120" t="s">
        <v>218</v>
      </c>
      <c r="E97" s="146"/>
      <c r="F97" s="145"/>
      <c r="G97" s="145"/>
      <c r="H97" s="146"/>
      <c r="I97" s="156"/>
      <c r="J97" s="117"/>
      <c r="L97" s="80"/>
      <c r="M97" s="341"/>
      <c r="N97" s="342"/>
      <c r="O97" s="342"/>
      <c r="P97" s="343"/>
      <c r="Q97" s="263"/>
      <c r="R97" s="117"/>
      <c r="T97" s="103"/>
    </row>
    <row r="98" spans="2:20" ht="15.6" customHeight="1" thickBot="1" x14ac:dyDescent="0.45">
      <c r="B98" s="116"/>
      <c r="C98" s="116"/>
      <c r="D98" s="157" t="s">
        <v>219</v>
      </c>
      <c r="F98" s="324" t="str">
        <f>IFERROR(O80-(O81*(F90+F95)),"")</f>
        <v/>
      </c>
      <c r="G98" s="112" t="s">
        <v>10</v>
      </c>
      <c r="I98" s="124"/>
      <c r="J98" s="117"/>
      <c r="L98"/>
      <c r="M98"/>
      <c r="N98"/>
      <c r="O98"/>
      <c r="P98"/>
      <c r="Q98"/>
      <c r="R98" s="117"/>
      <c r="T98" s="103"/>
    </row>
    <row r="99" spans="2:20" x14ac:dyDescent="0.35">
      <c r="B99" s="116"/>
      <c r="C99" s="116"/>
      <c r="D99" s="157"/>
      <c r="E99" s="107"/>
      <c r="F99" s="314"/>
      <c r="I99" s="124"/>
      <c r="J99" s="117"/>
      <c r="L99" s="31" t="s">
        <v>275</v>
      </c>
      <c r="M99" s="118"/>
      <c r="N99" s="118"/>
      <c r="O99" s="344"/>
      <c r="P99" s="118"/>
      <c r="Q99" s="268"/>
      <c r="R99" s="117"/>
      <c r="T99" s="103"/>
    </row>
    <row r="100" spans="2:20" ht="16.8" x14ac:dyDescent="0.4">
      <c r="B100" s="116"/>
      <c r="C100" s="116"/>
      <c r="D100" s="157" t="s">
        <v>222</v>
      </c>
      <c r="E100" s="107" t="s">
        <v>224</v>
      </c>
      <c r="F100" s="224">
        <f>IF(E23&gt;0,IF(E22&gt;0,F98/2,F98),0)</f>
        <v>0</v>
      </c>
      <c r="G100" s="112" t="s">
        <v>106</v>
      </c>
      <c r="I100" s="124"/>
      <c r="J100" s="117"/>
      <c r="K100" s="143"/>
      <c r="L100" s="116"/>
      <c r="O100" s="314"/>
      <c r="Q100" s="260"/>
      <c r="R100" s="117"/>
      <c r="T100" s="103"/>
    </row>
    <row r="101" spans="2:20" ht="15.6" customHeight="1" x14ac:dyDescent="0.4">
      <c r="B101" s="116"/>
      <c r="C101" s="116"/>
      <c r="D101" s="265" t="s">
        <v>223</v>
      </c>
      <c r="E101" s="154" t="s">
        <v>225</v>
      </c>
      <c r="F101" s="224">
        <f>IF(E22&gt;0,IF(E23&gt;0,F98/2,F98),0)</f>
        <v>0</v>
      </c>
      <c r="G101" s="155" t="s">
        <v>106</v>
      </c>
      <c r="H101" s="152"/>
      <c r="I101" s="153"/>
      <c r="J101" s="117"/>
      <c r="L101" s="116"/>
      <c r="M101" s="494" t="s">
        <v>287</v>
      </c>
      <c r="N101" s="495"/>
      <c r="O101" s="145"/>
      <c r="P101" s="339"/>
      <c r="Q101" s="260"/>
      <c r="R101" s="117"/>
      <c r="T101" s="103"/>
    </row>
    <row r="102" spans="2:20" ht="17.399999999999999" x14ac:dyDescent="0.45">
      <c r="B102" s="116"/>
      <c r="C102" s="116"/>
      <c r="F102" s="314"/>
      <c r="J102" s="117"/>
      <c r="L102" s="116"/>
      <c r="M102" s="151" t="s">
        <v>286</v>
      </c>
      <c r="N102" s="338"/>
      <c r="O102" s="324">
        <f>N27*N29/O81</f>
        <v>0</v>
      </c>
      <c r="P102" s="340" t="s">
        <v>7</v>
      </c>
      <c r="Q102" s="260"/>
      <c r="R102" s="117"/>
      <c r="T102" s="103"/>
    </row>
    <row r="103" spans="2:20" ht="16.8" x14ac:dyDescent="0.4">
      <c r="B103" s="116"/>
      <c r="C103" s="116"/>
      <c r="D103" s="120" t="s">
        <v>220</v>
      </c>
      <c r="E103" s="146"/>
      <c r="F103" s="145"/>
      <c r="G103" s="145"/>
      <c r="H103" s="146"/>
      <c r="I103" s="156"/>
      <c r="J103" s="117"/>
      <c r="L103" s="116"/>
      <c r="M103" s="143"/>
      <c r="N103" s="143"/>
      <c r="O103" s="325"/>
      <c r="P103" s="143"/>
      <c r="Q103" s="260"/>
      <c r="R103" s="117"/>
      <c r="T103" s="103"/>
    </row>
    <row r="104" spans="2:20" ht="16.8" customHeight="1" x14ac:dyDescent="0.45">
      <c r="B104" s="116"/>
      <c r="C104" s="116"/>
      <c r="D104" s="151" t="s">
        <v>221</v>
      </c>
      <c r="E104" s="152"/>
      <c r="F104" s="324">
        <f>((E23*F100)+(E22*F101))*O82</f>
        <v>0</v>
      </c>
      <c r="G104" s="155" t="s">
        <v>11</v>
      </c>
      <c r="H104" s="152"/>
      <c r="I104" s="153"/>
      <c r="J104" s="117"/>
      <c r="L104" s="116"/>
      <c r="M104" s="494" t="s">
        <v>295</v>
      </c>
      <c r="N104" s="495"/>
      <c r="O104" s="145"/>
      <c r="P104" s="339"/>
      <c r="Q104" s="260"/>
      <c r="R104" s="117"/>
      <c r="T104" s="103"/>
    </row>
    <row r="105" spans="2:20" ht="17.399999999999999" x14ac:dyDescent="0.45">
      <c r="B105" s="116"/>
      <c r="C105" s="116"/>
      <c r="J105" s="117"/>
      <c r="L105" s="116"/>
      <c r="M105" s="151" t="s">
        <v>288</v>
      </c>
      <c r="N105" s="338"/>
      <c r="O105" s="324">
        <f>N30*N32/O81</f>
        <v>0</v>
      </c>
      <c r="P105" s="340" t="s">
        <v>7</v>
      </c>
      <c r="Q105" s="260"/>
      <c r="R105" s="117"/>
      <c r="T105" s="103"/>
    </row>
    <row r="106" spans="2:20" x14ac:dyDescent="0.35">
      <c r="B106" s="116"/>
      <c r="C106" s="116"/>
      <c r="D106" s="120" t="s">
        <v>226</v>
      </c>
      <c r="E106" s="145"/>
      <c r="F106" s="145"/>
      <c r="G106" s="146"/>
      <c r="H106" s="146"/>
      <c r="I106" s="156"/>
      <c r="J106" s="117"/>
      <c r="L106" s="116"/>
      <c r="O106" s="314"/>
      <c r="Q106" s="260"/>
      <c r="R106" s="117"/>
      <c r="T106" s="103"/>
    </row>
    <row r="107" spans="2:20" ht="16.8" customHeight="1" x14ac:dyDescent="0.4">
      <c r="B107" s="116"/>
      <c r="C107" s="116"/>
      <c r="D107" s="151" t="s">
        <v>306</v>
      </c>
      <c r="E107" s="152"/>
      <c r="F107" s="324" t="str">
        <f>IFERROR((F72+O87+O102+O105+F78+F84+O93+O114+O117-(F75/2))*O81+F104,"")</f>
        <v/>
      </c>
      <c r="G107" s="155" t="s">
        <v>11</v>
      </c>
      <c r="H107" s="152"/>
      <c r="I107" s="153"/>
      <c r="J107" s="117"/>
      <c r="L107" s="119"/>
      <c r="M107" s="494" t="s">
        <v>293</v>
      </c>
      <c r="N107" s="495"/>
      <c r="O107" s="145"/>
      <c r="P107" s="339"/>
      <c r="Q107" s="260"/>
      <c r="R107" s="117"/>
      <c r="T107" s="103"/>
    </row>
    <row r="108" spans="2:20" ht="18" thickBot="1" x14ac:dyDescent="0.5">
      <c r="B108" s="116"/>
      <c r="C108" s="80"/>
      <c r="D108" s="133"/>
      <c r="E108" s="133"/>
      <c r="F108" s="133"/>
      <c r="G108" s="133"/>
      <c r="H108" s="133"/>
      <c r="I108" s="133"/>
      <c r="J108" s="134"/>
      <c r="L108" s="113"/>
      <c r="M108" s="151" t="s">
        <v>297</v>
      </c>
      <c r="N108" s="338"/>
      <c r="O108" s="324">
        <f>N28*N29/O81</f>
        <v>0</v>
      </c>
      <c r="P108" s="340" t="s">
        <v>8</v>
      </c>
      <c r="Q108" s="260"/>
      <c r="R108" s="117"/>
      <c r="T108" s="103"/>
    </row>
    <row r="109" spans="2:20" x14ac:dyDescent="0.35">
      <c r="B109" s="116"/>
      <c r="L109" s="113"/>
      <c r="M109"/>
      <c r="N109"/>
      <c r="O109" s="327"/>
      <c r="Q109" s="260"/>
      <c r="R109" s="117"/>
      <c r="T109" s="103"/>
    </row>
    <row r="110" spans="2:20" ht="16.2" x14ac:dyDescent="0.4">
      <c r="B110" s="116"/>
      <c r="L110" s="113"/>
      <c r="M110" s="494" t="s">
        <v>294</v>
      </c>
      <c r="N110" s="495"/>
      <c r="O110" s="145"/>
      <c r="P110" s="339"/>
      <c r="Q110" s="260"/>
      <c r="R110" s="117"/>
      <c r="T110" s="103"/>
    </row>
    <row r="111" spans="2:20" ht="17.399999999999999" x14ac:dyDescent="0.45">
      <c r="B111" s="116"/>
      <c r="L111" s="113"/>
      <c r="M111" s="151" t="s">
        <v>298</v>
      </c>
      <c r="N111" s="338"/>
      <c r="O111" s="324">
        <f>N31*N32/O81</f>
        <v>0</v>
      </c>
      <c r="P111" s="340" t="s">
        <v>8</v>
      </c>
      <c r="Q111" s="260"/>
      <c r="R111" s="117"/>
      <c r="T111" s="103"/>
    </row>
    <row r="112" spans="2:20" x14ac:dyDescent="0.35">
      <c r="B112" s="116"/>
      <c r="L112" s="113"/>
      <c r="O112" s="314"/>
      <c r="Q112" s="260"/>
      <c r="R112" s="117"/>
      <c r="T112" s="103"/>
    </row>
    <row r="113" spans="1:20" ht="16.8" x14ac:dyDescent="0.35">
      <c r="B113" s="116"/>
      <c r="L113" s="113"/>
      <c r="M113" s="334" t="s">
        <v>376</v>
      </c>
      <c r="N113" s="335"/>
      <c r="O113" s="145"/>
      <c r="P113" s="339"/>
      <c r="Q113" s="260"/>
      <c r="R113" s="117"/>
      <c r="T113" s="103"/>
    </row>
    <row r="114" spans="1:20" ht="16.8" x14ac:dyDescent="0.35">
      <c r="B114" s="116"/>
      <c r="L114" s="116"/>
      <c r="M114" s="336" t="s">
        <v>381</v>
      </c>
      <c r="N114" s="337"/>
      <c r="O114" s="324" t="str">
        <f>IFERROR(O108*O74*O77,"")</f>
        <v/>
      </c>
      <c r="P114" s="340" t="s">
        <v>9</v>
      </c>
      <c r="Q114" s="260"/>
      <c r="R114" s="117"/>
      <c r="T114" s="103"/>
    </row>
    <row r="115" spans="1:20" x14ac:dyDescent="0.35">
      <c r="B115" s="116"/>
      <c r="L115" s="113"/>
      <c r="O115" s="314"/>
      <c r="P115" s="143"/>
      <c r="Q115" s="260"/>
      <c r="R115" s="117"/>
      <c r="T115" s="103"/>
    </row>
    <row r="116" spans="1:20" ht="16.8" x14ac:dyDescent="0.35">
      <c r="B116" s="116"/>
      <c r="L116" s="113"/>
      <c r="M116" s="334" t="s">
        <v>302</v>
      </c>
      <c r="N116" s="335"/>
      <c r="O116" s="145"/>
      <c r="P116" s="339"/>
      <c r="Q116" s="260"/>
      <c r="R116" s="117"/>
      <c r="T116" s="103"/>
    </row>
    <row r="117" spans="1:20" ht="16.8" x14ac:dyDescent="0.35">
      <c r="B117" s="116"/>
      <c r="L117" s="113"/>
      <c r="M117" s="336" t="s">
        <v>382</v>
      </c>
      <c r="N117" s="337"/>
      <c r="O117" s="324" t="str">
        <f>IFERROR(O111*O74*O77,"")</f>
        <v/>
      </c>
      <c r="P117" s="340" t="s">
        <v>9</v>
      </c>
      <c r="Q117" s="260"/>
      <c r="R117" s="117"/>
      <c r="T117" s="103"/>
    </row>
    <row r="118" spans="1:20" x14ac:dyDescent="0.35">
      <c r="B118" s="116"/>
      <c r="L118" s="113"/>
      <c r="O118" s="314"/>
      <c r="Q118" s="260"/>
      <c r="R118" s="117"/>
      <c r="T118" s="103"/>
    </row>
    <row r="119" spans="1:20" ht="16.8" x14ac:dyDescent="0.35">
      <c r="B119" s="116"/>
      <c r="L119" s="113"/>
      <c r="M119" s="334" t="s">
        <v>301</v>
      </c>
      <c r="N119" s="335"/>
      <c r="O119" s="145"/>
      <c r="P119" s="339"/>
      <c r="Q119" s="260"/>
      <c r="R119" s="117"/>
      <c r="T119" s="103"/>
    </row>
    <row r="120" spans="1:20" ht="16.8" x14ac:dyDescent="0.35">
      <c r="B120" s="116"/>
      <c r="L120" s="113"/>
      <c r="M120" s="336" t="s">
        <v>385</v>
      </c>
      <c r="N120" s="337"/>
      <c r="O120" s="324" t="str">
        <f>IFERROR(O108*O74*O78/O79,"")</f>
        <v/>
      </c>
      <c r="P120" s="340" t="s">
        <v>40</v>
      </c>
      <c r="Q120" s="260"/>
      <c r="R120" s="117"/>
      <c r="T120" s="103"/>
    </row>
    <row r="121" spans="1:20" ht="16.5" customHeight="1" x14ac:dyDescent="0.35">
      <c r="B121" s="116"/>
      <c r="L121" s="113"/>
      <c r="M121"/>
      <c r="N121"/>
      <c r="O121" s="327"/>
      <c r="Q121" s="260"/>
      <c r="R121" s="117"/>
      <c r="T121" s="103"/>
    </row>
    <row r="122" spans="1:20" ht="16.8" x14ac:dyDescent="0.35">
      <c r="B122" s="116"/>
      <c r="L122" s="113"/>
      <c r="M122" s="334" t="s">
        <v>303</v>
      </c>
      <c r="N122" s="335"/>
      <c r="O122" s="145"/>
      <c r="P122" s="339"/>
      <c r="Q122" s="260"/>
      <c r="R122" s="117"/>
      <c r="T122" s="103"/>
    </row>
    <row r="123" spans="1:20" ht="16.8" x14ac:dyDescent="0.35">
      <c r="B123" s="116"/>
      <c r="L123" s="113"/>
      <c r="M123" s="336" t="s">
        <v>386</v>
      </c>
      <c r="N123" s="337"/>
      <c r="O123" s="324" t="str">
        <f>IFERROR(O111*O74*O78/O79,"")</f>
        <v/>
      </c>
      <c r="P123" s="340" t="s">
        <v>40</v>
      </c>
      <c r="Q123" s="260"/>
      <c r="R123" s="117"/>
      <c r="T123" s="103"/>
    </row>
    <row r="124" spans="1:20" ht="16.2" thickBot="1" x14ac:dyDescent="0.4">
      <c r="B124" s="116"/>
      <c r="L124" s="80"/>
      <c r="M124" s="133"/>
      <c r="N124" s="133"/>
      <c r="O124" s="133"/>
      <c r="P124" s="133"/>
      <c r="Q124" s="263"/>
      <c r="R124" s="117"/>
      <c r="T124" s="103"/>
    </row>
    <row r="125" spans="1:20" ht="16.2" thickBot="1" x14ac:dyDescent="0.4">
      <c r="B125" s="80"/>
      <c r="C125" s="133"/>
      <c r="D125" s="133"/>
      <c r="E125" s="133"/>
      <c r="F125" s="133"/>
      <c r="G125" s="133"/>
      <c r="H125" s="133"/>
      <c r="I125" s="133"/>
      <c r="J125" s="133"/>
      <c r="K125" s="133"/>
      <c r="L125" s="133"/>
      <c r="M125" s="133"/>
      <c r="N125" s="133"/>
      <c r="O125" s="133"/>
      <c r="P125" s="133"/>
      <c r="Q125" s="262"/>
      <c r="R125" s="134"/>
      <c r="T125" s="103"/>
    </row>
    <row r="126" spans="1:20" x14ac:dyDescent="0.35">
      <c r="T126" s="103"/>
    </row>
    <row r="127" spans="1:20" x14ac:dyDescent="0.35">
      <c r="A127" s="103"/>
      <c r="B127" s="103"/>
      <c r="C127" s="103"/>
      <c r="D127" s="103"/>
      <c r="E127" s="103"/>
      <c r="F127" s="103"/>
      <c r="G127" s="103"/>
      <c r="H127" s="103"/>
      <c r="I127" s="103"/>
      <c r="J127" s="103"/>
      <c r="K127" s="103"/>
      <c r="L127" s="103"/>
      <c r="M127" s="103"/>
      <c r="N127" s="103"/>
      <c r="O127" s="103"/>
      <c r="P127" s="103"/>
      <c r="Q127" s="103"/>
      <c r="R127" s="103"/>
      <c r="S127" s="103"/>
      <c r="T127" s="103"/>
    </row>
  </sheetData>
  <sheetProtection algorithmName="SHA-512" hashValue="wM49B51itDnUJh7AT05Gu+YF7j4DGMWLJoU2nTqhvM/xoN950CDQ97oe1MbXCAPpUltFfXcSPZ4xrAXL8bMQGw==" saltValue="+MVSjH/JkZ/nYScZd5qGWw==" spinCount="100000" sheet="1" objects="1" scenarios="1" selectLockedCells="1"/>
  <customSheetViews>
    <customSheetView guid="{93A7420A-9CB1-41ED-BAA4-06AB08AA6C37}" scale="80" showGridLines="0">
      <selection activeCell="E3" sqref="E3"/>
      <pageMargins left="0.7" right="0.7" top="0.75" bottom="0.75" header="0.3" footer="0.3"/>
      <pageSetup orientation="portrait" r:id="rId1"/>
    </customSheetView>
  </customSheetViews>
  <mergeCells count="26">
    <mergeCell ref="B8:D8"/>
    <mergeCell ref="E8:I8"/>
    <mergeCell ref="E7:I7"/>
    <mergeCell ref="B7:D7"/>
    <mergeCell ref="B2:I2"/>
    <mergeCell ref="B3:D3"/>
    <mergeCell ref="B4:D4"/>
    <mergeCell ref="B5:D5"/>
    <mergeCell ref="B6:D6"/>
    <mergeCell ref="E6:I6"/>
    <mergeCell ref="E5:I5"/>
    <mergeCell ref="E4:I4"/>
    <mergeCell ref="E3:I3"/>
    <mergeCell ref="M107:N107"/>
    <mergeCell ref="M110:N110"/>
    <mergeCell ref="E9:I9"/>
    <mergeCell ref="B60:Q60"/>
    <mergeCell ref="M86:N86"/>
    <mergeCell ref="M104:N104"/>
    <mergeCell ref="M101:N101"/>
    <mergeCell ref="B61:Q65"/>
    <mergeCell ref="M89:N89"/>
    <mergeCell ref="E30:G30"/>
    <mergeCell ref="E41:G41"/>
    <mergeCell ref="B9:D9"/>
    <mergeCell ref="E52:G52"/>
  </mergeCells>
  <conditionalFormatting sqref="E38:E45">
    <cfRule type="expression" dxfId="8" priority="12">
      <formula>WasMedRun="No"</formula>
    </cfRule>
  </conditionalFormatting>
  <conditionalFormatting sqref="E49:E56">
    <cfRule type="expression" dxfId="7" priority="8">
      <formula>WasLightRun="No"</formula>
    </cfRule>
  </conditionalFormatting>
  <conditionalFormatting sqref="F38:F40 F42:F45">
    <cfRule type="expression" dxfId="6" priority="10">
      <formula>WasMedRun="Yes"</formula>
    </cfRule>
  </conditionalFormatting>
  <conditionalFormatting sqref="F49:F51 F53:F56">
    <cfRule type="expression" dxfId="5" priority="9">
      <formula>WasLightRun="Yes"</formula>
    </cfRule>
  </conditionalFormatting>
  <conditionalFormatting sqref="L19:P23 L85:Q97">
    <cfRule type="expression" dxfId="4" priority="3">
      <formula>WaterSoftening="No"</formula>
    </cfRule>
  </conditionalFormatting>
  <conditionalFormatting sqref="L26:P33 L100:Q124">
    <cfRule type="expression" dxfId="3" priority="2">
      <formula>WaterReuse="No"</formula>
    </cfRule>
  </conditionalFormatting>
  <conditionalFormatting sqref="L36:P38">
    <cfRule type="expression" dxfId="2" priority="1">
      <formula>Reservoir="No"</formula>
    </cfRule>
  </conditionalFormatting>
  <dataValidations count="1">
    <dataValidation type="list" allowBlank="1" showInputMessage="1" showErrorMessage="1" sqref="E30:G30 E41:G41 E52:G52" xr:uid="{7B382DA0-E3C8-44A3-87EC-6BEC6D2BBCAC}">
      <formula1>dd_fanonly</formula1>
    </dataValidation>
  </dataValidations>
  <hyperlinks>
    <hyperlink ref="M3" location="Instructions!C29" display="Back to Instructions tab"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78DF-DAC8-43AA-95C3-6D2E89C2463E}">
  <sheetPr codeName="Sheet8">
    <tabColor rgb="FF0070C0"/>
  </sheetPr>
  <dimension ref="A1:AB124"/>
  <sheetViews>
    <sheetView showGridLines="0" zoomScale="80" zoomScaleNormal="80" workbookViewId="0">
      <selection activeCell="E19" sqref="E19"/>
    </sheetView>
  </sheetViews>
  <sheetFormatPr defaultColWidth="9.109375" defaultRowHeight="15.6" x14ac:dyDescent="0.35"/>
  <cols>
    <col min="1" max="1" width="3" style="102" customWidth="1"/>
    <col min="2" max="3" width="2.44140625" style="102" customWidth="1"/>
    <col min="4" max="4" width="10" style="102" customWidth="1"/>
    <col min="5" max="17" width="10.5546875" style="102" customWidth="1"/>
    <col min="18" max="19" width="2.44140625" style="102" customWidth="1"/>
    <col min="20" max="20" width="3" style="102" customWidth="1"/>
    <col min="21" max="21" width="2.6640625" style="102" customWidth="1"/>
    <col min="22" max="16384" width="9.109375" style="102"/>
  </cols>
  <sheetData>
    <row r="1" spans="2:21" ht="16.2" thickBot="1" x14ac:dyDescent="0.4">
      <c r="U1" s="103"/>
    </row>
    <row r="2" spans="2:21" ht="17.25" customHeight="1" thickBot="1" x14ac:dyDescent="0.4">
      <c r="B2" s="576" t="str">
        <f>'Version Control'!$B$2</f>
        <v>Title Block</v>
      </c>
      <c r="C2" s="577"/>
      <c r="D2" s="577"/>
      <c r="E2" s="577"/>
      <c r="F2" s="577"/>
      <c r="G2" s="293"/>
      <c r="H2" s="293"/>
      <c r="I2" s="293"/>
      <c r="J2" s="293"/>
      <c r="K2" s="293"/>
      <c r="L2" s="294"/>
      <c r="U2" s="103"/>
    </row>
    <row r="3" spans="2:21" x14ac:dyDescent="0.35">
      <c r="B3" s="590" t="str">
        <f>'Version Control'!$B$3</f>
        <v>Test Report Template Name:</v>
      </c>
      <c r="C3" s="591"/>
      <c r="D3" s="591"/>
      <c r="E3" s="591"/>
      <c r="F3" s="592"/>
      <c r="G3" s="525" t="str">
        <f>'Version Control'!$C$3</f>
        <v>Dishwashers</v>
      </c>
      <c r="H3" s="526"/>
      <c r="I3" s="526"/>
      <c r="J3" s="526"/>
      <c r="K3" s="526"/>
      <c r="L3" s="527"/>
      <c r="N3" s="108" t="s">
        <v>127</v>
      </c>
      <c r="Q3" s="390"/>
      <c r="R3" s="390"/>
      <c r="U3" s="103"/>
    </row>
    <row r="4" spans="2:21" x14ac:dyDescent="0.35">
      <c r="B4" s="587" t="str">
        <f>'Version Control'!$B$4</f>
        <v>Version Number:</v>
      </c>
      <c r="C4" s="588"/>
      <c r="D4" s="588"/>
      <c r="E4" s="588"/>
      <c r="F4" s="589"/>
      <c r="G4" s="519" t="str">
        <f>'Version Control'!$C$4</f>
        <v>v1.0</v>
      </c>
      <c r="H4" s="520"/>
      <c r="I4" s="520"/>
      <c r="J4" s="520"/>
      <c r="K4" s="520"/>
      <c r="L4" s="521"/>
      <c r="U4" s="103"/>
    </row>
    <row r="5" spans="2:21" x14ac:dyDescent="0.35">
      <c r="B5" s="587" t="str">
        <f>'Version Control'!$B$5</f>
        <v xml:space="preserve">Latest Template Revision: </v>
      </c>
      <c r="C5" s="588"/>
      <c r="D5" s="588"/>
      <c r="E5" s="588"/>
      <c r="F5" s="589"/>
      <c r="G5" s="522">
        <f>'Version Control'!$C$5</f>
        <v>45821</v>
      </c>
      <c r="H5" s="523"/>
      <c r="I5" s="523"/>
      <c r="J5" s="523"/>
      <c r="K5" s="523"/>
      <c r="L5" s="524"/>
      <c r="U5" s="103"/>
    </row>
    <row r="6" spans="2:21" x14ac:dyDescent="0.35">
      <c r="B6" s="587" t="str">
        <f>'Version Control'!$B$6</f>
        <v>Tab Name:</v>
      </c>
      <c r="C6" s="588"/>
      <c r="D6" s="588"/>
      <c r="E6" s="588"/>
      <c r="F6" s="589"/>
      <c r="G6" s="519" t="str">
        <f ca="1">MID(CELL("filename",D1), FIND("]", CELL("filename", D1))+ 1, 255)</f>
        <v>Cleaning Performance</v>
      </c>
      <c r="H6" s="520"/>
      <c r="I6" s="520"/>
      <c r="J6" s="520"/>
      <c r="K6" s="520"/>
      <c r="L6" s="521"/>
      <c r="U6" s="103"/>
    </row>
    <row r="7" spans="2:21" ht="35.25" customHeight="1" x14ac:dyDescent="0.35">
      <c r="B7" s="584" t="str">
        <f>'Version Control'!$B$7</f>
        <v>File Name:</v>
      </c>
      <c r="C7" s="585"/>
      <c r="D7" s="585"/>
      <c r="E7" s="585"/>
      <c r="F7" s="586"/>
      <c r="G7" s="533" t="str">
        <f ca="1">'Version Control'!$C$7</f>
        <v>Dishwashers Appendix C2 - v1.0.xlsx</v>
      </c>
      <c r="H7" s="531"/>
      <c r="I7" s="531"/>
      <c r="J7" s="531"/>
      <c r="K7" s="531"/>
      <c r="L7" s="532"/>
      <c r="U7" s="103"/>
    </row>
    <row r="8" spans="2:21" x14ac:dyDescent="0.35">
      <c r="B8" s="584" t="str">
        <f>'Version Control'!$B$8</f>
        <v>Test Start Date:</v>
      </c>
      <c r="C8" s="585"/>
      <c r="D8" s="585"/>
      <c r="E8" s="585"/>
      <c r="F8" s="586"/>
      <c r="G8" s="530" t="str">
        <f>'Version Control'!$C$8</f>
        <v>[MM/DD/YYYY]</v>
      </c>
      <c r="H8" s="531"/>
      <c r="I8" s="531"/>
      <c r="J8" s="531"/>
      <c r="K8" s="531"/>
      <c r="L8" s="532"/>
      <c r="U8" s="103"/>
    </row>
    <row r="9" spans="2:21" ht="16.2" thickBot="1" x14ac:dyDescent="0.4">
      <c r="B9" s="581" t="str">
        <f>'Version Control'!$B$9</f>
        <v xml:space="preserve">Test Completion Date: </v>
      </c>
      <c r="C9" s="582"/>
      <c r="D9" s="582"/>
      <c r="E9" s="582"/>
      <c r="F9" s="583"/>
      <c r="G9" s="578" t="str">
        <f>'Version Control'!$C$9</f>
        <v>[MM/DD/YYYY]</v>
      </c>
      <c r="H9" s="579"/>
      <c r="I9" s="579"/>
      <c r="J9" s="579"/>
      <c r="K9" s="579"/>
      <c r="L9" s="580"/>
      <c r="U9" s="103"/>
    </row>
    <row r="10" spans="2:21" x14ac:dyDescent="0.35">
      <c r="U10" s="103"/>
    </row>
    <row r="11" spans="2:21" ht="16.2" thickBot="1" x14ac:dyDescent="0.4">
      <c r="U11" s="103"/>
    </row>
    <row r="12" spans="2:21" ht="16.2" thickBot="1" x14ac:dyDescent="0.4">
      <c r="B12" s="273" t="s">
        <v>319</v>
      </c>
      <c r="C12" s="274"/>
      <c r="D12" s="274"/>
      <c r="E12" s="274"/>
      <c r="F12" s="274"/>
      <c r="G12" s="274"/>
      <c r="H12" s="274"/>
      <c r="I12" s="274"/>
      <c r="J12" s="274"/>
      <c r="K12" s="274"/>
      <c r="L12" s="274"/>
      <c r="M12" s="274"/>
      <c r="N12" s="274"/>
      <c r="O12" s="274"/>
      <c r="P12" s="274"/>
      <c r="Q12" s="274"/>
      <c r="R12" s="274"/>
      <c r="S12" s="275"/>
      <c r="U12" s="103"/>
    </row>
    <row r="13" spans="2:21" x14ac:dyDescent="0.35">
      <c r="B13" s="113" t="s">
        <v>321</v>
      </c>
      <c r="C13" s="143"/>
      <c r="D13" s="114"/>
      <c r="E13" s="114"/>
      <c r="F13" s="114"/>
      <c r="G13" s="114"/>
      <c r="H13" s="114"/>
      <c r="I13" s="114"/>
      <c r="J13" s="114"/>
      <c r="K13" s="114"/>
      <c r="L13" s="114"/>
      <c r="M13" s="114"/>
      <c r="N13" s="114"/>
      <c r="O13" s="114"/>
      <c r="P13" s="114"/>
      <c r="Q13" s="114"/>
      <c r="R13" s="114"/>
      <c r="S13" s="115"/>
      <c r="U13" s="103"/>
    </row>
    <row r="14" spans="2:21" x14ac:dyDescent="0.35">
      <c r="B14" s="113"/>
      <c r="C14" s="143"/>
      <c r="D14" s="114"/>
      <c r="E14" s="114"/>
      <c r="F14" s="114"/>
      <c r="G14" s="114"/>
      <c r="H14" s="114"/>
      <c r="I14" s="114"/>
      <c r="J14" s="114"/>
      <c r="K14" s="114"/>
      <c r="L14" s="114"/>
      <c r="M14" s="114"/>
      <c r="N14" s="114"/>
      <c r="O14" s="114"/>
      <c r="P14" s="114"/>
      <c r="Q14" s="114"/>
      <c r="R14" s="114"/>
      <c r="S14" s="115"/>
      <c r="U14" s="103"/>
    </row>
    <row r="15" spans="2:21" ht="16.2" thickBot="1" x14ac:dyDescent="0.4">
      <c r="B15" s="116"/>
      <c r="C15" s="112" t="s">
        <v>320</v>
      </c>
      <c r="D15" s="114"/>
      <c r="E15" s="114"/>
      <c r="F15" s="114"/>
      <c r="G15" s="114"/>
      <c r="H15" s="114"/>
      <c r="I15" s="114"/>
      <c r="J15" s="114"/>
      <c r="K15" s="114"/>
      <c r="L15" s="114"/>
      <c r="M15" s="114"/>
      <c r="N15" s="114"/>
      <c r="O15" s="114"/>
      <c r="P15" s="114"/>
      <c r="Q15" s="114"/>
      <c r="R15" s="114"/>
      <c r="S15" s="115"/>
      <c r="U15" s="103"/>
    </row>
    <row r="16" spans="2:21" ht="17.25" customHeight="1" x14ac:dyDescent="0.35">
      <c r="B16" s="113"/>
      <c r="C16" s="143"/>
      <c r="D16" s="291"/>
      <c r="E16" s="542" t="s">
        <v>307</v>
      </c>
      <c r="F16" s="542" t="s">
        <v>308</v>
      </c>
      <c r="G16" s="542" t="s">
        <v>309</v>
      </c>
      <c r="H16" s="542" t="s">
        <v>310</v>
      </c>
      <c r="I16" s="542" t="s">
        <v>311</v>
      </c>
      <c r="J16" s="542" t="s">
        <v>312</v>
      </c>
      <c r="K16" s="542" t="s">
        <v>313</v>
      </c>
      <c r="L16" s="542" t="s">
        <v>314</v>
      </c>
      <c r="M16" s="542" t="s">
        <v>315</v>
      </c>
      <c r="N16" s="542" t="s">
        <v>316</v>
      </c>
      <c r="O16" s="570" t="s">
        <v>317</v>
      </c>
      <c r="P16" s="571"/>
      <c r="Q16" s="552" t="s">
        <v>318</v>
      </c>
      <c r="R16" s="114"/>
      <c r="S16" s="115"/>
      <c r="U16" s="103"/>
    </row>
    <row r="17" spans="2:21" x14ac:dyDescent="0.35">
      <c r="B17" s="113"/>
      <c r="C17" s="143"/>
      <c r="D17" s="142"/>
      <c r="E17" s="554"/>
      <c r="F17" s="554"/>
      <c r="G17" s="554"/>
      <c r="H17" s="554"/>
      <c r="I17" s="554"/>
      <c r="J17" s="554"/>
      <c r="K17" s="554"/>
      <c r="L17" s="554"/>
      <c r="M17" s="554"/>
      <c r="N17" s="554"/>
      <c r="O17" s="572"/>
      <c r="P17" s="573"/>
      <c r="Q17" s="555"/>
      <c r="R17" s="114"/>
      <c r="S17" s="115"/>
      <c r="U17" s="103"/>
    </row>
    <row r="18" spans="2:21" x14ac:dyDescent="0.35">
      <c r="B18" s="113"/>
      <c r="C18" s="143"/>
      <c r="D18" s="292"/>
      <c r="E18" s="543"/>
      <c r="F18" s="543"/>
      <c r="G18" s="543"/>
      <c r="H18" s="543"/>
      <c r="I18" s="543"/>
      <c r="J18" s="543"/>
      <c r="K18" s="543"/>
      <c r="L18" s="543"/>
      <c r="M18" s="543"/>
      <c r="N18" s="543"/>
      <c r="O18" s="574"/>
      <c r="P18" s="575"/>
      <c r="Q18" s="553"/>
      <c r="R18" s="114"/>
      <c r="S18" s="115"/>
      <c r="U18" s="103"/>
    </row>
    <row r="19" spans="2:21" x14ac:dyDescent="0.35">
      <c r="B19" s="113"/>
      <c r="C19" s="143"/>
      <c r="D19" s="289">
        <v>1</v>
      </c>
      <c r="E19" s="357"/>
      <c r="F19" s="357"/>
      <c r="G19" s="357"/>
      <c r="H19" s="357"/>
      <c r="I19" s="357"/>
      <c r="J19" s="357"/>
      <c r="K19" s="357"/>
      <c r="L19" s="357"/>
      <c r="M19" s="357"/>
      <c r="N19" s="357"/>
      <c r="O19" s="358"/>
      <c r="P19" s="359"/>
      <c r="Q19" s="360"/>
      <c r="R19" s="114"/>
      <c r="S19" s="115"/>
      <c r="U19" s="103"/>
    </row>
    <row r="20" spans="2:21" x14ac:dyDescent="0.35">
      <c r="B20" s="113"/>
      <c r="C20" s="143"/>
      <c r="D20" s="289">
        <v>2</v>
      </c>
      <c r="E20" s="361"/>
      <c r="F20" s="361"/>
      <c r="G20" s="361"/>
      <c r="H20" s="361"/>
      <c r="I20" s="361"/>
      <c r="J20" s="361"/>
      <c r="K20" s="361"/>
      <c r="L20" s="361"/>
      <c r="M20" s="361"/>
      <c r="N20" s="361"/>
      <c r="O20" s="362"/>
      <c r="P20" s="363"/>
      <c r="Q20" s="364"/>
      <c r="R20" s="114"/>
      <c r="S20" s="115"/>
      <c r="U20" s="103"/>
    </row>
    <row r="21" spans="2:21" x14ac:dyDescent="0.35">
      <c r="B21" s="113"/>
      <c r="C21" s="143"/>
      <c r="D21" s="289">
        <v>3</v>
      </c>
      <c r="E21" s="361"/>
      <c r="F21" s="361"/>
      <c r="G21" s="361"/>
      <c r="H21" s="361"/>
      <c r="I21" s="361"/>
      <c r="J21" s="365"/>
      <c r="K21" s="361"/>
      <c r="L21" s="361"/>
      <c r="M21" s="361"/>
      <c r="N21" s="361"/>
      <c r="O21" s="362"/>
      <c r="P21" s="363"/>
      <c r="Q21" s="366"/>
      <c r="R21" s="114"/>
      <c r="S21" s="115"/>
      <c r="U21" s="103"/>
    </row>
    <row r="22" spans="2:21" x14ac:dyDescent="0.35">
      <c r="B22" s="259"/>
      <c r="C22"/>
      <c r="D22" s="289">
        <v>4</v>
      </c>
      <c r="E22" s="367"/>
      <c r="F22" s="367"/>
      <c r="G22" s="367"/>
      <c r="H22" s="367"/>
      <c r="I22" s="367"/>
      <c r="J22" s="368"/>
      <c r="K22" s="367"/>
      <c r="L22" s="367"/>
      <c r="M22" s="367"/>
      <c r="N22" s="367"/>
      <c r="O22" s="369"/>
      <c r="P22" s="370"/>
      <c r="Q22" s="371"/>
      <c r="R22"/>
      <c r="S22" s="260"/>
      <c r="U22" s="103"/>
    </row>
    <row r="23" spans="2:21" x14ac:dyDescent="0.35">
      <c r="B23" s="259"/>
      <c r="C23"/>
      <c r="D23" s="289">
        <v>5</v>
      </c>
      <c r="E23" s="367"/>
      <c r="F23" s="367"/>
      <c r="G23" s="367"/>
      <c r="H23" s="367"/>
      <c r="I23" s="367"/>
      <c r="J23" s="368"/>
      <c r="K23" s="367"/>
      <c r="L23" s="367"/>
      <c r="M23" s="367"/>
      <c r="N23" s="367"/>
      <c r="O23" s="369"/>
      <c r="P23" s="370"/>
      <c r="Q23" s="371"/>
      <c r="R23"/>
      <c r="S23" s="260"/>
      <c r="U23" s="103"/>
    </row>
    <row r="24" spans="2:21" x14ac:dyDescent="0.35">
      <c r="B24" s="259"/>
      <c r="C24"/>
      <c r="D24" s="289">
        <v>6</v>
      </c>
      <c r="E24" s="367"/>
      <c r="F24" s="367"/>
      <c r="G24" s="367"/>
      <c r="H24" s="367"/>
      <c r="I24" s="367"/>
      <c r="J24" s="368"/>
      <c r="K24" s="367"/>
      <c r="L24" s="367"/>
      <c r="M24" s="367"/>
      <c r="N24" s="367"/>
      <c r="O24" s="369"/>
      <c r="P24" s="370"/>
      <c r="Q24" s="371"/>
      <c r="R24"/>
      <c r="S24" s="260"/>
      <c r="U24" s="103"/>
    </row>
    <row r="25" spans="2:21" ht="15.75" customHeight="1" x14ac:dyDescent="0.35">
      <c r="B25" s="259"/>
      <c r="C25"/>
      <c r="D25" s="289">
        <v>7</v>
      </c>
      <c r="E25" s="367"/>
      <c r="F25" s="367"/>
      <c r="G25" s="367"/>
      <c r="H25" s="367"/>
      <c r="I25" s="367"/>
      <c r="J25" s="368"/>
      <c r="K25" s="367"/>
      <c r="L25" s="367"/>
      <c r="M25" s="367"/>
      <c r="N25" s="367"/>
      <c r="O25" s="369"/>
      <c r="P25" s="370"/>
      <c r="Q25" s="371"/>
      <c r="R25"/>
      <c r="S25" s="260"/>
      <c r="U25" s="103"/>
    </row>
    <row r="26" spans="2:21" ht="16.5" customHeight="1" x14ac:dyDescent="0.35">
      <c r="B26" s="259"/>
      <c r="C26"/>
      <c r="D26" s="290">
        <v>8</v>
      </c>
      <c r="E26" s="372"/>
      <c r="F26" s="372"/>
      <c r="G26" s="372"/>
      <c r="H26" s="372"/>
      <c r="I26" s="372"/>
      <c r="J26" s="373"/>
      <c r="K26" s="372"/>
      <c r="L26" s="372"/>
      <c r="M26" s="372"/>
      <c r="N26" s="372"/>
      <c r="O26" s="374"/>
      <c r="P26" s="375"/>
      <c r="Q26" s="376"/>
      <c r="R26"/>
      <c r="S26" s="260"/>
      <c r="U26" s="103"/>
    </row>
    <row r="27" spans="2:21" ht="16.5" customHeight="1" x14ac:dyDescent="0.35">
      <c r="B27" s="259"/>
      <c r="C27"/>
      <c r="D27" s="569" t="s">
        <v>324</v>
      </c>
      <c r="E27" s="556">
        <f>COUNTA(E19:E26)</f>
        <v>0</v>
      </c>
      <c r="F27" s="556">
        <f t="shared" ref="F27:N27" si="0">COUNTA(F19:F26)</f>
        <v>0</v>
      </c>
      <c r="G27" s="556">
        <f t="shared" si="0"/>
        <v>0</v>
      </c>
      <c r="H27" s="556">
        <f t="shared" si="0"/>
        <v>0</v>
      </c>
      <c r="I27" s="556">
        <f t="shared" si="0"/>
        <v>0</v>
      </c>
      <c r="J27" s="556">
        <f t="shared" si="0"/>
        <v>0</v>
      </c>
      <c r="K27" s="556">
        <f t="shared" si="0"/>
        <v>0</v>
      </c>
      <c r="L27" s="556">
        <f t="shared" si="0"/>
        <v>0</v>
      </c>
      <c r="M27" s="556">
        <f t="shared" si="0"/>
        <v>0</v>
      </c>
      <c r="N27" s="556">
        <f t="shared" si="0"/>
        <v>0</v>
      </c>
      <c r="O27" s="556">
        <f>COUNTA(O19:P26)</f>
        <v>0</v>
      </c>
      <c r="P27" s="556"/>
      <c r="Q27" s="550">
        <f t="shared" ref="Q27" si="1">COUNTA(Q19:Q26)</f>
        <v>0</v>
      </c>
      <c r="R27"/>
      <c r="S27" s="260"/>
      <c r="U27" s="103"/>
    </row>
    <row r="28" spans="2:21" x14ac:dyDescent="0.35">
      <c r="B28" s="259"/>
      <c r="C28"/>
      <c r="D28" s="567"/>
      <c r="E28" s="556"/>
      <c r="F28" s="556"/>
      <c r="G28" s="556"/>
      <c r="H28" s="556"/>
      <c r="I28" s="556"/>
      <c r="J28" s="556"/>
      <c r="K28" s="556"/>
      <c r="L28" s="556"/>
      <c r="M28" s="556"/>
      <c r="N28" s="556"/>
      <c r="O28" s="556"/>
      <c r="P28" s="556"/>
      <c r="Q28" s="550"/>
      <c r="R28"/>
      <c r="S28" s="260"/>
      <c r="U28" s="103"/>
    </row>
    <row r="29" spans="2:21" ht="16.2" thickBot="1" x14ac:dyDescent="0.4">
      <c r="B29" s="259"/>
      <c r="C29"/>
      <c r="D29" s="568"/>
      <c r="E29" s="557"/>
      <c r="F29" s="557"/>
      <c r="G29" s="557"/>
      <c r="H29" s="557"/>
      <c r="I29" s="557"/>
      <c r="J29" s="557"/>
      <c r="K29" s="557"/>
      <c r="L29" s="557"/>
      <c r="M29" s="557"/>
      <c r="N29" s="557"/>
      <c r="O29" s="557"/>
      <c r="P29" s="557"/>
      <c r="Q29" s="551"/>
      <c r="R29"/>
      <c r="S29" s="260"/>
      <c r="U29" s="103"/>
    </row>
    <row r="30" spans="2:21" x14ac:dyDescent="0.35">
      <c r="B30" s="259"/>
      <c r="C30"/>
      <c r="D30" s="114"/>
      <c r="E30"/>
      <c r="F30"/>
      <c r="G30"/>
      <c r="H30"/>
      <c r="I30"/>
      <c r="J30"/>
      <c r="K30"/>
      <c r="L30"/>
      <c r="M30"/>
      <c r="N30"/>
      <c r="O30"/>
      <c r="P30"/>
      <c r="Q30"/>
      <c r="R30"/>
      <c r="S30" s="260"/>
      <c r="U30" s="103"/>
    </row>
    <row r="31" spans="2:21" ht="16.2" thickBot="1" x14ac:dyDescent="0.4">
      <c r="B31" s="116"/>
      <c r="C31" s="112" t="s">
        <v>322</v>
      </c>
      <c r="D31" s="114"/>
      <c r="E31" s="114"/>
      <c r="F31" s="114"/>
      <c r="G31" s="114"/>
      <c r="H31" s="114"/>
      <c r="I31" s="114"/>
      <c r="J31" s="114"/>
      <c r="K31" s="114"/>
      <c r="L31" s="114"/>
      <c r="M31" s="114"/>
      <c r="N31" s="114"/>
      <c r="O31" s="114"/>
      <c r="P31" s="114"/>
      <c r="Q31" s="114"/>
      <c r="R31"/>
      <c r="S31" s="260"/>
      <c r="U31" s="103"/>
    </row>
    <row r="32" spans="2:21" x14ac:dyDescent="0.35">
      <c r="B32" s="113"/>
      <c r="C32" s="143"/>
      <c r="D32" s="291"/>
      <c r="E32" s="542" t="s">
        <v>307</v>
      </c>
      <c r="F32" s="542" t="s">
        <v>308</v>
      </c>
      <c r="G32" s="542" t="s">
        <v>309</v>
      </c>
      <c r="H32" s="542" t="s">
        <v>310</v>
      </c>
      <c r="I32" s="542" t="s">
        <v>311</v>
      </c>
      <c r="J32" s="542" t="s">
        <v>312</v>
      </c>
      <c r="K32" s="542" t="s">
        <v>313</v>
      </c>
      <c r="L32" s="542" t="s">
        <v>314</v>
      </c>
      <c r="M32" s="542" t="s">
        <v>315</v>
      </c>
      <c r="N32" s="542" t="s">
        <v>316</v>
      </c>
      <c r="O32" s="570" t="s">
        <v>317</v>
      </c>
      <c r="P32" s="571"/>
      <c r="Q32" s="552" t="s">
        <v>318</v>
      </c>
      <c r="R32"/>
      <c r="S32" s="260"/>
      <c r="U32" s="103"/>
    </row>
    <row r="33" spans="2:21" x14ac:dyDescent="0.35">
      <c r="B33" s="113"/>
      <c r="C33" s="143"/>
      <c r="D33" s="142"/>
      <c r="E33" s="554"/>
      <c r="F33" s="554"/>
      <c r="G33" s="554"/>
      <c r="H33" s="554"/>
      <c r="I33" s="554"/>
      <c r="J33" s="554"/>
      <c r="K33" s="554"/>
      <c r="L33" s="554"/>
      <c r="M33" s="554"/>
      <c r="N33" s="554"/>
      <c r="O33" s="572"/>
      <c r="P33" s="573"/>
      <c r="Q33" s="555"/>
      <c r="R33"/>
      <c r="S33" s="260"/>
      <c r="U33" s="103"/>
    </row>
    <row r="34" spans="2:21" x14ac:dyDescent="0.35">
      <c r="B34" s="113"/>
      <c r="C34" s="143"/>
      <c r="D34" s="292"/>
      <c r="E34" s="543"/>
      <c r="F34" s="543"/>
      <c r="G34" s="543"/>
      <c r="H34" s="543"/>
      <c r="I34" s="543"/>
      <c r="J34" s="543"/>
      <c r="K34" s="543"/>
      <c r="L34" s="543"/>
      <c r="M34" s="543"/>
      <c r="N34" s="543"/>
      <c r="O34" s="574"/>
      <c r="P34" s="575"/>
      <c r="Q34" s="553"/>
      <c r="R34"/>
      <c r="S34" s="260"/>
      <c r="U34" s="103"/>
    </row>
    <row r="35" spans="2:21" x14ac:dyDescent="0.35">
      <c r="B35" s="113"/>
      <c r="C35" s="143"/>
      <c r="D35" s="289">
        <v>1</v>
      </c>
      <c r="E35" s="608"/>
      <c r="F35" s="608"/>
      <c r="G35" s="608"/>
      <c r="H35" s="608"/>
      <c r="I35" s="608"/>
      <c r="J35" s="608"/>
      <c r="K35" s="608"/>
      <c r="L35" s="608"/>
      <c r="M35" s="608"/>
      <c r="N35" s="608"/>
      <c r="O35" s="609"/>
      <c r="P35" s="610"/>
      <c r="Q35" s="611"/>
      <c r="R35"/>
      <c r="S35" s="260"/>
      <c r="U35" s="103"/>
    </row>
    <row r="36" spans="2:21" x14ac:dyDescent="0.35">
      <c r="B36" s="113"/>
      <c r="C36" s="143"/>
      <c r="D36" s="289">
        <v>2</v>
      </c>
      <c r="E36" s="612"/>
      <c r="F36" s="612"/>
      <c r="G36" s="612"/>
      <c r="H36" s="612"/>
      <c r="I36" s="612"/>
      <c r="J36" s="612"/>
      <c r="K36" s="612"/>
      <c r="L36" s="612"/>
      <c r="M36" s="612"/>
      <c r="N36" s="612"/>
      <c r="O36" s="613"/>
      <c r="P36" s="614"/>
      <c r="Q36" s="615"/>
      <c r="R36"/>
      <c r="S36" s="260"/>
      <c r="U36" s="103"/>
    </row>
    <row r="37" spans="2:21" x14ac:dyDescent="0.35">
      <c r="B37" s="113"/>
      <c r="C37" s="143"/>
      <c r="D37" s="289">
        <v>3</v>
      </c>
      <c r="E37" s="612"/>
      <c r="F37" s="612"/>
      <c r="G37" s="612"/>
      <c r="H37" s="612"/>
      <c r="I37" s="612"/>
      <c r="J37" s="616"/>
      <c r="K37" s="612"/>
      <c r="L37" s="612"/>
      <c r="M37" s="612"/>
      <c r="N37" s="612"/>
      <c r="O37" s="613"/>
      <c r="P37" s="614"/>
      <c r="Q37" s="617"/>
      <c r="R37"/>
      <c r="S37" s="260"/>
      <c r="U37" s="103"/>
    </row>
    <row r="38" spans="2:21" x14ac:dyDescent="0.35">
      <c r="B38" s="259"/>
      <c r="C38"/>
      <c r="D38" s="289">
        <v>4</v>
      </c>
      <c r="E38" s="367"/>
      <c r="F38" s="367"/>
      <c r="G38" s="367"/>
      <c r="H38" s="367"/>
      <c r="I38" s="367"/>
      <c r="J38" s="368"/>
      <c r="K38" s="367"/>
      <c r="L38" s="367"/>
      <c r="M38" s="367"/>
      <c r="N38" s="367"/>
      <c r="O38" s="369"/>
      <c r="P38" s="370"/>
      <c r="Q38" s="371"/>
      <c r="R38"/>
      <c r="S38" s="260"/>
      <c r="U38" s="103"/>
    </row>
    <row r="39" spans="2:21" x14ac:dyDescent="0.35">
      <c r="B39" s="259"/>
      <c r="C39"/>
      <c r="D39" s="289">
        <v>5</v>
      </c>
      <c r="E39" s="367"/>
      <c r="F39" s="367"/>
      <c r="G39" s="367"/>
      <c r="H39" s="367"/>
      <c r="I39" s="367"/>
      <c r="J39" s="368"/>
      <c r="K39" s="367"/>
      <c r="L39" s="367"/>
      <c r="M39" s="367"/>
      <c r="N39" s="367"/>
      <c r="O39" s="369"/>
      <c r="P39" s="370"/>
      <c r="Q39" s="371"/>
      <c r="R39"/>
      <c r="S39" s="260"/>
      <c r="U39" s="103"/>
    </row>
    <row r="40" spans="2:21" x14ac:dyDescent="0.35">
      <c r="B40" s="259"/>
      <c r="C40"/>
      <c r="D40" s="289">
        <v>6</v>
      </c>
      <c r="E40" s="367"/>
      <c r="F40" s="367"/>
      <c r="G40" s="367"/>
      <c r="H40" s="367"/>
      <c r="I40" s="367"/>
      <c r="J40" s="368"/>
      <c r="K40" s="367"/>
      <c r="L40" s="367"/>
      <c r="M40" s="367"/>
      <c r="N40" s="367"/>
      <c r="O40" s="369"/>
      <c r="P40" s="370"/>
      <c r="Q40" s="371"/>
      <c r="R40"/>
      <c r="S40" s="260"/>
      <c r="U40" s="103"/>
    </row>
    <row r="41" spans="2:21" x14ac:dyDescent="0.35">
      <c r="B41" s="259"/>
      <c r="C41"/>
      <c r="D41" s="289">
        <v>7</v>
      </c>
      <c r="E41" s="367"/>
      <c r="F41" s="367"/>
      <c r="G41" s="367"/>
      <c r="H41" s="367"/>
      <c r="I41" s="367"/>
      <c r="J41" s="368"/>
      <c r="K41" s="367"/>
      <c r="L41" s="367"/>
      <c r="M41" s="367"/>
      <c r="N41" s="367"/>
      <c r="O41" s="369"/>
      <c r="P41" s="370"/>
      <c r="Q41" s="371"/>
      <c r="R41"/>
      <c r="S41" s="260"/>
      <c r="U41" s="103"/>
    </row>
    <row r="42" spans="2:21" x14ac:dyDescent="0.35">
      <c r="B42" s="259"/>
      <c r="C42"/>
      <c r="D42" s="290">
        <v>8</v>
      </c>
      <c r="E42" s="372"/>
      <c r="F42" s="372"/>
      <c r="G42" s="372"/>
      <c r="H42" s="372"/>
      <c r="I42" s="372"/>
      <c r="J42" s="373"/>
      <c r="K42" s="372"/>
      <c r="L42" s="372"/>
      <c r="M42" s="372"/>
      <c r="N42" s="372"/>
      <c r="O42" s="374"/>
      <c r="P42" s="375"/>
      <c r="Q42" s="376"/>
      <c r="R42"/>
      <c r="S42" s="260"/>
      <c r="U42" s="103"/>
    </row>
    <row r="43" spans="2:21" ht="16.5" customHeight="1" x14ac:dyDescent="0.35">
      <c r="B43" s="259"/>
      <c r="C43"/>
      <c r="D43" s="567" t="s">
        <v>324</v>
      </c>
      <c r="E43" s="556">
        <f>COUNTA(E35:E42)</f>
        <v>0</v>
      </c>
      <c r="F43" s="556">
        <f t="shared" ref="F43" si="2">COUNTA(F35:F42)</f>
        <v>0</v>
      </c>
      <c r="G43" s="556">
        <f t="shared" ref="G43" si="3">COUNTA(G35:G42)</f>
        <v>0</v>
      </c>
      <c r="H43" s="556">
        <f t="shared" ref="H43" si="4">COUNTA(H35:H42)</f>
        <v>0</v>
      </c>
      <c r="I43" s="556">
        <f t="shared" ref="I43" si="5">COUNTA(I35:I42)</f>
        <v>0</v>
      </c>
      <c r="J43" s="556">
        <f t="shared" ref="J43" si="6">COUNTA(J35:J42)</f>
        <v>0</v>
      </c>
      <c r="K43" s="556">
        <f t="shared" ref="K43" si="7">COUNTA(K35:K42)</f>
        <v>0</v>
      </c>
      <c r="L43" s="556">
        <f t="shared" ref="L43" si="8">COUNTA(L35:L42)</f>
        <v>0</v>
      </c>
      <c r="M43" s="556">
        <f t="shared" ref="M43" si="9">COUNTA(M35:M42)</f>
        <v>0</v>
      </c>
      <c r="N43" s="556">
        <f t="shared" ref="N43" si="10">COUNTA(N35:N42)</f>
        <v>0</v>
      </c>
      <c r="O43" s="556">
        <f>COUNTA(O35:P42)</f>
        <v>0</v>
      </c>
      <c r="P43" s="556"/>
      <c r="Q43" s="550">
        <f t="shared" ref="Q43" si="11">COUNTA(Q35:Q42)</f>
        <v>0</v>
      </c>
      <c r="R43"/>
      <c r="S43" s="260"/>
      <c r="U43" s="103"/>
    </row>
    <row r="44" spans="2:21" x14ac:dyDescent="0.35">
      <c r="B44" s="259"/>
      <c r="C44"/>
      <c r="D44" s="567"/>
      <c r="E44" s="556"/>
      <c r="F44" s="556"/>
      <c r="G44" s="556"/>
      <c r="H44" s="556"/>
      <c r="I44" s="556"/>
      <c r="J44" s="556"/>
      <c r="K44" s="556"/>
      <c r="L44" s="556"/>
      <c r="M44" s="556"/>
      <c r="N44" s="556"/>
      <c r="O44" s="556"/>
      <c r="P44" s="556"/>
      <c r="Q44" s="550"/>
      <c r="R44"/>
      <c r="S44" s="260"/>
      <c r="U44" s="103"/>
    </row>
    <row r="45" spans="2:21" ht="16.2" thickBot="1" x14ac:dyDescent="0.4">
      <c r="B45" s="259"/>
      <c r="C45"/>
      <c r="D45" s="568"/>
      <c r="E45" s="557"/>
      <c r="F45" s="557"/>
      <c r="G45" s="557"/>
      <c r="H45" s="557"/>
      <c r="I45" s="557"/>
      <c r="J45" s="557"/>
      <c r="K45" s="557"/>
      <c r="L45" s="557"/>
      <c r="M45" s="557"/>
      <c r="N45" s="557"/>
      <c r="O45" s="557"/>
      <c r="P45" s="557"/>
      <c r="Q45" s="551"/>
      <c r="R45"/>
      <c r="S45" s="260"/>
      <c r="U45" s="103"/>
    </row>
    <row r="46" spans="2:21" x14ac:dyDescent="0.35">
      <c r="B46" s="259"/>
      <c r="C46"/>
      <c r="D46" s="114"/>
      <c r="E46"/>
      <c r="F46"/>
      <c r="G46"/>
      <c r="H46"/>
      <c r="I46"/>
      <c r="J46"/>
      <c r="K46"/>
      <c r="L46"/>
      <c r="M46"/>
      <c r="N46"/>
      <c r="O46"/>
      <c r="P46"/>
      <c r="Q46"/>
      <c r="R46"/>
      <c r="S46" s="260"/>
      <c r="U46" s="103"/>
    </row>
    <row r="47" spans="2:21" ht="16.5" customHeight="1" thickBot="1" x14ac:dyDescent="0.4">
      <c r="B47" s="116"/>
      <c r="C47" s="112" t="s">
        <v>323</v>
      </c>
      <c r="D47" s="114"/>
      <c r="E47" s="114"/>
      <c r="F47" s="114"/>
      <c r="G47" s="114"/>
      <c r="H47" s="114"/>
      <c r="I47" s="114"/>
      <c r="J47" s="114"/>
      <c r="K47" s="114"/>
      <c r="L47" s="114"/>
      <c r="M47" s="114"/>
      <c r="N47" s="114"/>
      <c r="O47" s="114"/>
      <c r="P47" s="114"/>
      <c r="Q47" s="114"/>
      <c r="R47"/>
      <c r="S47" s="260"/>
      <c r="U47" s="103"/>
    </row>
    <row r="48" spans="2:21" x14ac:dyDescent="0.35">
      <c r="B48" s="113"/>
      <c r="C48" s="143"/>
      <c r="D48" s="291"/>
      <c r="E48" s="542" t="s">
        <v>307</v>
      </c>
      <c r="F48" s="542" t="s">
        <v>308</v>
      </c>
      <c r="G48" s="542" t="s">
        <v>309</v>
      </c>
      <c r="H48" s="542" t="s">
        <v>310</v>
      </c>
      <c r="I48" s="542" t="s">
        <v>311</v>
      </c>
      <c r="J48" s="542" t="s">
        <v>312</v>
      </c>
      <c r="K48" s="542" t="s">
        <v>313</v>
      </c>
      <c r="L48" s="542" t="s">
        <v>314</v>
      </c>
      <c r="M48" s="542" t="s">
        <v>315</v>
      </c>
      <c r="N48" s="542" t="s">
        <v>316</v>
      </c>
      <c r="O48" s="570" t="s">
        <v>317</v>
      </c>
      <c r="P48" s="571"/>
      <c r="Q48" s="552" t="s">
        <v>318</v>
      </c>
      <c r="R48"/>
      <c r="S48" s="260"/>
      <c r="U48" s="103"/>
    </row>
    <row r="49" spans="2:21" x14ac:dyDescent="0.35">
      <c r="B49" s="113"/>
      <c r="C49" s="143"/>
      <c r="D49" s="142"/>
      <c r="E49" s="554"/>
      <c r="F49" s="554"/>
      <c r="G49" s="554"/>
      <c r="H49" s="554"/>
      <c r="I49" s="554"/>
      <c r="J49" s="554"/>
      <c r="K49" s="554"/>
      <c r="L49" s="554"/>
      <c r="M49" s="554"/>
      <c r="N49" s="554"/>
      <c r="O49" s="572"/>
      <c r="P49" s="573"/>
      <c r="Q49" s="555"/>
      <c r="R49"/>
      <c r="S49" s="260"/>
      <c r="U49" s="103"/>
    </row>
    <row r="50" spans="2:21" x14ac:dyDescent="0.35">
      <c r="B50" s="113"/>
      <c r="C50" s="143"/>
      <c r="D50" s="292"/>
      <c r="E50" s="543"/>
      <c r="F50" s="543"/>
      <c r="G50" s="543"/>
      <c r="H50" s="543"/>
      <c r="I50" s="543"/>
      <c r="J50" s="543"/>
      <c r="K50" s="543"/>
      <c r="L50" s="543"/>
      <c r="M50" s="543"/>
      <c r="N50" s="543"/>
      <c r="O50" s="574"/>
      <c r="P50" s="575"/>
      <c r="Q50" s="553"/>
      <c r="R50"/>
      <c r="S50" s="260"/>
      <c r="U50" s="103"/>
    </row>
    <row r="51" spans="2:21" x14ac:dyDescent="0.35">
      <c r="B51" s="113"/>
      <c r="C51" s="143"/>
      <c r="D51" s="289">
        <v>1</v>
      </c>
      <c r="E51" s="608"/>
      <c r="F51" s="608"/>
      <c r="G51" s="608"/>
      <c r="H51" s="608"/>
      <c r="I51" s="608"/>
      <c r="J51" s="608"/>
      <c r="K51" s="608"/>
      <c r="L51" s="608"/>
      <c r="M51" s="608"/>
      <c r="N51" s="608"/>
      <c r="O51" s="609"/>
      <c r="P51" s="610"/>
      <c r="Q51" s="611"/>
      <c r="R51"/>
      <c r="S51" s="260"/>
      <c r="U51" s="103"/>
    </row>
    <row r="52" spans="2:21" x14ac:dyDescent="0.35">
      <c r="B52" s="113"/>
      <c r="C52" s="143"/>
      <c r="D52" s="289">
        <v>2</v>
      </c>
      <c r="E52" s="612"/>
      <c r="F52" s="612"/>
      <c r="G52" s="612"/>
      <c r="H52" s="612"/>
      <c r="I52" s="612"/>
      <c r="J52" s="612"/>
      <c r="K52" s="612"/>
      <c r="L52" s="612"/>
      <c r="M52" s="612"/>
      <c r="N52" s="612"/>
      <c r="O52" s="613"/>
      <c r="P52" s="614"/>
      <c r="Q52" s="615"/>
      <c r="R52"/>
      <c r="S52" s="260"/>
      <c r="U52" s="103"/>
    </row>
    <row r="53" spans="2:21" x14ac:dyDescent="0.35">
      <c r="B53" s="113"/>
      <c r="C53" s="143"/>
      <c r="D53" s="289">
        <v>3</v>
      </c>
      <c r="E53" s="612"/>
      <c r="F53" s="612"/>
      <c r="G53" s="612"/>
      <c r="H53" s="612"/>
      <c r="I53" s="612"/>
      <c r="J53" s="616"/>
      <c r="K53" s="612"/>
      <c r="L53" s="612"/>
      <c r="M53" s="612"/>
      <c r="N53" s="612"/>
      <c r="O53" s="613"/>
      <c r="P53" s="614"/>
      <c r="Q53" s="617"/>
      <c r="R53"/>
      <c r="S53" s="260"/>
      <c r="U53" s="103"/>
    </row>
    <row r="54" spans="2:21" x14ac:dyDescent="0.35">
      <c r="B54" s="259"/>
      <c r="C54"/>
      <c r="D54" s="289">
        <v>4</v>
      </c>
      <c r="E54" s="367"/>
      <c r="F54" s="367"/>
      <c r="G54" s="367"/>
      <c r="H54" s="367"/>
      <c r="I54" s="367"/>
      <c r="J54" s="368"/>
      <c r="K54" s="367"/>
      <c r="L54" s="367"/>
      <c r="M54" s="367"/>
      <c r="N54" s="367"/>
      <c r="O54" s="369"/>
      <c r="P54" s="370"/>
      <c r="Q54" s="371"/>
      <c r="R54"/>
      <c r="S54" s="260"/>
      <c r="U54" s="103"/>
    </row>
    <row r="55" spans="2:21" x14ac:dyDescent="0.35">
      <c r="B55" s="259"/>
      <c r="C55"/>
      <c r="D55" s="289">
        <v>5</v>
      </c>
      <c r="E55" s="367"/>
      <c r="F55" s="367"/>
      <c r="G55" s="367"/>
      <c r="H55" s="367"/>
      <c r="I55" s="367"/>
      <c r="J55" s="368"/>
      <c r="K55" s="367"/>
      <c r="L55" s="367"/>
      <c r="M55" s="367"/>
      <c r="N55" s="367"/>
      <c r="O55" s="369"/>
      <c r="P55" s="370"/>
      <c r="Q55" s="371"/>
      <c r="R55"/>
      <c r="S55" s="260"/>
      <c r="U55" s="103"/>
    </row>
    <row r="56" spans="2:21" x14ac:dyDescent="0.35">
      <c r="B56" s="259"/>
      <c r="C56"/>
      <c r="D56" s="289">
        <v>6</v>
      </c>
      <c r="E56" s="367"/>
      <c r="F56" s="367"/>
      <c r="G56" s="367"/>
      <c r="H56" s="367"/>
      <c r="I56" s="367"/>
      <c r="J56" s="368"/>
      <c r="K56" s="367"/>
      <c r="L56" s="367"/>
      <c r="M56" s="367"/>
      <c r="N56" s="367"/>
      <c r="O56" s="369"/>
      <c r="P56" s="370"/>
      <c r="Q56" s="371"/>
      <c r="R56"/>
      <c r="S56" s="260"/>
      <c r="U56" s="103"/>
    </row>
    <row r="57" spans="2:21" x14ac:dyDescent="0.35">
      <c r="B57" s="259"/>
      <c r="C57"/>
      <c r="D57" s="289">
        <v>7</v>
      </c>
      <c r="E57" s="367"/>
      <c r="F57" s="367"/>
      <c r="G57" s="367"/>
      <c r="H57" s="367"/>
      <c r="I57" s="367"/>
      <c r="J57" s="368"/>
      <c r="K57" s="367"/>
      <c r="L57" s="367"/>
      <c r="M57" s="367"/>
      <c r="N57" s="367"/>
      <c r="O57" s="369"/>
      <c r="P57" s="370"/>
      <c r="Q57" s="371"/>
      <c r="R57"/>
      <c r="S57" s="260"/>
      <c r="U57" s="103"/>
    </row>
    <row r="58" spans="2:21" x14ac:dyDescent="0.35">
      <c r="B58" s="259"/>
      <c r="C58"/>
      <c r="D58" s="290">
        <v>8</v>
      </c>
      <c r="E58" s="372"/>
      <c r="F58" s="372"/>
      <c r="G58" s="372"/>
      <c r="H58" s="372"/>
      <c r="I58" s="372"/>
      <c r="J58" s="373"/>
      <c r="K58" s="372"/>
      <c r="L58" s="372"/>
      <c r="M58" s="372"/>
      <c r="N58" s="372"/>
      <c r="O58" s="374"/>
      <c r="P58" s="375"/>
      <c r="Q58" s="376"/>
      <c r="R58"/>
      <c r="S58" s="260"/>
      <c r="U58" s="103"/>
    </row>
    <row r="59" spans="2:21" ht="16.5" customHeight="1" x14ac:dyDescent="0.35">
      <c r="B59" s="259"/>
      <c r="C59"/>
      <c r="D59" s="567" t="s">
        <v>324</v>
      </c>
      <c r="E59" s="556">
        <f>COUNTA(E51:E58)</f>
        <v>0</v>
      </c>
      <c r="F59" s="556">
        <f t="shared" ref="F59" si="12">COUNTA(F51:F58)</f>
        <v>0</v>
      </c>
      <c r="G59" s="556">
        <f t="shared" ref="G59" si="13">COUNTA(G51:G58)</f>
        <v>0</v>
      </c>
      <c r="H59" s="556">
        <f t="shared" ref="H59" si="14">COUNTA(H51:H58)</f>
        <v>0</v>
      </c>
      <c r="I59" s="556">
        <f t="shared" ref="I59" si="15">COUNTA(I51:I58)</f>
        <v>0</v>
      </c>
      <c r="J59" s="556">
        <f t="shared" ref="J59" si="16">COUNTA(J51:J58)</f>
        <v>0</v>
      </c>
      <c r="K59" s="556">
        <f t="shared" ref="K59" si="17">COUNTA(K51:K58)</f>
        <v>0</v>
      </c>
      <c r="L59" s="556">
        <f t="shared" ref="L59" si="18">COUNTA(L51:L58)</f>
        <v>0</v>
      </c>
      <c r="M59" s="556">
        <f t="shared" ref="M59" si="19">COUNTA(M51:M58)</f>
        <v>0</v>
      </c>
      <c r="N59" s="556">
        <f t="shared" ref="N59" si="20">COUNTA(N51:N58)</f>
        <v>0</v>
      </c>
      <c r="O59" s="556">
        <f>COUNTA(O51:P58)</f>
        <v>0</v>
      </c>
      <c r="P59" s="556"/>
      <c r="Q59" s="550">
        <f t="shared" ref="Q59" si="21">COUNTA(Q51:Q58)</f>
        <v>0</v>
      </c>
      <c r="R59"/>
      <c r="S59" s="260"/>
      <c r="U59" s="103"/>
    </row>
    <row r="60" spans="2:21" x14ac:dyDescent="0.35">
      <c r="B60" s="259"/>
      <c r="C60"/>
      <c r="D60" s="567"/>
      <c r="E60" s="556"/>
      <c r="F60" s="556"/>
      <c r="G60" s="556"/>
      <c r="H60" s="556"/>
      <c r="I60" s="556"/>
      <c r="J60" s="556"/>
      <c r="K60" s="556"/>
      <c r="L60" s="556"/>
      <c r="M60" s="556"/>
      <c r="N60" s="556"/>
      <c r="O60" s="556"/>
      <c r="P60" s="556"/>
      <c r="Q60" s="550"/>
      <c r="R60"/>
      <c r="S60" s="260"/>
      <c r="U60" s="103"/>
    </row>
    <row r="61" spans="2:21" ht="16.2" thickBot="1" x14ac:dyDescent="0.4">
      <c r="B61" s="259"/>
      <c r="C61"/>
      <c r="D61" s="568"/>
      <c r="E61" s="557"/>
      <c r="F61" s="557"/>
      <c r="G61" s="557"/>
      <c r="H61" s="557"/>
      <c r="I61" s="557"/>
      <c r="J61" s="557"/>
      <c r="K61" s="557"/>
      <c r="L61" s="557"/>
      <c r="M61" s="557"/>
      <c r="N61" s="557"/>
      <c r="O61" s="557"/>
      <c r="P61" s="557"/>
      <c r="Q61" s="551"/>
      <c r="R61"/>
      <c r="S61" s="260"/>
      <c r="U61" s="103"/>
    </row>
    <row r="62" spans="2:21" ht="16.2" thickBot="1" x14ac:dyDescent="0.4">
      <c r="B62" s="261"/>
      <c r="C62" s="262"/>
      <c r="D62" s="262"/>
      <c r="E62" s="262"/>
      <c r="F62" s="262"/>
      <c r="G62" s="262"/>
      <c r="H62" s="262"/>
      <c r="I62" s="262"/>
      <c r="J62" s="262"/>
      <c r="K62" s="262"/>
      <c r="L62" s="262"/>
      <c r="M62" s="262"/>
      <c r="N62" s="262"/>
      <c r="O62" s="262"/>
      <c r="P62" s="262"/>
      <c r="Q62" s="262"/>
      <c r="R62" s="262"/>
      <c r="S62" s="263"/>
      <c r="U62" s="103"/>
    </row>
    <row r="63" spans="2:21" ht="16.2" thickBot="1" x14ac:dyDescent="0.4">
      <c r="B63"/>
      <c r="C63"/>
      <c r="D63"/>
      <c r="E63"/>
      <c r="F63"/>
      <c r="G63"/>
      <c r="H63"/>
      <c r="I63"/>
      <c r="J63"/>
      <c r="K63"/>
      <c r="L63"/>
      <c r="M63"/>
      <c r="N63"/>
      <c r="O63"/>
      <c r="P63"/>
      <c r="Q63"/>
      <c r="R63"/>
      <c r="S63"/>
      <c r="U63" s="103"/>
    </row>
    <row r="64" spans="2:21" ht="16.2" thickBot="1" x14ac:dyDescent="0.4">
      <c r="B64" s="273" t="s">
        <v>126</v>
      </c>
      <c r="C64" s="274"/>
      <c r="D64" s="274"/>
      <c r="E64" s="274"/>
      <c r="F64" s="274"/>
      <c r="G64" s="274"/>
      <c r="H64" s="274"/>
      <c r="I64" s="274"/>
      <c r="J64" s="274"/>
      <c r="K64" s="274"/>
      <c r="L64" s="274"/>
      <c r="M64" s="274"/>
      <c r="N64" s="274"/>
      <c r="O64" s="274"/>
      <c r="P64" s="274"/>
      <c r="Q64" s="274"/>
      <c r="R64" s="274"/>
      <c r="S64" s="275"/>
      <c r="U64" s="103"/>
    </row>
    <row r="65" spans="2:21" ht="16.5" customHeight="1" x14ac:dyDescent="0.35">
      <c r="B65" s="558"/>
      <c r="C65" s="559"/>
      <c r="D65" s="559"/>
      <c r="E65" s="559"/>
      <c r="F65" s="559"/>
      <c r="G65" s="559"/>
      <c r="H65" s="559"/>
      <c r="I65" s="559"/>
      <c r="J65" s="559"/>
      <c r="K65" s="559"/>
      <c r="L65" s="559"/>
      <c r="M65" s="559"/>
      <c r="N65" s="559"/>
      <c r="O65" s="559"/>
      <c r="P65" s="559"/>
      <c r="Q65" s="559"/>
      <c r="R65" s="559"/>
      <c r="S65" s="560"/>
      <c r="U65" s="103"/>
    </row>
    <row r="66" spans="2:21" x14ac:dyDescent="0.35">
      <c r="B66" s="561"/>
      <c r="C66" s="562"/>
      <c r="D66" s="562"/>
      <c r="E66" s="562"/>
      <c r="F66" s="562"/>
      <c r="G66" s="562"/>
      <c r="H66" s="562"/>
      <c r="I66" s="562"/>
      <c r="J66" s="562"/>
      <c r="K66" s="562"/>
      <c r="L66" s="562"/>
      <c r="M66" s="562"/>
      <c r="N66" s="562"/>
      <c r="O66" s="562"/>
      <c r="P66" s="562"/>
      <c r="Q66" s="562"/>
      <c r="R66" s="562"/>
      <c r="S66" s="563"/>
      <c r="U66" s="103"/>
    </row>
    <row r="67" spans="2:21" x14ac:dyDescent="0.35">
      <c r="B67" s="561"/>
      <c r="C67" s="562"/>
      <c r="D67" s="562"/>
      <c r="E67" s="562"/>
      <c r="F67" s="562"/>
      <c r="G67" s="562"/>
      <c r="H67" s="562"/>
      <c r="I67" s="562"/>
      <c r="J67" s="562"/>
      <c r="K67" s="562"/>
      <c r="L67" s="562"/>
      <c r="M67" s="562"/>
      <c r="N67" s="562"/>
      <c r="O67" s="562"/>
      <c r="P67" s="562"/>
      <c r="Q67" s="562"/>
      <c r="R67" s="562"/>
      <c r="S67" s="563"/>
      <c r="U67" s="103"/>
    </row>
    <row r="68" spans="2:21" x14ac:dyDescent="0.35">
      <c r="B68" s="561"/>
      <c r="C68" s="562"/>
      <c r="D68" s="562"/>
      <c r="E68" s="562"/>
      <c r="F68" s="562"/>
      <c r="G68" s="562"/>
      <c r="H68" s="562"/>
      <c r="I68" s="562"/>
      <c r="J68" s="562"/>
      <c r="K68" s="562"/>
      <c r="L68" s="562"/>
      <c r="M68" s="562"/>
      <c r="N68" s="562"/>
      <c r="O68" s="562"/>
      <c r="P68" s="562"/>
      <c r="Q68" s="562"/>
      <c r="R68" s="562"/>
      <c r="S68" s="563"/>
      <c r="U68" s="103"/>
    </row>
    <row r="69" spans="2:21" ht="16.2" thickBot="1" x14ac:dyDescent="0.4">
      <c r="B69" s="564"/>
      <c r="C69" s="565"/>
      <c r="D69" s="565"/>
      <c r="E69" s="565"/>
      <c r="F69" s="565"/>
      <c r="G69" s="565"/>
      <c r="H69" s="565"/>
      <c r="I69" s="565"/>
      <c r="J69" s="565"/>
      <c r="K69" s="565"/>
      <c r="L69" s="565"/>
      <c r="M69" s="565"/>
      <c r="N69" s="565"/>
      <c r="O69" s="565"/>
      <c r="P69" s="565"/>
      <c r="Q69" s="565"/>
      <c r="R69" s="565"/>
      <c r="S69" s="566"/>
      <c r="U69" s="103"/>
    </row>
    <row r="70" spans="2:21" ht="16.2" thickBot="1" x14ac:dyDescent="0.4">
      <c r="B70" s="272"/>
      <c r="C70"/>
      <c r="D70"/>
      <c r="E70"/>
      <c r="F70"/>
      <c r="G70"/>
      <c r="H70"/>
      <c r="I70"/>
      <c r="J70"/>
      <c r="K70"/>
      <c r="L70"/>
      <c r="M70"/>
      <c r="N70"/>
      <c r="O70"/>
      <c r="P70"/>
      <c r="Q70"/>
      <c r="R70"/>
      <c r="S70" s="272"/>
      <c r="U70" s="103"/>
    </row>
    <row r="71" spans="2:21" ht="16.2" thickBot="1" x14ac:dyDescent="0.4">
      <c r="B71" s="273" t="s">
        <v>341</v>
      </c>
      <c r="C71" s="274"/>
      <c r="D71" s="274"/>
      <c r="E71" s="274"/>
      <c r="F71" s="274"/>
      <c r="G71" s="274"/>
      <c r="H71" s="274"/>
      <c r="I71" s="274"/>
      <c r="J71" s="274"/>
      <c r="K71" s="274"/>
      <c r="L71" s="274"/>
      <c r="M71" s="274"/>
      <c r="N71" s="274"/>
      <c r="O71" s="274"/>
      <c r="P71" s="274"/>
      <c r="Q71" s="274"/>
      <c r="R71" s="274"/>
      <c r="S71" s="275"/>
      <c r="U71" s="103"/>
    </row>
    <row r="72" spans="2:21" x14ac:dyDescent="0.35">
      <c r="B72" s="113"/>
      <c r="C72" s="143"/>
      <c r="D72" s="114"/>
      <c r="E72" s="114"/>
      <c r="F72" s="114"/>
      <c r="G72" s="114"/>
      <c r="H72" s="114"/>
      <c r="I72" s="114"/>
      <c r="J72" s="114"/>
      <c r="K72" s="114"/>
      <c r="L72" s="114"/>
      <c r="M72" s="114"/>
      <c r="N72" s="114"/>
      <c r="O72" s="114"/>
      <c r="P72" s="114"/>
      <c r="Q72" s="114"/>
      <c r="R72" s="114"/>
      <c r="S72" s="115"/>
      <c r="U72" s="103"/>
    </row>
    <row r="73" spans="2:21" ht="16.2" thickBot="1" x14ac:dyDescent="0.4">
      <c r="B73" s="113"/>
      <c r="C73" s="276" t="s">
        <v>344</v>
      </c>
      <c r="E73" s="114"/>
      <c r="F73" s="114"/>
      <c r="G73" s="114"/>
      <c r="H73" s="114"/>
      <c r="I73" s="114"/>
      <c r="J73" s="114"/>
      <c r="K73" s="114"/>
      <c r="L73" s="114"/>
      <c r="M73" s="114"/>
      <c r="N73" s="114"/>
      <c r="O73" s="114"/>
      <c r="P73" s="114"/>
      <c r="Q73" s="114"/>
      <c r="R73" s="114"/>
      <c r="S73" s="115"/>
      <c r="U73" s="103"/>
    </row>
    <row r="74" spans="2:21" x14ac:dyDescent="0.35">
      <c r="B74" s="113"/>
      <c r="C74" s="277"/>
      <c r="D74" s="118"/>
      <c r="E74" s="278"/>
      <c r="F74" s="278"/>
      <c r="G74" s="278"/>
      <c r="H74" s="278"/>
      <c r="I74" s="278"/>
      <c r="J74" s="278"/>
      <c r="K74" s="278"/>
      <c r="L74" s="278"/>
      <c r="M74" s="278"/>
      <c r="N74" s="278"/>
      <c r="O74" s="278"/>
      <c r="P74" s="278"/>
      <c r="Q74" s="278"/>
      <c r="R74" s="279"/>
      <c r="S74" s="115"/>
      <c r="U74" s="103"/>
    </row>
    <row r="75" spans="2:21" ht="16.2" thickBot="1" x14ac:dyDescent="0.4">
      <c r="B75" s="119"/>
      <c r="C75" s="119"/>
      <c r="D75" s="276" t="s">
        <v>320</v>
      </c>
      <c r="E75" s="114"/>
      <c r="F75" s="114"/>
      <c r="G75" s="114"/>
      <c r="H75" s="114"/>
      <c r="I75" s="276" t="s">
        <v>322</v>
      </c>
      <c r="J75" s="114"/>
      <c r="K75" s="114"/>
      <c r="L75" s="114"/>
      <c r="M75" s="114"/>
      <c r="N75" s="276" t="s">
        <v>323</v>
      </c>
      <c r="O75" s="114"/>
      <c r="P75" s="114"/>
      <c r="Q75" s="114"/>
      <c r="R75" s="115"/>
      <c r="S75" s="115"/>
      <c r="U75" s="103"/>
    </row>
    <row r="76" spans="2:21" ht="17.25" customHeight="1" x14ac:dyDescent="0.35">
      <c r="B76" s="113"/>
      <c r="C76" s="113"/>
      <c r="D76" s="540" t="s">
        <v>325</v>
      </c>
      <c r="E76" s="542" t="s">
        <v>329</v>
      </c>
      <c r="F76" s="542" t="s">
        <v>313</v>
      </c>
      <c r="G76" s="552" t="s">
        <v>330</v>
      </c>
      <c r="H76"/>
      <c r="I76" s="540" t="s">
        <v>325</v>
      </c>
      <c r="J76" s="542" t="s">
        <v>329</v>
      </c>
      <c r="K76" s="542" t="s">
        <v>313</v>
      </c>
      <c r="L76" s="552" t="s">
        <v>330</v>
      </c>
      <c r="M76"/>
      <c r="N76" s="540" t="s">
        <v>325</v>
      </c>
      <c r="O76" s="542" t="s">
        <v>329</v>
      </c>
      <c r="P76" s="542" t="s">
        <v>313</v>
      </c>
      <c r="Q76" s="552" t="s">
        <v>330</v>
      </c>
      <c r="R76" s="115"/>
      <c r="S76" s="115"/>
      <c r="U76" s="103"/>
    </row>
    <row r="77" spans="2:21" x14ac:dyDescent="0.35">
      <c r="B77" s="113"/>
      <c r="C77" s="113"/>
      <c r="D77" s="544"/>
      <c r="E77" s="554"/>
      <c r="F77" s="554"/>
      <c r="G77" s="555"/>
      <c r="H77"/>
      <c r="I77" s="544"/>
      <c r="J77" s="554"/>
      <c r="K77" s="554"/>
      <c r="L77" s="555"/>
      <c r="M77"/>
      <c r="N77" s="544"/>
      <c r="O77" s="554"/>
      <c r="P77" s="554"/>
      <c r="Q77" s="555"/>
      <c r="R77" s="115"/>
      <c r="S77" s="115"/>
      <c r="U77" s="103"/>
    </row>
    <row r="78" spans="2:21" x14ac:dyDescent="0.35">
      <c r="B78" s="113"/>
      <c r="C78" s="113"/>
      <c r="D78" s="541"/>
      <c r="E78" s="543"/>
      <c r="F78" s="543"/>
      <c r="G78" s="553"/>
      <c r="H78"/>
      <c r="I78" s="541"/>
      <c r="J78" s="543"/>
      <c r="K78" s="543"/>
      <c r="L78" s="553"/>
      <c r="M78"/>
      <c r="N78" s="541"/>
      <c r="O78" s="543"/>
      <c r="P78" s="543"/>
      <c r="Q78" s="553"/>
      <c r="R78" s="115"/>
      <c r="S78" s="115"/>
      <c r="U78" s="103"/>
    </row>
    <row r="79" spans="2:21" x14ac:dyDescent="0.35">
      <c r="B79" s="113"/>
      <c r="C79" s="113"/>
      <c r="D79" s="280">
        <v>0</v>
      </c>
      <c r="E79" s="267">
        <f>COUNTIF(E$19:J$26,$D79)</f>
        <v>0</v>
      </c>
      <c r="F79" s="267">
        <f>COUNTIF(K$19:K$26,$D79)</f>
        <v>0</v>
      </c>
      <c r="G79" s="281">
        <f>COUNTIF(L$19:Q$26,$D79)</f>
        <v>0</v>
      </c>
      <c r="H79"/>
      <c r="I79" s="280">
        <v>0</v>
      </c>
      <c r="J79" s="267">
        <f t="shared" ref="J79:J88" si="22">COUNTIF(E$35:J$42,$I79)</f>
        <v>0</v>
      </c>
      <c r="K79" s="267">
        <f t="shared" ref="K79:K88" si="23">COUNTIF(K$35:K$42,$I79)</f>
        <v>0</v>
      </c>
      <c r="L79" s="281">
        <f t="shared" ref="L79:L88" si="24">COUNTIF(L$35:Q$42,$I79)</f>
        <v>0</v>
      </c>
      <c r="M79"/>
      <c r="N79" s="280">
        <v>0</v>
      </c>
      <c r="O79" s="267">
        <f t="shared" ref="O79:O88" si="25">COUNTIF(E$51:J$58,$N79)</f>
        <v>0</v>
      </c>
      <c r="P79" s="267">
        <f t="shared" ref="P79:P88" si="26">COUNTIF(K$51:K$58,$N79)</f>
        <v>0</v>
      </c>
      <c r="Q79" s="281">
        <f t="shared" ref="Q79:Q88" si="27">COUNTIF(L$51:Q$58,$N79)</f>
        <v>0</v>
      </c>
      <c r="R79" s="115"/>
      <c r="S79" s="115"/>
      <c r="U79" s="103"/>
    </row>
    <row r="80" spans="2:21" x14ac:dyDescent="0.35">
      <c r="B80" s="113"/>
      <c r="C80" s="113"/>
      <c r="D80" s="282">
        <v>1</v>
      </c>
      <c r="E80" s="267">
        <f>COUNTIF(E$19:J$26,$D80)</f>
        <v>0</v>
      </c>
      <c r="F80" s="267">
        <f>COUNTIF(K$19:K$26,$D80)</f>
        <v>0</v>
      </c>
      <c r="G80" s="281">
        <f>COUNTIF(L$19:Q$26,$D80)</f>
        <v>0</v>
      </c>
      <c r="H80"/>
      <c r="I80" s="282">
        <v>1</v>
      </c>
      <c r="J80" s="267">
        <f t="shared" si="22"/>
        <v>0</v>
      </c>
      <c r="K80" s="267">
        <f t="shared" si="23"/>
        <v>0</v>
      </c>
      <c r="L80" s="281">
        <f t="shared" si="24"/>
        <v>0</v>
      </c>
      <c r="M80"/>
      <c r="N80" s="282">
        <v>1</v>
      </c>
      <c r="O80" s="267">
        <f t="shared" si="25"/>
        <v>0</v>
      </c>
      <c r="P80" s="267">
        <f t="shared" si="26"/>
        <v>0</v>
      </c>
      <c r="Q80" s="281">
        <f t="shared" si="27"/>
        <v>0</v>
      </c>
      <c r="R80" s="115"/>
      <c r="S80" s="115"/>
      <c r="U80" s="103"/>
    </row>
    <row r="81" spans="2:21" x14ac:dyDescent="0.35">
      <c r="B81" s="113"/>
      <c r="C81" s="113"/>
      <c r="D81" s="282">
        <v>2</v>
      </c>
      <c r="E81" s="267">
        <f t="shared" ref="E81:E88" si="28">COUNTIF(E$19:J$26,$D81)</f>
        <v>0</v>
      </c>
      <c r="F81" s="267">
        <f t="shared" ref="F81:F88" si="29">COUNTIF(K$19:K$26,$D81)</f>
        <v>0</v>
      </c>
      <c r="G81" s="281">
        <f t="shared" ref="G81:G88" si="30">COUNTIF(L$19:Q$26,$D81)</f>
        <v>0</v>
      </c>
      <c r="H81"/>
      <c r="I81" s="282">
        <v>2</v>
      </c>
      <c r="J81" s="267">
        <f t="shared" si="22"/>
        <v>0</v>
      </c>
      <c r="K81" s="267">
        <f t="shared" si="23"/>
        <v>0</v>
      </c>
      <c r="L81" s="281">
        <f t="shared" si="24"/>
        <v>0</v>
      </c>
      <c r="M81"/>
      <c r="N81" s="282">
        <v>2</v>
      </c>
      <c r="O81" s="267">
        <f t="shared" si="25"/>
        <v>0</v>
      </c>
      <c r="P81" s="267">
        <f t="shared" si="26"/>
        <v>0</v>
      </c>
      <c r="Q81" s="281">
        <f t="shared" si="27"/>
        <v>0</v>
      </c>
      <c r="R81" s="115"/>
      <c r="S81" s="115"/>
      <c r="U81" s="103"/>
    </row>
    <row r="82" spans="2:21" x14ac:dyDescent="0.35">
      <c r="B82" s="113"/>
      <c r="C82" s="113"/>
      <c r="D82" s="282">
        <v>3</v>
      </c>
      <c r="E82" s="267">
        <f t="shared" si="28"/>
        <v>0</v>
      </c>
      <c r="F82" s="267">
        <f t="shared" si="29"/>
        <v>0</v>
      </c>
      <c r="G82" s="281">
        <f t="shared" si="30"/>
        <v>0</v>
      </c>
      <c r="H82"/>
      <c r="I82" s="282">
        <v>3</v>
      </c>
      <c r="J82" s="267">
        <f t="shared" si="22"/>
        <v>0</v>
      </c>
      <c r="K82" s="267">
        <f t="shared" si="23"/>
        <v>0</v>
      </c>
      <c r="L82" s="281">
        <f t="shared" si="24"/>
        <v>0</v>
      </c>
      <c r="M82"/>
      <c r="N82" s="282">
        <v>3</v>
      </c>
      <c r="O82" s="267">
        <f t="shared" si="25"/>
        <v>0</v>
      </c>
      <c r="P82" s="267">
        <f t="shared" si="26"/>
        <v>0</v>
      </c>
      <c r="Q82" s="281">
        <f t="shared" si="27"/>
        <v>0</v>
      </c>
      <c r="R82" s="115"/>
      <c r="S82" s="115"/>
      <c r="U82" s="103"/>
    </row>
    <row r="83" spans="2:21" x14ac:dyDescent="0.35">
      <c r="B83" s="259"/>
      <c r="C83" s="259"/>
      <c r="D83" s="282">
        <v>4</v>
      </c>
      <c r="E83" s="267">
        <f t="shared" si="28"/>
        <v>0</v>
      </c>
      <c r="F83" s="267">
        <f t="shared" si="29"/>
        <v>0</v>
      </c>
      <c r="G83" s="281">
        <f t="shared" si="30"/>
        <v>0</v>
      </c>
      <c r="H83"/>
      <c r="I83" s="282">
        <v>4</v>
      </c>
      <c r="J83" s="267">
        <f t="shared" si="22"/>
        <v>0</v>
      </c>
      <c r="K83" s="267">
        <f t="shared" si="23"/>
        <v>0</v>
      </c>
      <c r="L83" s="281">
        <f t="shared" si="24"/>
        <v>0</v>
      </c>
      <c r="M83"/>
      <c r="N83" s="282">
        <v>4</v>
      </c>
      <c r="O83" s="267">
        <f t="shared" si="25"/>
        <v>0</v>
      </c>
      <c r="P83" s="267">
        <f t="shared" si="26"/>
        <v>0</v>
      </c>
      <c r="Q83" s="281">
        <f t="shared" si="27"/>
        <v>0</v>
      </c>
      <c r="R83" s="260"/>
      <c r="S83" s="260"/>
      <c r="U83" s="103"/>
    </row>
    <row r="84" spans="2:21" x14ac:dyDescent="0.35">
      <c r="B84" s="259"/>
      <c r="C84" s="259"/>
      <c r="D84" s="282">
        <v>5</v>
      </c>
      <c r="E84" s="267">
        <f t="shared" si="28"/>
        <v>0</v>
      </c>
      <c r="F84" s="267">
        <f t="shared" si="29"/>
        <v>0</v>
      </c>
      <c r="G84" s="281">
        <f t="shared" si="30"/>
        <v>0</v>
      </c>
      <c r="H84"/>
      <c r="I84" s="282">
        <v>5</v>
      </c>
      <c r="J84" s="267">
        <f t="shared" si="22"/>
        <v>0</v>
      </c>
      <c r="K84" s="267">
        <f t="shared" si="23"/>
        <v>0</v>
      </c>
      <c r="L84" s="281">
        <f t="shared" si="24"/>
        <v>0</v>
      </c>
      <c r="M84"/>
      <c r="N84" s="282">
        <v>5</v>
      </c>
      <c r="O84" s="267">
        <f t="shared" si="25"/>
        <v>0</v>
      </c>
      <c r="P84" s="267">
        <f t="shared" si="26"/>
        <v>0</v>
      </c>
      <c r="Q84" s="281">
        <f t="shared" si="27"/>
        <v>0</v>
      </c>
      <c r="R84" s="260"/>
      <c r="S84" s="260"/>
      <c r="U84" s="103"/>
    </row>
    <row r="85" spans="2:21" x14ac:dyDescent="0.35">
      <c r="B85" s="259"/>
      <c r="C85" s="259"/>
      <c r="D85" s="282">
        <v>6</v>
      </c>
      <c r="E85" s="267">
        <f t="shared" si="28"/>
        <v>0</v>
      </c>
      <c r="F85" s="267">
        <f t="shared" si="29"/>
        <v>0</v>
      </c>
      <c r="G85" s="281">
        <f t="shared" si="30"/>
        <v>0</v>
      </c>
      <c r="H85"/>
      <c r="I85" s="282">
        <v>6</v>
      </c>
      <c r="J85" s="267">
        <f t="shared" si="22"/>
        <v>0</v>
      </c>
      <c r="K85" s="267">
        <f t="shared" si="23"/>
        <v>0</v>
      </c>
      <c r="L85" s="281">
        <f t="shared" si="24"/>
        <v>0</v>
      </c>
      <c r="M85"/>
      <c r="N85" s="282">
        <v>6</v>
      </c>
      <c r="O85" s="267">
        <f t="shared" si="25"/>
        <v>0</v>
      </c>
      <c r="P85" s="267">
        <f t="shared" si="26"/>
        <v>0</v>
      </c>
      <c r="Q85" s="281">
        <f t="shared" si="27"/>
        <v>0</v>
      </c>
      <c r="R85" s="260"/>
      <c r="S85" s="260"/>
      <c r="U85" s="103"/>
    </row>
    <row r="86" spans="2:21" x14ac:dyDescent="0.35">
      <c r="B86" s="259"/>
      <c r="C86" s="259"/>
      <c r="D86" s="282">
        <v>7</v>
      </c>
      <c r="E86" s="267">
        <f t="shared" si="28"/>
        <v>0</v>
      </c>
      <c r="F86" s="267">
        <f t="shared" si="29"/>
        <v>0</v>
      </c>
      <c r="G86" s="281">
        <f t="shared" si="30"/>
        <v>0</v>
      </c>
      <c r="H86"/>
      <c r="I86" s="282">
        <v>7</v>
      </c>
      <c r="J86" s="267">
        <f t="shared" si="22"/>
        <v>0</v>
      </c>
      <c r="K86" s="267">
        <f t="shared" si="23"/>
        <v>0</v>
      </c>
      <c r="L86" s="281">
        <f t="shared" si="24"/>
        <v>0</v>
      </c>
      <c r="M86"/>
      <c r="N86" s="282">
        <v>7</v>
      </c>
      <c r="O86" s="267">
        <f t="shared" si="25"/>
        <v>0</v>
      </c>
      <c r="P86" s="267">
        <f t="shared" si="26"/>
        <v>0</v>
      </c>
      <c r="Q86" s="281">
        <f t="shared" si="27"/>
        <v>0</v>
      </c>
      <c r="R86" s="260"/>
      <c r="S86" s="260"/>
      <c r="U86" s="103"/>
    </row>
    <row r="87" spans="2:21" x14ac:dyDescent="0.35">
      <c r="B87" s="259"/>
      <c r="C87" s="259"/>
      <c r="D87" s="282">
        <v>8</v>
      </c>
      <c r="E87" s="267">
        <f t="shared" si="28"/>
        <v>0</v>
      </c>
      <c r="F87" s="267">
        <f t="shared" si="29"/>
        <v>0</v>
      </c>
      <c r="G87" s="281">
        <f t="shared" si="30"/>
        <v>0</v>
      </c>
      <c r="H87"/>
      <c r="I87" s="282">
        <v>8</v>
      </c>
      <c r="J87" s="267">
        <f t="shared" si="22"/>
        <v>0</v>
      </c>
      <c r="K87" s="267">
        <f t="shared" si="23"/>
        <v>0</v>
      </c>
      <c r="L87" s="281">
        <f t="shared" si="24"/>
        <v>0</v>
      </c>
      <c r="M87"/>
      <c r="N87" s="282">
        <v>8</v>
      </c>
      <c r="O87" s="267">
        <f t="shared" si="25"/>
        <v>0</v>
      </c>
      <c r="P87" s="267">
        <f t="shared" si="26"/>
        <v>0</v>
      </c>
      <c r="Q87" s="281">
        <f t="shared" si="27"/>
        <v>0</v>
      </c>
      <c r="R87" s="260"/>
      <c r="S87" s="260"/>
      <c r="U87" s="103"/>
    </row>
    <row r="88" spans="2:21" x14ac:dyDescent="0.35">
      <c r="B88" s="259"/>
      <c r="C88" s="259"/>
      <c r="D88" s="282">
        <v>9</v>
      </c>
      <c r="E88" s="267">
        <f t="shared" si="28"/>
        <v>0</v>
      </c>
      <c r="F88" s="267">
        <f t="shared" si="29"/>
        <v>0</v>
      </c>
      <c r="G88" s="281">
        <f t="shared" si="30"/>
        <v>0</v>
      </c>
      <c r="H88"/>
      <c r="I88" s="282">
        <v>9</v>
      </c>
      <c r="J88" s="267">
        <f t="shared" si="22"/>
        <v>0</v>
      </c>
      <c r="K88" s="267">
        <f t="shared" si="23"/>
        <v>0</v>
      </c>
      <c r="L88" s="281">
        <f t="shared" si="24"/>
        <v>0</v>
      </c>
      <c r="M88"/>
      <c r="N88" s="282">
        <v>9</v>
      </c>
      <c r="O88" s="267">
        <f t="shared" si="25"/>
        <v>0</v>
      </c>
      <c r="P88" s="267">
        <f t="shared" si="26"/>
        <v>0</v>
      </c>
      <c r="Q88" s="281">
        <f t="shared" si="27"/>
        <v>0</v>
      </c>
      <c r="R88" s="260"/>
      <c r="S88" s="260"/>
      <c r="U88" s="103"/>
    </row>
    <row r="89" spans="2:21" ht="17.25" customHeight="1" x14ac:dyDescent="0.35">
      <c r="B89" s="259"/>
      <c r="C89" s="259"/>
      <c r="D89" s="536" t="s">
        <v>331</v>
      </c>
      <c r="E89" s="538">
        <f>SUM(E79:E88)</f>
        <v>0</v>
      </c>
      <c r="F89" s="538">
        <f t="shared" ref="F89:G89" si="31">SUM(F79:F88)</f>
        <v>0</v>
      </c>
      <c r="G89" s="534">
        <f t="shared" si="31"/>
        <v>0</v>
      </c>
      <c r="H89"/>
      <c r="I89" s="536" t="s">
        <v>331</v>
      </c>
      <c r="J89" s="538">
        <f>SUM(J79:J88)</f>
        <v>0</v>
      </c>
      <c r="K89" s="538">
        <f t="shared" ref="K89" si="32">SUM(K79:K88)</f>
        <v>0</v>
      </c>
      <c r="L89" s="534">
        <f t="shared" ref="L89" si="33">SUM(L79:L88)</f>
        <v>0</v>
      </c>
      <c r="M89"/>
      <c r="N89" s="536" t="s">
        <v>331</v>
      </c>
      <c r="O89" s="538">
        <f>SUM(O79:O88)</f>
        <v>0</v>
      </c>
      <c r="P89" s="538">
        <f t="shared" ref="P89" si="34">SUM(P79:P88)</f>
        <v>0</v>
      </c>
      <c r="Q89" s="534">
        <f t="shared" ref="Q89" si="35">SUM(Q79:Q88)</f>
        <v>0</v>
      </c>
      <c r="R89" s="260"/>
      <c r="S89" s="260"/>
      <c r="U89" s="103"/>
    </row>
    <row r="90" spans="2:21" ht="17.25" customHeight="1" thickBot="1" x14ac:dyDescent="0.4">
      <c r="B90" s="259"/>
      <c r="C90" s="259"/>
      <c r="D90" s="537"/>
      <c r="E90" s="539"/>
      <c r="F90" s="539"/>
      <c r="G90" s="535"/>
      <c r="H90"/>
      <c r="I90" s="537"/>
      <c r="J90" s="539"/>
      <c r="K90" s="539"/>
      <c r="L90" s="535"/>
      <c r="M90"/>
      <c r="N90" s="537"/>
      <c r="O90" s="539"/>
      <c r="P90" s="539"/>
      <c r="Q90" s="535"/>
      <c r="R90" s="260"/>
      <c r="S90" s="260"/>
      <c r="U90" s="103"/>
    </row>
    <row r="91" spans="2:21" ht="16.2" thickBot="1" x14ac:dyDescent="0.4">
      <c r="B91" s="259"/>
      <c r="C91" s="261"/>
      <c r="D91" s="262"/>
      <c r="E91" s="262"/>
      <c r="F91" s="262"/>
      <c r="G91" s="262"/>
      <c r="H91" s="262"/>
      <c r="I91" s="262"/>
      <c r="J91" s="262"/>
      <c r="K91" s="262"/>
      <c r="L91" s="262"/>
      <c r="M91" s="262"/>
      <c r="N91" s="262"/>
      <c r="O91" s="262"/>
      <c r="P91" s="262"/>
      <c r="Q91" s="262"/>
      <c r="R91" s="263"/>
      <c r="S91" s="260"/>
      <c r="U91" s="103"/>
    </row>
    <row r="92" spans="2:21" x14ac:dyDescent="0.35">
      <c r="B92" s="119"/>
      <c r="C92" s="112"/>
      <c r="H92" s="114"/>
      <c r="I92" s="114"/>
      <c r="J92" s="114"/>
      <c r="K92" s="114"/>
      <c r="L92" s="114"/>
      <c r="M92" s="114"/>
      <c r="N92" s="114"/>
      <c r="O92" s="114"/>
      <c r="P92" s="114"/>
      <c r="Q92" s="114"/>
      <c r="R92" s="278"/>
      <c r="S92" s="115"/>
      <c r="U92" s="103"/>
    </row>
    <row r="93" spans="2:21" ht="17.25" customHeight="1" thickBot="1" x14ac:dyDescent="0.4">
      <c r="B93" s="113"/>
      <c r="C93" s="276" t="s">
        <v>343</v>
      </c>
      <c r="E93" s="114"/>
      <c r="F93" s="114"/>
      <c r="G93" s="114"/>
      <c r="H93" s="114"/>
      <c r="I93" s="114"/>
      <c r="J93" s="114"/>
      <c r="K93" s="114"/>
      <c r="L93" s="114"/>
      <c r="M93" s="114"/>
      <c r="N93" s="114"/>
      <c r="O93" s="114"/>
      <c r="P93" s="114"/>
      <c r="Q93" s="114"/>
      <c r="R93" s="114"/>
      <c r="S93" s="115"/>
      <c r="U93" s="103"/>
    </row>
    <row r="94" spans="2:21" x14ac:dyDescent="0.35">
      <c r="B94" s="113"/>
      <c r="C94" s="277"/>
      <c r="D94" s="118"/>
      <c r="E94" s="278"/>
      <c r="F94" s="278"/>
      <c r="G94" s="278"/>
      <c r="H94" s="278"/>
      <c r="I94" s="278"/>
      <c r="J94" s="278"/>
      <c r="K94" s="278"/>
      <c r="L94" s="278"/>
      <c r="M94" s="278"/>
      <c r="N94" s="278"/>
      <c r="O94" s="278"/>
      <c r="P94" s="278"/>
      <c r="Q94" s="278"/>
      <c r="R94" s="279"/>
      <c r="S94" s="115"/>
      <c r="U94" s="103"/>
    </row>
    <row r="95" spans="2:21" ht="16.2" thickBot="1" x14ac:dyDescent="0.4">
      <c r="B95" s="113"/>
      <c r="C95" s="119"/>
      <c r="D95" s="276" t="s">
        <v>320</v>
      </c>
      <c r="E95" s="114"/>
      <c r="F95" s="114"/>
      <c r="G95" s="114"/>
      <c r="H95" s="114"/>
      <c r="I95" s="276" t="s">
        <v>322</v>
      </c>
      <c r="J95" s="114"/>
      <c r="K95" s="114"/>
      <c r="L95" s="114"/>
      <c r="M95" s="114"/>
      <c r="N95" s="276" t="s">
        <v>323</v>
      </c>
      <c r="O95" s="114"/>
      <c r="P95" s="114"/>
      <c r="Q95" s="114"/>
      <c r="R95" s="115"/>
      <c r="S95" s="115"/>
      <c r="U95" s="103"/>
    </row>
    <row r="96" spans="2:21" x14ac:dyDescent="0.35">
      <c r="B96" s="113"/>
      <c r="C96" s="113"/>
      <c r="D96" s="540" t="s">
        <v>325</v>
      </c>
      <c r="E96" s="542" t="s">
        <v>329</v>
      </c>
      <c r="F96" s="542" t="s">
        <v>313</v>
      </c>
      <c r="G96" s="552" t="s">
        <v>330</v>
      </c>
      <c r="H96"/>
      <c r="I96" s="540" t="s">
        <v>325</v>
      </c>
      <c r="J96" s="542" t="s">
        <v>329</v>
      </c>
      <c r="K96" s="542" t="s">
        <v>313</v>
      </c>
      <c r="L96" s="552" t="s">
        <v>330</v>
      </c>
      <c r="M96"/>
      <c r="N96" s="540" t="s">
        <v>325</v>
      </c>
      <c r="O96" s="542" t="s">
        <v>329</v>
      </c>
      <c r="P96" s="542" t="s">
        <v>313</v>
      </c>
      <c r="Q96" s="552" t="s">
        <v>330</v>
      </c>
      <c r="R96" s="115"/>
      <c r="S96" s="115"/>
      <c r="U96" s="103"/>
    </row>
    <row r="97" spans="2:28" x14ac:dyDescent="0.35">
      <c r="B97" s="113"/>
      <c r="C97" s="113"/>
      <c r="D97" s="541"/>
      <c r="E97" s="543"/>
      <c r="F97" s="543"/>
      <c r="G97" s="553"/>
      <c r="H97"/>
      <c r="I97" s="541"/>
      <c r="J97" s="543"/>
      <c r="K97" s="543"/>
      <c r="L97" s="553"/>
      <c r="M97"/>
      <c r="N97" s="541"/>
      <c r="O97" s="543"/>
      <c r="P97" s="543"/>
      <c r="Q97" s="553"/>
      <c r="R97" s="115"/>
      <c r="S97" s="115"/>
      <c r="U97" s="103"/>
    </row>
    <row r="98" spans="2:28" x14ac:dyDescent="0.35">
      <c r="B98" s="259"/>
      <c r="C98" s="259"/>
      <c r="D98" s="282" t="s">
        <v>332</v>
      </c>
      <c r="E98" s="267">
        <f>E80</f>
        <v>0</v>
      </c>
      <c r="F98" s="267">
        <f>F80</f>
        <v>0</v>
      </c>
      <c r="G98" s="281">
        <f>G80</f>
        <v>0</v>
      </c>
      <c r="H98"/>
      <c r="I98" s="282" t="s">
        <v>332</v>
      </c>
      <c r="J98" s="267">
        <f>J80</f>
        <v>0</v>
      </c>
      <c r="K98" s="267">
        <f>K80</f>
        <v>0</v>
      </c>
      <c r="L98" s="281">
        <f>L80</f>
        <v>0</v>
      </c>
      <c r="M98"/>
      <c r="N98" s="282" t="s">
        <v>332</v>
      </c>
      <c r="O98" s="267">
        <f>O80</f>
        <v>0</v>
      </c>
      <c r="P98" s="267">
        <f>P80</f>
        <v>0</v>
      </c>
      <c r="Q98" s="281">
        <f>Q80</f>
        <v>0</v>
      </c>
      <c r="R98" s="260"/>
      <c r="S98" s="260"/>
      <c r="U98" s="103"/>
    </row>
    <row r="99" spans="2:28" x14ac:dyDescent="0.35">
      <c r="B99" s="259"/>
      <c r="C99" s="259"/>
      <c r="D99" s="282" t="s">
        <v>333</v>
      </c>
      <c r="E99" s="267">
        <f>E81+E82</f>
        <v>0</v>
      </c>
      <c r="F99" s="267">
        <f>F81+F82</f>
        <v>0</v>
      </c>
      <c r="G99" s="281">
        <f>G81+G82</f>
        <v>0</v>
      </c>
      <c r="H99"/>
      <c r="I99" s="282" t="s">
        <v>333</v>
      </c>
      <c r="J99" s="267">
        <f>J81+J82</f>
        <v>0</v>
      </c>
      <c r="K99" s="267">
        <f>K81+K82</f>
        <v>0</v>
      </c>
      <c r="L99" s="281">
        <f>L81+L82</f>
        <v>0</v>
      </c>
      <c r="M99"/>
      <c r="N99" s="282" t="s">
        <v>333</v>
      </c>
      <c r="O99" s="267">
        <f>O81+O82</f>
        <v>0</v>
      </c>
      <c r="P99" s="267">
        <f>P81+P82</f>
        <v>0</v>
      </c>
      <c r="Q99" s="281">
        <f>Q81+Q82</f>
        <v>0</v>
      </c>
      <c r="R99" s="260"/>
      <c r="S99" s="260"/>
      <c r="U99" s="103"/>
    </row>
    <row r="100" spans="2:28" x14ac:dyDescent="0.35">
      <c r="B100" s="259"/>
      <c r="C100" s="259"/>
      <c r="D100" s="282" t="s">
        <v>334</v>
      </c>
      <c r="E100" s="267">
        <f>E83+E84+E85</f>
        <v>0</v>
      </c>
      <c r="F100" s="267">
        <f>F83+F84+F85</f>
        <v>0</v>
      </c>
      <c r="G100" s="281">
        <f>G83+G84+G85</f>
        <v>0</v>
      </c>
      <c r="H100"/>
      <c r="I100" s="282" t="s">
        <v>334</v>
      </c>
      <c r="J100" s="267">
        <f>J83+J84+J85</f>
        <v>0</v>
      </c>
      <c r="K100" s="267">
        <f>K83+K84+K85</f>
        <v>0</v>
      </c>
      <c r="L100" s="281">
        <f>L83+L84+L85</f>
        <v>0</v>
      </c>
      <c r="M100"/>
      <c r="N100" s="282" t="s">
        <v>334</v>
      </c>
      <c r="O100" s="267">
        <f>O83+O84+O85</f>
        <v>0</v>
      </c>
      <c r="P100" s="267">
        <f>P83+P84+P85</f>
        <v>0</v>
      </c>
      <c r="Q100" s="281">
        <f>Q83+Q84+Q85</f>
        <v>0</v>
      </c>
      <c r="R100" s="260"/>
      <c r="S100" s="260"/>
      <c r="U100" s="103"/>
    </row>
    <row r="101" spans="2:28" x14ac:dyDescent="0.35">
      <c r="B101" s="259"/>
      <c r="C101" s="259"/>
      <c r="D101" s="282" t="s">
        <v>335</v>
      </c>
      <c r="E101" s="267">
        <f>E86+E87</f>
        <v>0</v>
      </c>
      <c r="F101" s="267">
        <f>F86+F87</f>
        <v>0</v>
      </c>
      <c r="G101" s="281">
        <f>G86+G87</f>
        <v>0</v>
      </c>
      <c r="H101"/>
      <c r="I101" s="282" t="s">
        <v>335</v>
      </c>
      <c r="J101" s="267">
        <f>J86+J87</f>
        <v>0</v>
      </c>
      <c r="K101" s="267">
        <f>K86+K87</f>
        <v>0</v>
      </c>
      <c r="L101" s="281">
        <f>L86+L87</f>
        <v>0</v>
      </c>
      <c r="M101"/>
      <c r="N101" s="282" t="s">
        <v>335</v>
      </c>
      <c r="O101" s="267">
        <f>O86+O87</f>
        <v>0</v>
      </c>
      <c r="P101" s="267">
        <f>P86+P87</f>
        <v>0</v>
      </c>
      <c r="Q101" s="281">
        <f>Q86+Q87</f>
        <v>0</v>
      </c>
      <c r="R101" s="260"/>
      <c r="S101" s="260"/>
      <c r="U101" s="103"/>
    </row>
    <row r="102" spans="2:28" x14ac:dyDescent="0.35">
      <c r="B102" s="259"/>
      <c r="C102" s="259"/>
      <c r="D102" s="282" t="s">
        <v>336</v>
      </c>
      <c r="E102" s="267">
        <f t="shared" ref="E102:G103" si="36">E88</f>
        <v>0</v>
      </c>
      <c r="F102" s="267">
        <f t="shared" si="36"/>
        <v>0</v>
      </c>
      <c r="G102" s="281">
        <f t="shared" si="36"/>
        <v>0</v>
      </c>
      <c r="H102"/>
      <c r="I102" s="282" t="s">
        <v>336</v>
      </c>
      <c r="J102" s="267">
        <f t="shared" ref="J102:L103" si="37">J88</f>
        <v>0</v>
      </c>
      <c r="K102" s="267">
        <f t="shared" si="37"/>
        <v>0</v>
      </c>
      <c r="L102" s="281">
        <f t="shared" si="37"/>
        <v>0</v>
      </c>
      <c r="M102"/>
      <c r="N102" s="282" t="s">
        <v>336</v>
      </c>
      <c r="O102" s="267">
        <f t="shared" ref="O102:Q103" si="38">O88</f>
        <v>0</v>
      </c>
      <c r="P102" s="267">
        <f t="shared" si="38"/>
        <v>0</v>
      </c>
      <c r="Q102" s="281">
        <f t="shared" si="38"/>
        <v>0</v>
      </c>
      <c r="R102" s="260"/>
      <c r="S102" s="260"/>
      <c r="U102" s="103"/>
    </row>
    <row r="103" spans="2:28" x14ac:dyDescent="0.35">
      <c r="B103" s="259"/>
      <c r="C103" s="259"/>
      <c r="D103" s="536" t="s">
        <v>331</v>
      </c>
      <c r="E103" s="538">
        <f t="shared" si="36"/>
        <v>0</v>
      </c>
      <c r="F103" s="538">
        <f t="shared" si="36"/>
        <v>0</v>
      </c>
      <c r="G103" s="534">
        <f t="shared" si="36"/>
        <v>0</v>
      </c>
      <c r="H103"/>
      <c r="I103" s="536" t="s">
        <v>331</v>
      </c>
      <c r="J103" s="538">
        <f t="shared" si="37"/>
        <v>0</v>
      </c>
      <c r="K103" s="538">
        <f t="shared" si="37"/>
        <v>0</v>
      </c>
      <c r="L103" s="534">
        <f t="shared" si="37"/>
        <v>0</v>
      </c>
      <c r="M103"/>
      <c r="N103" s="536" t="s">
        <v>331</v>
      </c>
      <c r="O103" s="538">
        <f t="shared" si="38"/>
        <v>0</v>
      </c>
      <c r="P103" s="538">
        <f t="shared" si="38"/>
        <v>0</v>
      </c>
      <c r="Q103" s="534">
        <f t="shared" si="38"/>
        <v>0</v>
      </c>
      <c r="R103" s="260"/>
      <c r="S103" s="260"/>
      <c r="U103" s="103"/>
    </row>
    <row r="104" spans="2:28" ht="16.2" thickBot="1" x14ac:dyDescent="0.4">
      <c r="B104" s="259"/>
      <c r="C104" s="259"/>
      <c r="D104" s="537"/>
      <c r="E104" s="539"/>
      <c r="F104" s="539"/>
      <c r="G104" s="535"/>
      <c r="H104"/>
      <c r="I104" s="537"/>
      <c r="J104" s="539"/>
      <c r="K104" s="539"/>
      <c r="L104" s="535"/>
      <c r="M104"/>
      <c r="N104" s="537"/>
      <c r="O104" s="539"/>
      <c r="P104" s="539"/>
      <c r="Q104" s="535"/>
      <c r="R104" s="260"/>
      <c r="S104" s="260"/>
      <c r="U104" s="103"/>
    </row>
    <row r="105" spans="2:28" ht="16.2" thickBot="1" x14ac:dyDescent="0.4">
      <c r="B105" s="259"/>
      <c r="C105" s="259"/>
      <c r="H105"/>
      <c r="I105"/>
      <c r="J105"/>
      <c r="M105"/>
      <c r="N105"/>
      <c r="O105"/>
      <c r="P105"/>
      <c r="Q105"/>
      <c r="R105" s="260"/>
      <c r="S105" s="260"/>
      <c r="U105" s="103"/>
    </row>
    <row r="106" spans="2:28" ht="17.25" customHeight="1" x14ac:dyDescent="0.35">
      <c r="B106" s="259"/>
      <c r="C106" s="259"/>
      <c r="D106" s="540" t="s">
        <v>337</v>
      </c>
      <c r="E106" s="546" t="s">
        <v>338</v>
      </c>
      <c r="F106" s="546" t="s">
        <v>339</v>
      </c>
      <c r="G106" s="548" t="s">
        <v>340</v>
      </c>
      <c r="H106"/>
      <c r="I106" s="540" t="s">
        <v>337</v>
      </c>
      <c r="J106" s="546" t="s">
        <v>338</v>
      </c>
      <c r="K106" s="546" t="s">
        <v>339</v>
      </c>
      <c r="L106" s="548" t="s">
        <v>340</v>
      </c>
      <c r="M106"/>
      <c r="N106" s="540" t="s">
        <v>337</v>
      </c>
      <c r="O106" s="546" t="s">
        <v>338</v>
      </c>
      <c r="P106" s="546" t="s">
        <v>339</v>
      </c>
      <c r="Q106" s="548" t="s">
        <v>340</v>
      </c>
      <c r="R106" s="260"/>
      <c r="S106" s="260"/>
      <c r="U106" s="103"/>
      <c r="X106"/>
      <c r="Y106"/>
      <c r="Z106"/>
      <c r="AA106"/>
      <c r="AB106"/>
    </row>
    <row r="107" spans="2:28" x14ac:dyDescent="0.35">
      <c r="B107" s="119"/>
      <c r="C107" s="119"/>
      <c r="D107" s="544"/>
      <c r="E107" s="547"/>
      <c r="F107" s="547"/>
      <c r="G107" s="549"/>
      <c r="H107" s="114"/>
      <c r="I107" s="544"/>
      <c r="J107" s="547"/>
      <c r="K107" s="547"/>
      <c r="L107" s="549"/>
      <c r="M107" s="114"/>
      <c r="N107" s="544"/>
      <c r="O107" s="547"/>
      <c r="P107" s="547"/>
      <c r="Q107" s="549"/>
      <c r="R107" s="115"/>
      <c r="S107" s="115"/>
      <c r="U107" s="103"/>
      <c r="X107"/>
      <c r="Y107"/>
      <c r="Z107"/>
      <c r="AA107"/>
      <c r="AB107"/>
    </row>
    <row r="108" spans="2:28" ht="16.2" thickBot="1" x14ac:dyDescent="0.4">
      <c r="B108" s="113"/>
      <c r="C108" s="113"/>
      <c r="D108" s="545"/>
      <c r="E108" s="378" t="str">
        <f>IFERROR(100-((12.5*E98+25*E99+50*E100+75*E101+100*E102)/E103),"")</f>
        <v/>
      </c>
      <c r="F108" s="378" t="str">
        <f>IFERROR(100-((12.5*F98+25*F99+50*F100+75*F101+100*F102)/F103),"")</f>
        <v/>
      </c>
      <c r="G108" s="379" t="str">
        <f>IFERROR(100-((12.5*G98+25*G99+50*G100+75*G101+100*G102)/G103),"")</f>
        <v/>
      </c>
      <c r="H108"/>
      <c r="I108" s="545"/>
      <c r="J108" s="283" t="str">
        <f>IFERROR(100-((12.5*J98+25*J99+50*J100+75*J101+100*J102)/J103),"")</f>
        <v/>
      </c>
      <c r="K108" s="283" t="str">
        <f>IFERROR(100-((12.5*K98+25*K99+50*K100+75*K101+100*K102)/K103),"")</f>
        <v/>
      </c>
      <c r="L108" s="284" t="str">
        <f>IFERROR(100-((12.5*L98+25*L99+50*L100+75*L101+100*L102)/L103),"")</f>
        <v/>
      </c>
      <c r="M108"/>
      <c r="N108" s="545"/>
      <c r="O108" s="283" t="str">
        <f>IFERROR(100-((12.5*O98+25*O99+50*O100+75*O101+100*O102)/O103),"")</f>
        <v/>
      </c>
      <c r="P108" s="283" t="str">
        <f>IFERROR(100-((12.5*P98+25*P99+50*P100+75*P101+100*P102)/P103),"")</f>
        <v/>
      </c>
      <c r="Q108" s="284" t="str">
        <f>IFERROR(100-((12.5*Q98+25*Q99+50*Q100+75*Q101+100*Q102)/Q103),"")</f>
        <v/>
      </c>
      <c r="R108" s="115"/>
      <c r="S108" s="115"/>
      <c r="U108" s="103"/>
      <c r="X108"/>
      <c r="Y108"/>
      <c r="Z108"/>
      <c r="AA108"/>
      <c r="AB108"/>
    </row>
    <row r="109" spans="2:28" ht="16.2" thickBot="1" x14ac:dyDescent="0.4">
      <c r="B109" s="113"/>
      <c r="C109" s="285"/>
      <c r="D109" s="133"/>
      <c r="E109" s="133"/>
      <c r="F109" s="133"/>
      <c r="G109" s="133"/>
      <c r="H109" s="262"/>
      <c r="I109" s="262"/>
      <c r="J109" s="262"/>
      <c r="K109" s="133"/>
      <c r="L109" s="133"/>
      <c r="M109" s="262"/>
      <c r="N109" s="262"/>
      <c r="O109" s="262"/>
      <c r="P109" s="262"/>
      <c r="Q109" s="262"/>
      <c r="R109" s="286"/>
      <c r="S109" s="115"/>
      <c r="U109" s="103"/>
      <c r="X109"/>
      <c r="Y109"/>
      <c r="Z109"/>
      <c r="AA109"/>
      <c r="AB109"/>
    </row>
    <row r="110" spans="2:28" x14ac:dyDescent="0.35">
      <c r="B110" s="113"/>
      <c r="C110" s="143"/>
      <c r="H110"/>
      <c r="I110"/>
      <c r="J110"/>
      <c r="M110"/>
      <c r="N110"/>
      <c r="O110"/>
      <c r="P110"/>
      <c r="Q110"/>
      <c r="R110" s="114"/>
      <c r="S110" s="115"/>
      <c r="U110" s="103"/>
    </row>
    <row r="111" spans="2:28" ht="16.2" thickBot="1" x14ac:dyDescent="0.4">
      <c r="B111" s="113"/>
      <c r="C111" s="276" t="s">
        <v>342</v>
      </c>
      <c r="H111"/>
      <c r="I111"/>
      <c r="J111"/>
      <c r="M111"/>
      <c r="N111"/>
      <c r="O111"/>
      <c r="P111"/>
      <c r="Q111"/>
      <c r="R111" s="114"/>
      <c r="S111" s="115"/>
      <c r="U111" s="103"/>
    </row>
    <row r="112" spans="2:28" x14ac:dyDescent="0.35">
      <c r="B112" s="259"/>
      <c r="C112" s="287"/>
      <c r="D112" s="288" t="s">
        <v>326</v>
      </c>
      <c r="E112" s="266"/>
      <c r="F112" s="266"/>
      <c r="G112" s="266"/>
      <c r="H112" s="266"/>
      <c r="I112" s="266"/>
      <c r="J112" s="268"/>
      <c r="M112"/>
      <c r="N112"/>
      <c r="O112"/>
      <c r="P112"/>
      <c r="Q112"/>
      <c r="R112" s="114"/>
      <c r="S112" s="260"/>
      <c r="U112" s="103"/>
    </row>
    <row r="113" spans="1:21" x14ac:dyDescent="0.35">
      <c r="B113" s="259"/>
      <c r="C113" s="259"/>
      <c r="D113" s="355" t="s">
        <v>327</v>
      </c>
      <c r="E113"/>
      <c r="F113"/>
      <c r="G113"/>
      <c r="H113"/>
      <c r="I113"/>
      <c r="J113" s="260"/>
      <c r="M113"/>
      <c r="N113"/>
      <c r="O113"/>
      <c r="P113"/>
      <c r="Q113"/>
      <c r="R113" s="114"/>
      <c r="S113" s="260"/>
      <c r="U113" s="103"/>
    </row>
    <row r="114" spans="1:21" x14ac:dyDescent="0.35">
      <c r="B114" s="259"/>
      <c r="C114" s="259"/>
      <c r="D114" s="355" t="s">
        <v>328</v>
      </c>
      <c r="E114"/>
      <c r="F114"/>
      <c r="G114"/>
      <c r="H114"/>
      <c r="I114"/>
      <c r="J114" s="260"/>
      <c r="M114"/>
      <c r="N114"/>
      <c r="O114"/>
      <c r="P114"/>
      <c r="Q114"/>
      <c r="R114" s="114"/>
      <c r="S114" s="260"/>
      <c r="U114" s="103"/>
    </row>
    <row r="115" spans="1:21" x14ac:dyDescent="0.35">
      <c r="B115" s="259"/>
      <c r="C115" s="259"/>
      <c r="D115" s="355"/>
      <c r="E115"/>
      <c r="F115"/>
      <c r="G115"/>
      <c r="H115"/>
      <c r="I115"/>
      <c r="J115" s="260"/>
      <c r="M115"/>
      <c r="N115"/>
      <c r="O115"/>
      <c r="P115"/>
      <c r="Q115"/>
      <c r="R115" s="114"/>
      <c r="S115" s="260"/>
      <c r="U115" s="103"/>
    </row>
    <row r="116" spans="1:21" ht="16.5" customHeight="1" x14ac:dyDescent="0.35">
      <c r="B116" s="259"/>
      <c r="C116" s="259"/>
      <c r="D116" s="356" t="s">
        <v>320</v>
      </c>
      <c r="E116"/>
      <c r="F116"/>
      <c r="G116" s="380" t="str">
        <f>IFERROR(((E108*E103)+(F108*F103)+(G108*G103))/SUM(E103:G104),"")</f>
        <v/>
      </c>
      <c r="H116"/>
      <c r="I116"/>
      <c r="J116" s="260"/>
      <c r="M116"/>
      <c r="N116"/>
      <c r="O116"/>
      <c r="P116"/>
      <c r="Q116"/>
      <c r="R116" s="114"/>
      <c r="S116" s="260"/>
      <c r="U116" s="103"/>
    </row>
    <row r="117" spans="1:21" ht="16.5" customHeight="1" x14ac:dyDescent="0.35">
      <c r="B117" s="259"/>
      <c r="C117" s="259"/>
      <c r="D117"/>
      <c r="E117"/>
      <c r="F117"/>
      <c r="G117" s="381"/>
      <c r="H117"/>
      <c r="I117"/>
      <c r="J117" s="260"/>
      <c r="M117"/>
      <c r="N117"/>
      <c r="O117"/>
      <c r="P117"/>
      <c r="Q117"/>
      <c r="R117" s="114"/>
      <c r="S117" s="260"/>
      <c r="U117" s="103"/>
    </row>
    <row r="118" spans="1:21" ht="16.5" customHeight="1" x14ac:dyDescent="0.35">
      <c r="B118" s="259"/>
      <c r="C118" s="259"/>
      <c r="D118" s="356" t="s">
        <v>322</v>
      </c>
      <c r="E118"/>
      <c r="F118"/>
      <c r="G118" s="380" t="str">
        <f>IFERROR(((J108*J103)+(K108*K103)+(L108*L103))/SUM(J103:L104),"")</f>
        <v/>
      </c>
      <c r="H118"/>
      <c r="I118"/>
      <c r="J118" s="260"/>
      <c r="M118"/>
      <c r="N118"/>
      <c r="O118"/>
      <c r="P118"/>
      <c r="Q118"/>
      <c r="R118" s="114"/>
      <c r="S118" s="260"/>
      <c r="U118" s="103"/>
    </row>
    <row r="119" spans="1:21" ht="16.5" customHeight="1" x14ac:dyDescent="0.35">
      <c r="B119" s="259"/>
      <c r="C119" s="259"/>
      <c r="D119"/>
      <c r="E119"/>
      <c r="F119"/>
      <c r="G119" s="381"/>
      <c r="H119"/>
      <c r="I119"/>
      <c r="J119" s="260"/>
      <c r="M119"/>
      <c r="N119"/>
      <c r="O119"/>
      <c r="P119"/>
      <c r="Q119"/>
      <c r="R119" s="114"/>
      <c r="S119" s="260"/>
      <c r="U119" s="103"/>
    </row>
    <row r="120" spans="1:21" ht="16.5" customHeight="1" x14ac:dyDescent="0.35">
      <c r="B120" s="259"/>
      <c r="C120" s="259"/>
      <c r="D120" s="356" t="s">
        <v>323</v>
      </c>
      <c r="E120"/>
      <c r="F120"/>
      <c r="G120" s="380" t="str">
        <f>IFERROR(((O108*O103)+(P108*P103)+(Q108*Q103))/SUM(O103:Q104),"")</f>
        <v/>
      </c>
      <c r="H120"/>
      <c r="I120"/>
      <c r="J120" s="260"/>
      <c r="M120"/>
      <c r="N120"/>
      <c r="O120"/>
      <c r="P120"/>
      <c r="Q120"/>
      <c r="R120" s="114"/>
      <c r="S120" s="260"/>
      <c r="U120" s="103"/>
    </row>
    <row r="121" spans="1:21" ht="16.5" customHeight="1" thickBot="1" x14ac:dyDescent="0.4">
      <c r="B121" s="259"/>
      <c r="C121" s="261"/>
      <c r="D121" s="262"/>
      <c r="E121" s="262"/>
      <c r="F121" s="262"/>
      <c r="G121" s="262"/>
      <c r="H121" s="262"/>
      <c r="I121" s="262"/>
      <c r="J121" s="263"/>
      <c r="M121"/>
      <c r="N121"/>
      <c r="O121"/>
      <c r="P121"/>
      <c r="Q121"/>
      <c r="R121" s="114"/>
      <c r="S121" s="260"/>
      <c r="U121" s="103"/>
    </row>
    <row r="122" spans="1:21" ht="16.2" thickBot="1" x14ac:dyDescent="0.4">
      <c r="B122" s="80"/>
      <c r="C122" s="133"/>
      <c r="D122" s="133"/>
      <c r="E122" s="133"/>
      <c r="F122" s="133"/>
      <c r="G122" s="133"/>
      <c r="H122" s="133"/>
      <c r="I122" s="133"/>
      <c r="J122" s="133"/>
      <c r="K122" s="133"/>
      <c r="L122" s="133"/>
      <c r="M122" s="133"/>
      <c r="N122" s="133"/>
      <c r="O122" s="133"/>
      <c r="P122" s="133"/>
      <c r="Q122" s="133"/>
      <c r="R122" s="133"/>
      <c r="S122" s="134"/>
      <c r="U122" s="103"/>
    </row>
    <row r="123" spans="1:21" x14ac:dyDescent="0.35">
      <c r="U123" s="103"/>
    </row>
    <row r="124" spans="1:21" x14ac:dyDescent="0.35">
      <c r="A124" s="103"/>
      <c r="B124" s="103"/>
      <c r="C124" s="103"/>
      <c r="D124" s="103"/>
      <c r="E124" s="103"/>
      <c r="F124" s="103"/>
      <c r="G124" s="103"/>
      <c r="H124" s="103"/>
      <c r="I124" s="103"/>
      <c r="J124" s="103"/>
      <c r="K124" s="103"/>
      <c r="L124" s="103"/>
      <c r="M124" s="103"/>
      <c r="N124" s="103"/>
      <c r="O124" s="103"/>
      <c r="P124" s="103"/>
      <c r="Q124" s="103"/>
      <c r="R124" s="103"/>
      <c r="S124" s="103"/>
      <c r="T124" s="103"/>
      <c r="U124" s="103"/>
    </row>
  </sheetData>
  <sheetProtection algorithmName="SHA-512" hashValue="LbNgvueZSsRv2XBHz0rutjOjihCu/RCt/DYnaP8u2K5VUaPPCayOk9gFeTALBuXDnCA6M7Jzu27ECtMu8hwrgg==" saltValue="zOm4gRO7Jy0D9XYcZC5T7w==" spinCount="100000" sheet="1" objects="1" scenarios="1" selectLockedCells="1"/>
  <mergeCells count="151">
    <mergeCell ref="Q16:Q18"/>
    <mergeCell ref="J16:J18"/>
    <mergeCell ref="O16:P18"/>
    <mergeCell ref="N16:N18"/>
    <mergeCell ref="M16:M18"/>
    <mergeCell ref="L16:L18"/>
    <mergeCell ref="F16:F18"/>
    <mergeCell ref="E16:E18"/>
    <mergeCell ref="K16:K18"/>
    <mergeCell ref="I16:I18"/>
    <mergeCell ref="H16:H18"/>
    <mergeCell ref="G16:G18"/>
    <mergeCell ref="B2:F2"/>
    <mergeCell ref="E32:E34"/>
    <mergeCell ref="F32:F34"/>
    <mergeCell ref="G32:G34"/>
    <mergeCell ref="H32:H34"/>
    <mergeCell ref="I32:I34"/>
    <mergeCell ref="G3:L3"/>
    <mergeCell ref="G7:L7"/>
    <mergeCell ref="G4:L4"/>
    <mergeCell ref="G5:L5"/>
    <mergeCell ref="G6:L6"/>
    <mergeCell ref="G9:L9"/>
    <mergeCell ref="B9:F9"/>
    <mergeCell ref="B7:F7"/>
    <mergeCell ref="B6:F6"/>
    <mergeCell ref="B5:F5"/>
    <mergeCell ref="B4:F4"/>
    <mergeCell ref="H27:H29"/>
    <mergeCell ref="I27:I29"/>
    <mergeCell ref="K27:K29"/>
    <mergeCell ref="B3:F3"/>
    <mergeCell ref="B8:F8"/>
    <mergeCell ref="G8:L8"/>
    <mergeCell ref="F76:F78"/>
    <mergeCell ref="Q32:Q34"/>
    <mergeCell ref="E48:E50"/>
    <mergeCell ref="F48:F50"/>
    <mergeCell ref="G48:G50"/>
    <mergeCell ref="H48:H50"/>
    <mergeCell ref="I48:I50"/>
    <mergeCell ref="K48:K50"/>
    <mergeCell ref="L48:L50"/>
    <mergeCell ref="M48:M50"/>
    <mergeCell ref="N48:N50"/>
    <mergeCell ref="K32:K34"/>
    <mergeCell ref="L32:L34"/>
    <mergeCell ref="M32:M34"/>
    <mergeCell ref="N32:N34"/>
    <mergeCell ref="O32:P34"/>
    <mergeCell ref="J32:J34"/>
    <mergeCell ref="Q43:Q45"/>
    <mergeCell ref="I59:I61"/>
    <mergeCell ref="K59:K61"/>
    <mergeCell ref="L59:L61"/>
    <mergeCell ref="M59:M61"/>
    <mergeCell ref="Q27:Q29"/>
    <mergeCell ref="O27:P29"/>
    <mergeCell ref="D43:D45"/>
    <mergeCell ref="E43:E45"/>
    <mergeCell ref="F43:F45"/>
    <mergeCell ref="G43:G45"/>
    <mergeCell ref="H43:H45"/>
    <mergeCell ref="I43:I45"/>
    <mergeCell ref="K43:K45"/>
    <mergeCell ref="L43:L45"/>
    <mergeCell ref="L27:L29"/>
    <mergeCell ref="M27:M29"/>
    <mergeCell ref="N27:N29"/>
    <mergeCell ref="J27:J29"/>
    <mergeCell ref="D27:D29"/>
    <mergeCell ref="E27:E29"/>
    <mergeCell ref="F27:F29"/>
    <mergeCell ref="G27:G29"/>
    <mergeCell ref="N59:N61"/>
    <mergeCell ref="O59:P61"/>
    <mergeCell ref="M43:M45"/>
    <mergeCell ref="N43:N45"/>
    <mergeCell ref="O43:P45"/>
    <mergeCell ref="J43:J45"/>
    <mergeCell ref="J48:J50"/>
    <mergeCell ref="O96:O97"/>
    <mergeCell ref="P96:P97"/>
    <mergeCell ref="J59:J61"/>
    <mergeCell ref="J96:J97"/>
    <mergeCell ref="B65:S69"/>
    <mergeCell ref="D76:D78"/>
    <mergeCell ref="I76:I78"/>
    <mergeCell ref="J76:J78"/>
    <mergeCell ref="G76:G78"/>
    <mergeCell ref="D59:D61"/>
    <mergeCell ref="E59:E61"/>
    <mergeCell ref="F59:F61"/>
    <mergeCell ref="G59:G61"/>
    <mergeCell ref="H59:H61"/>
    <mergeCell ref="O48:P50"/>
    <mergeCell ref="Q48:Q50"/>
    <mergeCell ref="E76:E78"/>
    <mergeCell ref="P106:P107"/>
    <mergeCell ref="Q106:Q107"/>
    <mergeCell ref="Q59:Q61"/>
    <mergeCell ref="K89:K90"/>
    <mergeCell ref="L89:L90"/>
    <mergeCell ref="N89:N90"/>
    <mergeCell ref="O89:O90"/>
    <mergeCell ref="P89:P90"/>
    <mergeCell ref="Q89:Q90"/>
    <mergeCell ref="Q96:Q97"/>
    <mergeCell ref="K103:K104"/>
    <mergeCell ref="L103:L104"/>
    <mergeCell ref="N103:N104"/>
    <mergeCell ref="O103:O104"/>
    <mergeCell ref="P103:P104"/>
    <mergeCell ref="P76:P78"/>
    <mergeCell ref="Q76:Q78"/>
    <mergeCell ref="N76:N78"/>
    <mergeCell ref="O76:O78"/>
    <mergeCell ref="K76:K78"/>
    <mergeCell ref="L76:L78"/>
    <mergeCell ref="K96:K97"/>
    <mergeCell ref="L96:L97"/>
    <mergeCell ref="N96:N97"/>
    <mergeCell ref="I106:I108"/>
    <mergeCell ref="J106:J107"/>
    <mergeCell ref="K106:K107"/>
    <mergeCell ref="L106:L107"/>
    <mergeCell ref="N106:N108"/>
    <mergeCell ref="O106:O107"/>
    <mergeCell ref="D106:D108"/>
    <mergeCell ref="E106:E107"/>
    <mergeCell ref="F106:F107"/>
    <mergeCell ref="G106:G107"/>
    <mergeCell ref="Q103:Q104"/>
    <mergeCell ref="D103:D104"/>
    <mergeCell ref="E103:E104"/>
    <mergeCell ref="F103:F104"/>
    <mergeCell ref="G103:G104"/>
    <mergeCell ref="I103:I104"/>
    <mergeCell ref="J103:J104"/>
    <mergeCell ref="D89:D90"/>
    <mergeCell ref="E89:E90"/>
    <mergeCell ref="F89:F90"/>
    <mergeCell ref="G89:G90"/>
    <mergeCell ref="I89:I90"/>
    <mergeCell ref="J89:J90"/>
    <mergeCell ref="D96:D97"/>
    <mergeCell ref="E96:E97"/>
    <mergeCell ref="F96:F97"/>
    <mergeCell ref="G96:G97"/>
    <mergeCell ref="I96:I97"/>
  </mergeCells>
  <conditionalFormatting sqref="D32:Q45 I76:L90 I96:L104 I106:L108 G118">
    <cfRule type="expression" dxfId="1" priority="2">
      <formula>WasMedRun="No"</formula>
    </cfRule>
  </conditionalFormatting>
  <conditionalFormatting sqref="D48:Q61 N76:Q90 N96:Q104 N106:Q108 G120">
    <cfRule type="expression" dxfId="0" priority="1">
      <formula>WasLightRun="No"</formula>
    </cfRule>
  </conditionalFormatting>
  <hyperlinks>
    <hyperlink ref="N3" location="Instructions!C29" display="Back to Instructions tab" xr:uid="{FC704DBD-7A46-4167-8865-3764578EB66B}"/>
  </hyperlinks>
  <pageMargins left="0.7" right="0.7" top="0.75" bottom="0.75" header="0.3" footer="0.3"/>
  <pageSetup orientation="portrait" r:id="rId1"/>
  <ignoredErrors>
    <ignoredError sqref="E106:Q107 E117:F120 E116:F116 H117:J120 H116:J116 E112:J115 E109:Q111 H108:I108 M108:N108"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0C0"/>
  </sheetPr>
  <dimension ref="A1:I21"/>
  <sheetViews>
    <sheetView showGridLines="0" zoomScale="80" zoomScaleNormal="80" workbookViewId="0">
      <selection activeCell="E16" sqref="E16"/>
    </sheetView>
  </sheetViews>
  <sheetFormatPr defaultColWidth="9.109375" defaultRowHeight="15.6" x14ac:dyDescent="0.35"/>
  <cols>
    <col min="1" max="1" width="4.33203125" style="2" customWidth="1"/>
    <col min="2" max="2" width="30.6640625" style="2" bestFit="1" customWidth="1"/>
    <col min="3" max="3" width="32.6640625" style="2" customWidth="1"/>
    <col min="4" max="4" width="31.109375" style="2" customWidth="1"/>
    <col min="5" max="5" width="37.6640625" style="2" customWidth="1"/>
    <col min="6" max="6" width="3.6640625" style="2" customWidth="1"/>
    <col min="7" max="7" width="25.109375" style="2" bestFit="1" customWidth="1"/>
    <col min="8" max="8" width="3.44140625" style="2" customWidth="1"/>
    <col min="9" max="9" width="2.6640625" style="2" customWidth="1"/>
    <col min="10" max="16384" width="9.109375" style="2"/>
  </cols>
  <sheetData>
    <row r="1" spans="2:9" ht="16.2" thickBot="1" x14ac:dyDescent="0.4">
      <c r="I1" s="17"/>
    </row>
    <row r="2" spans="2:9" ht="16.2" thickBot="1" x14ac:dyDescent="0.4">
      <c r="B2" s="399" t="str">
        <f>'Version Control'!$B$2</f>
        <v>Title Block</v>
      </c>
      <c r="C2" s="421"/>
      <c r="D2" s="421"/>
      <c r="E2" s="400"/>
      <c r="I2" s="17"/>
    </row>
    <row r="3" spans="2:9" x14ac:dyDescent="0.35">
      <c r="B3" s="45" t="str">
        <f>'Version Control'!$B$3</f>
        <v>Test Report Template Name:</v>
      </c>
      <c r="C3" s="602" t="str">
        <f>'Version Control'!$C$3</f>
        <v>Dishwashers</v>
      </c>
      <c r="D3" s="603"/>
      <c r="E3" s="604"/>
      <c r="G3" s="15" t="s">
        <v>127</v>
      </c>
      <c r="I3" s="17"/>
    </row>
    <row r="4" spans="2:9" x14ac:dyDescent="0.35">
      <c r="B4" s="46" t="str">
        <f>'Version Control'!$B$4</f>
        <v>Version Number:</v>
      </c>
      <c r="C4" s="519" t="str">
        <f>'Version Control'!$C$4</f>
        <v>v1.0</v>
      </c>
      <c r="D4" s="520"/>
      <c r="E4" s="521"/>
      <c r="I4" s="17"/>
    </row>
    <row r="5" spans="2:9" x14ac:dyDescent="0.35">
      <c r="B5" s="46" t="str">
        <f>'Version Control'!$B$5</f>
        <v xml:space="preserve">Latest Template Revision: </v>
      </c>
      <c r="C5" s="605">
        <f>'Version Control'!$C$5</f>
        <v>45821</v>
      </c>
      <c r="D5" s="606"/>
      <c r="E5" s="607"/>
      <c r="I5" s="17"/>
    </row>
    <row r="6" spans="2:9" x14ac:dyDescent="0.35">
      <c r="B6" s="46" t="str">
        <f>'Version Control'!$B$6</f>
        <v>Tab Name:</v>
      </c>
      <c r="C6" s="519" t="str">
        <f ca="1">MID(CELL("filename",A1), FIND("]", CELL("filename", A1))+ 1, 255)</f>
        <v>Report Sign-Off Block</v>
      </c>
      <c r="D6" s="520"/>
      <c r="E6" s="521"/>
      <c r="I6" s="17"/>
    </row>
    <row r="7" spans="2:9" ht="36" customHeight="1" x14ac:dyDescent="0.35">
      <c r="B7" s="189" t="str">
        <f>'Version Control'!$B$7</f>
        <v>File Name:</v>
      </c>
      <c r="C7" s="533" t="str">
        <f ca="1">'Version Control'!$C$7</f>
        <v>Dishwashers Appendix C2 - v1.0.xlsx</v>
      </c>
      <c r="D7" s="531"/>
      <c r="E7" s="532"/>
      <c r="I7" s="17"/>
    </row>
    <row r="8" spans="2:9" x14ac:dyDescent="0.35">
      <c r="B8" s="189" t="str">
        <f>'Version Control'!$B$8</f>
        <v>Test Start Date:</v>
      </c>
      <c r="C8" s="530" t="str">
        <f>'Version Control'!$C$8</f>
        <v>[MM/DD/YYYY]</v>
      </c>
      <c r="D8" s="531"/>
      <c r="E8" s="532"/>
      <c r="I8" s="17"/>
    </row>
    <row r="9" spans="2:9" ht="16.2" thickBot="1" x14ac:dyDescent="0.4">
      <c r="B9" s="47" t="str">
        <f>'Version Control'!$B$9</f>
        <v xml:space="preserve">Test Completion Date: </v>
      </c>
      <c r="C9" s="496" t="str">
        <f>'Version Control'!$C$9</f>
        <v>[MM/DD/YYYY]</v>
      </c>
      <c r="D9" s="497"/>
      <c r="E9" s="498"/>
      <c r="I9" s="17"/>
    </row>
    <row r="10" spans="2:9" x14ac:dyDescent="0.35">
      <c r="I10" s="17"/>
    </row>
    <row r="11" spans="2:9" ht="16.2" thickBot="1" x14ac:dyDescent="0.4">
      <c r="I11" s="17"/>
    </row>
    <row r="12" spans="2:9" ht="16.2" thickBot="1" x14ac:dyDescent="0.4">
      <c r="B12" s="433" t="s">
        <v>110</v>
      </c>
      <c r="C12" s="434"/>
      <c r="D12" s="434"/>
      <c r="E12" s="435"/>
      <c r="I12" s="17"/>
    </row>
    <row r="13" spans="2:9" x14ac:dyDescent="0.35">
      <c r="B13" s="595" t="s">
        <v>144</v>
      </c>
      <c r="C13" s="596"/>
      <c r="D13" s="596"/>
      <c r="E13" s="597"/>
      <c r="I13" s="17"/>
    </row>
    <row r="14" spans="2:9" ht="54" customHeight="1" thickBot="1" x14ac:dyDescent="0.4">
      <c r="B14" s="595"/>
      <c r="C14" s="596"/>
      <c r="D14" s="596"/>
      <c r="E14" s="597"/>
      <c r="I14" s="17"/>
    </row>
    <row r="15" spans="2:9" x14ac:dyDescent="0.35">
      <c r="B15" s="598" t="s">
        <v>74</v>
      </c>
      <c r="C15" s="599"/>
      <c r="D15" s="40" t="s">
        <v>73</v>
      </c>
      <c r="E15" s="41" t="s">
        <v>75</v>
      </c>
      <c r="I15" s="17"/>
    </row>
    <row r="16" spans="2:9" x14ac:dyDescent="0.35">
      <c r="B16" s="600" t="s">
        <v>76</v>
      </c>
      <c r="C16" s="601"/>
      <c r="D16" s="38" t="str">
        <f>'General Info &amp; Test Results'!C18</f>
        <v>[MM/DD/YYYY]</v>
      </c>
      <c r="E16" s="39" t="s">
        <v>146</v>
      </c>
      <c r="I16" s="17"/>
    </row>
    <row r="17" spans="1:9" x14ac:dyDescent="0.35">
      <c r="B17" s="600" t="s">
        <v>143</v>
      </c>
      <c r="C17" s="601"/>
      <c r="D17" s="209" t="s">
        <v>89</v>
      </c>
      <c r="E17" s="39" t="s">
        <v>146</v>
      </c>
      <c r="I17" s="17"/>
    </row>
    <row r="18" spans="1:9" x14ac:dyDescent="0.35">
      <c r="B18" s="600" t="s">
        <v>145</v>
      </c>
      <c r="C18" s="601"/>
      <c r="D18" s="209" t="s">
        <v>89</v>
      </c>
      <c r="E18" s="39" t="s">
        <v>146</v>
      </c>
      <c r="I18" s="17"/>
    </row>
    <row r="19" spans="1:9" ht="16.2" thickBot="1" x14ac:dyDescent="0.4">
      <c r="B19" s="593" t="s">
        <v>145</v>
      </c>
      <c r="C19" s="594"/>
      <c r="D19" s="210" t="s">
        <v>89</v>
      </c>
      <c r="E19" s="234" t="s">
        <v>146</v>
      </c>
      <c r="I19" s="17"/>
    </row>
    <row r="20" spans="1:9" x14ac:dyDescent="0.35">
      <c r="I20" s="17"/>
    </row>
    <row r="21" spans="1:9" x14ac:dyDescent="0.35">
      <c r="A21" s="17"/>
      <c r="B21" s="17"/>
      <c r="C21" s="17"/>
      <c r="D21" s="17"/>
      <c r="E21" s="17"/>
      <c r="F21" s="17"/>
      <c r="G21" s="17"/>
      <c r="H21" s="17"/>
      <c r="I21" s="17"/>
    </row>
  </sheetData>
  <sheetProtection algorithmName="SHA-512" hashValue="hMufe00+uM79h8TV65RgUsjp6HM15CxeiiBeKiWU/C9hcRDNwbNHDIkeeIxXtsNYjEw1sMEZPFJWN4bQyI8zpw==" saltValue="048/ck954KzfjfKNZmlQBA==" spinCount="100000" sheet="1" objects="1" scenarios="1" selectLockedCells="1"/>
  <mergeCells count="15">
    <mergeCell ref="C6:E6"/>
    <mergeCell ref="C8:E8"/>
    <mergeCell ref="C4:E4"/>
    <mergeCell ref="C3:E3"/>
    <mergeCell ref="B2:E2"/>
    <mergeCell ref="C5:E5"/>
    <mergeCell ref="C7:E7"/>
    <mergeCell ref="C9:E9"/>
    <mergeCell ref="B12:E12"/>
    <mergeCell ref="B19:C19"/>
    <mergeCell ref="B13:E14"/>
    <mergeCell ref="B15:C15"/>
    <mergeCell ref="B16:C16"/>
    <mergeCell ref="B17:C17"/>
    <mergeCell ref="B18:C18"/>
  </mergeCells>
  <hyperlinks>
    <hyperlink ref="G3" location="Instructions!C29" display="Back to Instructions tab" xr:uid="{00000000-0004-0000-0700-000000000000}"/>
  </hyperlink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3771791D-92B3-4954-A25B-AE084DF99403}">
  <ds:schemaRefs>
    <ds:schemaRef ds:uri="http://schemas.microsoft.com/sharepoint/v3/contenttype/forms"/>
  </ds:schemaRefs>
</ds:datastoreItem>
</file>

<file path=customXml/itemProps2.xml><?xml version="1.0" encoding="utf-8"?>
<ds:datastoreItem xmlns:ds="http://schemas.openxmlformats.org/officeDocument/2006/customXml" ds:itemID="{0125C737-B99A-48FF-81C1-15F87772F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D28C93-AFAC-4D87-A62C-053119414283}">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fa504290-48b0-421f-a269-8aa9478176e6"/>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General Info &amp; Test Results</vt:lpstr>
      <vt:lpstr>Setup &amp; Instrumentation</vt:lpstr>
      <vt:lpstr>Settings</vt:lpstr>
      <vt:lpstr>Photos</vt:lpstr>
      <vt:lpstr>Test Conditions</vt:lpstr>
      <vt:lpstr>Test Data &amp; Derived Results</vt:lpstr>
      <vt:lpstr>Cleaning Performance</vt:lpstr>
      <vt:lpstr>Report Sign-Off Block</vt:lpstr>
      <vt:lpstr>Drop-downs</vt:lpstr>
      <vt:lpstr>Version Control</vt:lpstr>
      <vt:lpstr>dd_fanonly</vt:lpstr>
      <vt:lpstr>dd_Temp</vt:lpstr>
      <vt:lpstr>dd_UnitType</vt:lpstr>
      <vt:lpstr>dd_YesNo</vt:lpstr>
      <vt:lpstr>PowerDry</vt:lpstr>
      <vt:lpstr>RatedTemp</vt:lpstr>
      <vt:lpstr>Reservoir</vt:lpstr>
      <vt:lpstr>SoilSensingNormalCycle</vt:lpstr>
      <vt:lpstr>WasLightRun</vt:lpstr>
      <vt:lpstr>WasMedRun</vt:lpstr>
      <vt:lpstr>WaterReuse</vt:lpstr>
      <vt:lpstr>WaterSoftening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Mansi Thakkar</dc:creator>
  <cp:lastModifiedBy>User375</cp:lastModifiedBy>
  <dcterms:created xsi:type="dcterms:W3CDTF">2012-09-11T20:49:09Z</dcterms:created>
  <dcterms:modified xsi:type="dcterms:W3CDTF">2025-06-13T17:00:43Z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