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codeName="ThisWorkbook" defaultThemeVersion="124226"/>
  <mc:AlternateContent xmlns:mc="http://schemas.openxmlformats.org/markup-compatibility/2006">
    <mc:Choice Requires="x15">
      <x15ac:absPath xmlns:x15ac="http://schemas.microsoft.com/office/spreadsheetml/2010/11/ac" url="X:\Quality Management\DOE-BT-Appliance - Tools and Templates\CCE\Test Report Templates\CURRENT VERSIONS\"/>
    </mc:Choice>
  </mc:AlternateContent>
  <xr:revisionPtr revIDLastSave="0" documentId="13_ncr:1_{1C75863A-7237-42E0-ABFE-B89A0EFF25CC}" xr6:coauthVersionLast="47" xr6:coauthVersionMax="47" xr10:uidLastSave="{00000000-0000-0000-0000-000000000000}"/>
  <workbookProtection workbookAlgorithmName="SHA-512" workbookHashValue="UpLWVZVVUrkhz4ZahXoaZCoP+QGn2J8k6WNp6rF8tuY92bSmYNZjba6iSkZzsjWiINSk43E6g0X+qfqOpsrdPg==" workbookSaltValue="boXfEG8BLcfNCAvDclF+kA==" workbookSpinCount="100000" lockStructure="1"/>
  <bookViews>
    <workbookView xWindow="-28920" yWindow="855" windowWidth="29040" windowHeight="15720" tabRatio="893" xr2:uid="{00000000-000D-0000-FFFF-FFFF00000000}"/>
  </bookViews>
  <sheets>
    <sheet name="Instructions" sheetId="13" r:id="rId1"/>
    <sheet name="General Info &amp; Test Results" sheetId="3" r:id="rId2"/>
    <sheet name="Setup &amp; Instrumentation" sheetId="15" r:id="rId3"/>
    <sheet name="Settings" sheetId="16" r:id="rId4"/>
    <sheet name="Photos" sheetId="5" r:id="rId5"/>
    <sheet name="Test Conditions" sheetId="6" r:id="rId6"/>
    <sheet name="Test Data &amp; Derived Results" sheetId="7" r:id="rId7"/>
    <sheet name="Cleaning Performance" sheetId="18" r:id="rId8"/>
    <sheet name="Report Sign-Off Block" sheetId="12" r:id="rId9"/>
    <sheet name="Drop-downs" sheetId="10" r:id="rId10"/>
    <sheet name="Version Control" sheetId="11" r:id="rId11"/>
  </sheets>
  <definedNames>
    <definedName name="dd_fanonly">'Drop-downs'!$B$17:$B$18</definedName>
    <definedName name="dd_Temp">'Drop-downs'!$D$13:$D$15</definedName>
    <definedName name="dd_UnitType">'Drop-downs'!$F$13:$F$14</definedName>
    <definedName name="dd_YesNo">'Drop-downs'!$B$13:$B$14</definedName>
    <definedName name="PowerDry">'General Info &amp; Test Results'!$C$32</definedName>
    <definedName name="RatedTemp">'General Info &amp; Test Results'!$C$35</definedName>
    <definedName name="Reservoir">'General Info &amp; Test Results'!$C$39</definedName>
    <definedName name="SoilSensingNormalCycle">'General Info &amp; Test Results'!$C$33</definedName>
    <definedName name="WasLightRun">Settings!$C$21</definedName>
    <definedName name="WasMedRun">Settings!$C$19</definedName>
    <definedName name="WaterReuse">'General Info &amp; Test Results'!$C$37</definedName>
    <definedName name="WaterSoftening">'General Info &amp; Test Results'!$C$36</definedName>
  </definedNames>
  <calcPr calcId="191029"/>
  <customWorkbookViews>
    <customWorkbookView name="Rebecca Fedorko - Personal View" guid="{93A7420A-9CB1-41ED-BAA4-06AB08AA6C37}" mergeInterval="0" personalView="1" maximized="1" xWindow="1" yWindow="1" windowWidth="1362" windowHeight="547"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3" i="7" l="1"/>
  <c r="G42" i="7"/>
  <c r="F31" i="7"/>
  <c r="O74" i="7"/>
  <c r="F90" i="7"/>
  <c r="G118" i="18" l="1"/>
  <c r="G116" i="18"/>
  <c r="Q108" i="18"/>
  <c r="O108" i="18"/>
  <c r="L108" i="18"/>
  <c r="K108" i="18"/>
  <c r="J108" i="18"/>
  <c r="G108" i="18"/>
  <c r="F108" i="18"/>
  <c r="E108" i="18"/>
  <c r="O105" i="7"/>
  <c r="O111" i="7"/>
  <c r="O108" i="7"/>
  <c r="O102" i="7"/>
  <c r="O90" i="7"/>
  <c r="O87" i="7"/>
  <c r="F95" i="7"/>
  <c r="F75" i="7"/>
  <c r="F56" i="7"/>
  <c r="F55" i="7"/>
  <c r="F54" i="7"/>
  <c r="F53" i="7"/>
  <c r="F51" i="7"/>
  <c r="F50" i="7"/>
  <c r="F49" i="7"/>
  <c r="F43" i="7"/>
  <c r="F45" i="7"/>
  <c r="F44" i="7"/>
  <c r="F42" i="7"/>
  <c r="F40" i="7"/>
  <c r="F39" i="7"/>
  <c r="F38" i="7"/>
  <c r="B9" i="13"/>
  <c r="B8" i="13"/>
  <c r="B7" i="13"/>
  <c r="C6" i="13"/>
  <c r="B6" i="13"/>
  <c r="B5" i="13"/>
  <c r="C4" i="13"/>
  <c r="B4" i="13"/>
  <c r="C3" i="13"/>
  <c r="B3" i="13"/>
  <c r="B2" i="13"/>
  <c r="B9" i="3"/>
  <c r="B8" i="3"/>
  <c r="B7" i="3"/>
  <c r="C6" i="3"/>
  <c r="B6" i="3"/>
  <c r="B5" i="3"/>
  <c r="C4" i="3"/>
  <c r="B4" i="3"/>
  <c r="C3" i="3"/>
  <c r="B3" i="3"/>
  <c r="B2" i="3"/>
  <c r="B9" i="15"/>
  <c r="B8" i="15"/>
  <c r="B7" i="15"/>
  <c r="C6" i="15"/>
  <c r="B6" i="15"/>
  <c r="B5" i="15"/>
  <c r="C4" i="15"/>
  <c r="B4" i="15"/>
  <c r="C3" i="15"/>
  <c r="B3" i="15"/>
  <c r="B2" i="15"/>
  <c r="B8" i="16"/>
  <c r="B9" i="5"/>
  <c r="B8" i="5"/>
  <c r="B7" i="5"/>
  <c r="C6" i="5"/>
  <c r="B6" i="5"/>
  <c r="B5" i="5"/>
  <c r="C4" i="5"/>
  <c r="B4" i="5"/>
  <c r="C3" i="5"/>
  <c r="B3" i="5"/>
  <c r="B2" i="5"/>
  <c r="B8" i="6"/>
  <c r="B8" i="7"/>
  <c r="B8" i="18"/>
  <c r="B9" i="12"/>
  <c r="B8" i="12"/>
  <c r="B7" i="12"/>
  <c r="C6" i="12"/>
  <c r="B6" i="12"/>
  <c r="B5" i="12"/>
  <c r="C4" i="12"/>
  <c r="B4" i="12"/>
  <c r="C3" i="12"/>
  <c r="B3" i="12"/>
  <c r="B2" i="12"/>
  <c r="B8" i="10"/>
  <c r="C8" i="11"/>
  <c r="F81" i="7" l="1"/>
  <c r="F78" i="7"/>
  <c r="O123" i="7"/>
  <c r="O93" i="7"/>
  <c r="O114" i="7"/>
  <c r="O120" i="7"/>
  <c r="O117" i="7"/>
  <c r="O96" i="7"/>
  <c r="F98" i="7"/>
  <c r="F72" i="7"/>
  <c r="G8" i="18"/>
  <c r="E8" i="7"/>
  <c r="C8" i="3"/>
  <c r="C8" i="13"/>
  <c r="C8" i="6"/>
  <c r="C8" i="5"/>
  <c r="C8" i="10"/>
  <c r="C8" i="16"/>
  <c r="C8" i="12"/>
  <c r="C8" i="15"/>
  <c r="Q59" i="18"/>
  <c r="O59" i="18"/>
  <c r="N59" i="18"/>
  <c r="M59" i="18"/>
  <c r="L59" i="18"/>
  <c r="K59" i="18"/>
  <c r="J59" i="18"/>
  <c r="I59" i="18"/>
  <c r="H59" i="18"/>
  <c r="G59" i="18"/>
  <c r="F59" i="18"/>
  <c r="E59" i="18"/>
  <c r="Q43" i="18"/>
  <c r="O43" i="18"/>
  <c r="N43" i="18"/>
  <c r="M43" i="18"/>
  <c r="L43" i="18"/>
  <c r="K43" i="18"/>
  <c r="J43" i="18"/>
  <c r="I43" i="18"/>
  <c r="H43" i="18"/>
  <c r="G43" i="18"/>
  <c r="F43" i="18"/>
  <c r="E43" i="18"/>
  <c r="Q27" i="18"/>
  <c r="O27" i="18"/>
  <c r="F27" i="18"/>
  <c r="G27" i="18"/>
  <c r="H27" i="18"/>
  <c r="I27" i="18"/>
  <c r="J27" i="18"/>
  <c r="K27" i="18"/>
  <c r="L27" i="18"/>
  <c r="M27" i="18"/>
  <c r="N27" i="18"/>
  <c r="E27" i="18"/>
  <c r="O79" i="18"/>
  <c r="P79" i="18"/>
  <c r="Q79" i="18"/>
  <c r="J79" i="18"/>
  <c r="K79" i="18"/>
  <c r="L79" i="18"/>
  <c r="E79" i="18"/>
  <c r="F79" i="18"/>
  <c r="G79" i="18"/>
  <c r="O81" i="18"/>
  <c r="P81" i="18"/>
  <c r="Q81" i="18"/>
  <c r="O82" i="18"/>
  <c r="P82" i="18"/>
  <c r="Q82" i="18"/>
  <c r="O83" i="18"/>
  <c r="P83" i="18"/>
  <c r="Q83" i="18"/>
  <c r="O84" i="18"/>
  <c r="P84" i="18"/>
  <c r="Q84" i="18"/>
  <c r="O85" i="18"/>
  <c r="P85" i="18"/>
  <c r="Q85" i="18"/>
  <c r="O86" i="18"/>
  <c r="P86" i="18"/>
  <c r="Q86" i="18"/>
  <c r="O87" i="18"/>
  <c r="P87" i="18"/>
  <c r="Q87" i="18"/>
  <c r="O88" i="18"/>
  <c r="O102" i="18" s="1"/>
  <c r="P88" i="18"/>
  <c r="P102" i="18" s="1"/>
  <c r="Q88" i="18"/>
  <c r="Q102" i="18" s="1"/>
  <c r="Q80" i="18"/>
  <c r="Q98" i="18" s="1"/>
  <c r="P80" i="18"/>
  <c r="P98" i="18" s="1"/>
  <c r="O80" i="18"/>
  <c r="O98" i="18" s="1"/>
  <c r="J81" i="18"/>
  <c r="K81" i="18"/>
  <c r="L81" i="18"/>
  <c r="J82" i="18"/>
  <c r="K82" i="18"/>
  <c r="L82" i="18"/>
  <c r="J83" i="18"/>
  <c r="K83" i="18"/>
  <c r="L83" i="18"/>
  <c r="J84" i="18"/>
  <c r="K84" i="18"/>
  <c r="L84" i="18"/>
  <c r="J85" i="18"/>
  <c r="K85" i="18"/>
  <c r="L85" i="18"/>
  <c r="J86" i="18"/>
  <c r="K86" i="18"/>
  <c r="L86" i="18"/>
  <c r="J87" i="18"/>
  <c r="K87" i="18"/>
  <c r="L87" i="18"/>
  <c r="J88" i="18"/>
  <c r="J102" i="18" s="1"/>
  <c r="K88" i="18"/>
  <c r="K102" i="18" s="1"/>
  <c r="L88" i="18"/>
  <c r="L102" i="18" s="1"/>
  <c r="L80" i="18"/>
  <c r="L98" i="18" s="1"/>
  <c r="K80" i="18"/>
  <c r="K98" i="18" s="1"/>
  <c r="J80" i="18"/>
  <c r="J98" i="18" s="1"/>
  <c r="F81" i="18"/>
  <c r="G81" i="18"/>
  <c r="F82" i="18"/>
  <c r="G82" i="18"/>
  <c r="F83" i="18"/>
  <c r="G83" i="18"/>
  <c r="F84" i="18"/>
  <c r="G84" i="18"/>
  <c r="F85" i="18"/>
  <c r="G85" i="18"/>
  <c r="F86" i="18"/>
  <c r="G86" i="18"/>
  <c r="F87" i="18"/>
  <c r="G87" i="18"/>
  <c r="F88" i="18"/>
  <c r="F102" i="18" s="1"/>
  <c r="G88" i="18"/>
  <c r="G102" i="18" s="1"/>
  <c r="G80" i="18"/>
  <c r="G98" i="18" s="1"/>
  <c r="F80" i="18"/>
  <c r="F98" i="18" s="1"/>
  <c r="E81" i="18"/>
  <c r="E82" i="18"/>
  <c r="E83" i="18"/>
  <c r="E84" i="18"/>
  <c r="E85" i="18"/>
  <c r="E86" i="18"/>
  <c r="E87" i="18"/>
  <c r="E88" i="18"/>
  <c r="E102" i="18" s="1"/>
  <c r="E80" i="18"/>
  <c r="E98" i="18" s="1"/>
  <c r="G99" i="18" l="1"/>
  <c r="F99" i="18"/>
  <c r="E99" i="18"/>
  <c r="G101" i="18"/>
  <c r="O99" i="18"/>
  <c r="G100" i="18"/>
  <c r="O101" i="18"/>
  <c r="P100" i="18"/>
  <c r="K101" i="18"/>
  <c r="L100" i="18"/>
  <c r="O100" i="18"/>
  <c r="L99" i="18"/>
  <c r="K100" i="18"/>
  <c r="Q99" i="18"/>
  <c r="P99" i="18"/>
  <c r="Q100" i="18"/>
  <c r="Q89" i="18"/>
  <c r="Q103" i="18" s="1"/>
  <c r="E101" i="18"/>
  <c r="F89" i="18"/>
  <c r="F103" i="18" s="1"/>
  <c r="E89" i="18"/>
  <c r="E103" i="18" s="1"/>
  <c r="L101" i="18"/>
  <c r="K99" i="18"/>
  <c r="Q101" i="18"/>
  <c r="L89" i="18"/>
  <c r="L103" i="18" s="1"/>
  <c r="J99" i="18"/>
  <c r="E100" i="18"/>
  <c r="F100" i="18"/>
  <c r="J101" i="18"/>
  <c r="J89" i="18"/>
  <c r="J103" i="18" s="1"/>
  <c r="J100" i="18"/>
  <c r="F101" i="18"/>
  <c r="P101" i="18"/>
  <c r="G89" i="18"/>
  <c r="G103" i="18" s="1"/>
  <c r="O89" i="18"/>
  <c r="O103" i="18" s="1"/>
  <c r="P89" i="18"/>
  <c r="P103" i="18" s="1"/>
  <c r="K89" i="18"/>
  <c r="K103" i="18" s="1"/>
  <c r="P108" i="18" l="1"/>
  <c r="G120" i="18" s="1"/>
  <c r="F17" i="3"/>
  <c r="F18" i="3"/>
  <c r="F16" i="3"/>
  <c r="B9" i="18"/>
  <c r="B7" i="18"/>
  <c r="G6" i="18"/>
  <c r="B6" i="18"/>
  <c r="B5" i="18"/>
  <c r="B4" i="18"/>
  <c r="G3" i="18"/>
  <c r="B3" i="18"/>
  <c r="B2" i="18"/>
  <c r="F100" i="7" l="1"/>
  <c r="C7" i="11" l="1"/>
  <c r="C7" i="13" s="1"/>
  <c r="C7" i="15" l="1"/>
  <c r="C7" i="3"/>
  <c r="C7" i="5"/>
  <c r="C7" i="12"/>
  <c r="G7" i="18"/>
  <c r="B9" i="16"/>
  <c r="B7" i="16"/>
  <c r="C6" i="16"/>
  <c r="B6" i="16"/>
  <c r="B5" i="16"/>
  <c r="B4" i="16"/>
  <c r="C3" i="16"/>
  <c r="B3" i="16"/>
  <c r="B2" i="16"/>
  <c r="C6" i="6"/>
  <c r="B9" i="6"/>
  <c r="B7" i="6"/>
  <c r="E6" i="7"/>
  <c r="B9" i="7"/>
  <c r="B7" i="7"/>
  <c r="B7" i="10"/>
  <c r="B6" i="10"/>
  <c r="C6" i="10"/>
  <c r="B9" i="10"/>
  <c r="C9" i="11"/>
  <c r="C7" i="10"/>
  <c r="C6" i="11"/>
  <c r="C5" i="11"/>
  <c r="C4" i="11"/>
  <c r="C5" i="13" l="1"/>
  <c r="C5" i="3"/>
  <c r="C5" i="15"/>
  <c r="C5" i="5"/>
  <c r="C5" i="12"/>
  <c r="C9" i="13"/>
  <c r="C9" i="3"/>
  <c r="C9" i="15"/>
  <c r="C9" i="12"/>
  <c r="C9" i="5"/>
  <c r="G4" i="18"/>
  <c r="G5" i="18"/>
  <c r="G9" i="18"/>
  <c r="C4" i="10"/>
  <c r="C5" i="16"/>
  <c r="E4" i="7"/>
  <c r="C4" i="6"/>
  <c r="C4" i="16"/>
  <c r="C9" i="6"/>
  <c r="C9" i="10"/>
  <c r="E9" i="7"/>
  <c r="C9" i="16"/>
  <c r="C7" i="16"/>
  <c r="C7" i="6"/>
  <c r="E7" i="7"/>
  <c r="F14" i="3" l="1"/>
  <c r="D16" i="12" l="1"/>
  <c r="H27" i="3" l="1"/>
  <c r="H28" i="3"/>
  <c r="H29" i="3"/>
  <c r="H26" i="3"/>
  <c r="G27" i="3"/>
  <c r="G28" i="3"/>
  <c r="G29" i="3"/>
  <c r="B5" i="10"/>
  <c r="B4" i="10"/>
  <c r="B3" i="10"/>
  <c r="B2" i="10"/>
  <c r="G26" i="3" l="1"/>
  <c r="B6" i="7"/>
  <c r="B5" i="7"/>
  <c r="B4" i="7"/>
  <c r="B3" i="7"/>
  <c r="B2" i="7"/>
  <c r="B6" i="6"/>
  <c r="B5" i="6"/>
  <c r="B4" i="6"/>
  <c r="B3" i="6"/>
  <c r="B2" i="6"/>
  <c r="F87" i="7" l="1"/>
  <c r="F84" i="7"/>
  <c r="F101" i="7"/>
  <c r="F104" i="7" l="1"/>
  <c r="F107" i="7" s="1"/>
  <c r="C5" i="10" l="1"/>
  <c r="E5" i="7"/>
  <c r="C5" i="6"/>
  <c r="C3" i="10"/>
  <c r="E3" i="7"/>
  <c r="C3" i="6"/>
  <c r="F15" i="3" l="1"/>
</calcChain>
</file>

<file path=xl/sharedStrings.xml><?xml version="1.0" encoding="utf-8"?>
<sst xmlns="http://schemas.openxmlformats.org/spreadsheetml/2006/main" count="589" uniqueCount="403">
  <si>
    <t>Lab Name:</t>
  </si>
  <si>
    <t>Step 1</t>
  </si>
  <si>
    <t>Step 2</t>
  </si>
  <si>
    <t>Step 4</t>
  </si>
  <si>
    <t xml:space="preserve">Sensor Heavy Response </t>
  </si>
  <si>
    <t xml:space="preserve">Sensor Medium Response </t>
  </si>
  <si>
    <t xml:space="preserve">Sensor Light Response </t>
  </si>
  <si>
    <t xml:space="preserve">kWh/Cycle </t>
  </si>
  <si>
    <t>gallons/cycle</t>
  </si>
  <si>
    <t>kWh/cycle</t>
  </si>
  <si>
    <t>standby hours/year</t>
  </si>
  <si>
    <t>kWh/year</t>
  </si>
  <si>
    <t xml:space="preserve">Derived Results from Test Measurements </t>
  </si>
  <si>
    <t>gal/cycle</t>
  </si>
  <si>
    <t xml:space="preserve">Does unit heat water? </t>
  </si>
  <si>
    <t>Step 3</t>
  </si>
  <si>
    <t>Table of Contents</t>
  </si>
  <si>
    <t>Photos</t>
  </si>
  <si>
    <t>YES/NO</t>
  </si>
  <si>
    <t>Test Conditions</t>
  </si>
  <si>
    <t>Step 5</t>
  </si>
  <si>
    <t>Step 6</t>
  </si>
  <si>
    <t>hours/cycle</t>
  </si>
  <si>
    <t>Inlet Temp Rating</t>
  </si>
  <si>
    <t>Sensor Medium Response Cycle</t>
  </si>
  <si>
    <t>Sensor Light Response Cycle</t>
  </si>
  <si>
    <t>*If applicable</t>
  </si>
  <si>
    <t>Input cell</t>
  </si>
  <si>
    <t>Test Cycle and Measurements</t>
  </si>
  <si>
    <t>T</t>
  </si>
  <si>
    <t>K</t>
  </si>
  <si>
    <t>F</t>
  </si>
  <si>
    <t>kWh/(gallon*degree)</t>
  </si>
  <si>
    <t>C</t>
  </si>
  <si>
    <t>e</t>
  </si>
  <si>
    <t>Btu/(gallon*F)</t>
  </si>
  <si>
    <t>unitless</t>
  </si>
  <si>
    <t>Is the unit rated for 50, 120, or 140°F ?</t>
  </si>
  <si>
    <t>H</t>
  </si>
  <si>
    <t>N</t>
  </si>
  <si>
    <t>Btu/cycle</t>
  </si>
  <si>
    <t>Estimated Annual Energy Use:</t>
  </si>
  <si>
    <t>Product Characteristics</t>
  </si>
  <si>
    <t>Accuracy</t>
  </si>
  <si>
    <t>Date of Last Calibration</t>
  </si>
  <si>
    <t>Deadline for Next Calibration</t>
  </si>
  <si>
    <t>Cycle Settings Used for Each Test</t>
  </si>
  <si>
    <t>Line voltage:</t>
  </si>
  <si>
    <t>Water pressure:</t>
  </si>
  <si>
    <t>[V]</t>
  </si>
  <si>
    <t>[°F]</t>
  </si>
  <si>
    <t>[psig]</t>
  </si>
  <si>
    <t>Frequency:</t>
  </si>
  <si>
    <t>&lt; 1% of nameplate</t>
  </si>
  <si>
    <t>Water temperature:</t>
  </si>
  <si>
    <t>[Hz]</t>
  </si>
  <si>
    <t>Frequency</t>
  </si>
  <si>
    <t>Water temperature</t>
  </si>
  <si>
    <t>Water pressure</t>
  </si>
  <si>
    <t>Was Test Load used?</t>
  </si>
  <si>
    <t># of Serving Pieces</t>
  </si>
  <si>
    <t># of Soiled Place Settings</t>
  </si>
  <si>
    <t># of Clean Place Settings</t>
  </si>
  <si>
    <t># of Flatware items</t>
  </si>
  <si>
    <t>Cycle</t>
  </si>
  <si>
    <t>Settings</t>
  </si>
  <si>
    <t>Title Block</t>
  </si>
  <si>
    <t>File Name:</t>
  </si>
  <si>
    <t>Tab Name:</t>
  </si>
  <si>
    <t>Version Number:</t>
  </si>
  <si>
    <t xml:space="preserve">Test Completion Date: </t>
  </si>
  <si>
    <t>Revisions List</t>
  </si>
  <si>
    <t>Version</t>
  </si>
  <si>
    <t>Date</t>
  </si>
  <si>
    <t>Role</t>
  </si>
  <si>
    <t>Entity</t>
  </si>
  <si>
    <t>Test Completion</t>
  </si>
  <si>
    <t>Template Population</t>
  </si>
  <si>
    <t>Reference Test Procedure</t>
  </si>
  <si>
    <t>Tab</t>
  </si>
  <si>
    <t>Contents</t>
  </si>
  <si>
    <t>General Info &amp; Test Results</t>
  </si>
  <si>
    <t>Product and Sensor Placement Photos</t>
  </si>
  <si>
    <t>Table of Test Condition Requirements for Each Test</t>
  </si>
  <si>
    <t>Instructions for Completing this Template</t>
  </si>
  <si>
    <t>Variable</t>
  </si>
  <si>
    <t>Units</t>
  </si>
  <si>
    <t>Lab Location:</t>
  </si>
  <si>
    <t>Date Test Started:</t>
  </si>
  <si>
    <t>[MM/DD/YYYY]</t>
  </si>
  <si>
    <t>Date Test Finished:</t>
  </si>
  <si>
    <t>Brand:</t>
  </si>
  <si>
    <t xml:space="preserve">Manufacturer Model Number: </t>
  </si>
  <si>
    <t>Serial Number:</t>
  </si>
  <si>
    <t>Date Manufactured:</t>
  </si>
  <si>
    <t xml:space="preserve">Date Product Received: </t>
  </si>
  <si>
    <t>Condition as Received:</t>
  </si>
  <si>
    <t>Capacity (number of place settings):</t>
  </si>
  <si>
    <t>Water Consumption:</t>
  </si>
  <si>
    <t>Measurement</t>
  </si>
  <si>
    <t>Report Sign-Off Block</t>
  </si>
  <si>
    <t>Test Data &amp; Derived Results</t>
  </si>
  <si>
    <t>Lab Information, Product Information, and Test Results</t>
  </si>
  <si>
    <t>Version Control</t>
  </si>
  <si>
    <t>No</t>
  </si>
  <si>
    <t xml:space="preserve">Manufacturer: </t>
  </si>
  <si>
    <t>total hours/year</t>
  </si>
  <si>
    <t>Setup &amp; Instrumentation</t>
  </si>
  <si>
    <t>Drop-downs</t>
  </si>
  <si>
    <t>Instructions</t>
  </si>
  <si>
    <t xml:space="preserve">Test Report Sign-Off Block </t>
  </si>
  <si>
    <t>Test Information</t>
  </si>
  <si>
    <t>Result</t>
  </si>
  <si>
    <t>Does unit have a power dry feature?</t>
  </si>
  <si>
    <t>Please describe the test setup</t>
  </si>
  <si>
    <t>Measured Test Conditions</t>
  </si>
  <si>
    <t>Lab Information</t>
  </si>
  <si>
    <t>Product Information</t>
  </si>
  <si>
    <t>Instructions and Table of Contents</t>
  </si>
  <si>
    <t>Report Review History</t>
  </si>
  <si>
    <t>Report Template Revision History</t>
  </si>
  <si>
    <t>Figures of Merit for Tested Unit</t>
  </si>
  <si>
    <t>Instrument Type</t>
  </si>
  <si>
    <t>Setup (this table should include instrumentation, sensors, and all equipment used during testing)</t>
  </si>
  <si>
    <t>Sensor Location</t>
  </si>
  <si>
    <t>Explanation of how test conditions were monitored and controlled:</t>
  </si>
  <si>
    <t>Notes/Comments: (Please clarify any pertinent details, unusual events, etc.)</t>
  </si>
  <si>
    <t>Back to Instructions tab</t>
  </si>
  <si>
    <t>NOTE: Copy only; sign off is done in the Report Sign-Off Block tab</t>
  </si>
  <si>
    <t>LEGEND</t>
  </si>
  <si>
    <t>NOT USED</t>
  </si>
  <si>
    <t xml:space="preserve">Follow the steps below, filling in all input cells (shaded light blue) in each tab you are instructed to complete. Using TAB to "hop" from input cell to input cell is useful, but does not ensure that all input cells are reached. To guarantee that you enter all required information, you must visually scan for light blue cells in the entire area bounded by yellow-shaded cells. </t>
  </si>
  <si>
    <t>STEP:</t>
  </si>
  <si>
    <t>FILL IN INPUT CELLS IN THIS TAB:</t>
  </si>
  <si>
    <t>Report Sign-off Block</t>
  </si>
  <si>
    <r>
      <rPr>
        <b/>
        <sz val="11"/>
        <rFont val="Palatino Linotype"/>
        <family val="1"/>
      </rPr>
      <t xml:space="preserve">Important: </t>
    </r>
    <r>
      <rPr>
        <sz val="11"/>
        <rFont val="Palatino Linotype"/>
        <family val="1"/>
      </rPr>
      <t>Start with a clean (unused) template copy for each new report. Enter only data and information that are unique to the unit tested and the current test of that unit. All abbreviations and variable names should be consistent with the reference test procedure.</t>
    </r>
  </si>
  <si>
    <t>Model #</t>
  </si>
  <si>
    <t>Brand</t>
  </si>
  <si>
    <t>Input for Test Settings</t>
  </si>
  <si>
    <t>[kWh]</t>
  </si>
  <si>
    <t>[gallons]</t>
  </si>
  <si>
    <t>[hours]</t>
  </si>
  <si>
    <t>[W]</t>
  </si>
  <si>
    <t>Template Completion</t>
  </si>
  <si>
    <t xml:space="preserve">By signing in the space below, we certify that the information and data in this report: (1) were obtained from the specific test unit under test; (2) were obtained during the specific test being reported; (3) were not copied from any other source, except where instructed to do so; and (4) were not altered or modified in any way. </t>
  </si>
  <si>
    <t>Report Review by Test Lab</t>
  </si>
  <si>
    <t>[Test Lab Name]</t>
  </si>
  <si>
    <t xml:space="preserve">We certify that the information and data in this report: (1) were obtained from the specific test unit under test; (2) were obtained during the specific test being reported; (3) were not copied from any other source, except where instructed to do so; and (4) were not altered or modified in any way. </t>
  </si>
  <si>
    <t>2. FTC EnergyGuide label (if present)</t>
  </si>
  <si>
    <t>3.  Placement of all sensors on, in, or around the appliance (for testing)</t>
  </si>
  <si>
    <t>4. Dishwasher loading configuration</t>
  </si>
  <si>
    <t>6. Soiled place setting</t>
  </si>
  <si>
    <t>8. Additional photos (if necessary)</t>
  </si>
  <si>
    <t>7. Photos of test unit from all sides (including control panel, if applicable)</t>
  </si>
  <si>
    <t>1. Nameplate showing model number and serial number (if applicable)</t>
  </si>
  <si>
    <t>If available, plots may be used. Insert to the right, and enter "see graph".</t>
  </si>
  <si>
    <t>Sensor Heavy Response Cycle</t>
  </si>
  <si>
    <t>Energy and Water Measurement Inputs and Calculations</t>
  </si>
  <si>
    <t>Is the unit a water-softening dishwasher?</t>
  </si>
  <si>
    <t>For Water Softener Regeneration Cycles</t>
  </si>
  <si>
    <t>[cycles]</t>
  </si>
  <si>
    <t>*Note that these values are based on the manufacturer-supplied certification report, and do not require separate testing.</t>
  </si>
  <si>
    <t>K = conversion factor, 0.001 kWh/Wh</t>
  </si>
  <si>
    <t>kWh/Wh</t>
  </si>
  <si>
    <t>For water-softening units, record the reported additional energy and water consumption for a regeneration cycle, and the reported typical number of regeneration cycles per year.</t>
  </si>
  <si>
    <t>Preconditioning 1</t>
  </si>
  <si>
    <t>Preconditioning 2</t>
  </si>
  <si>
    <t>Identify all settings for all test cycles.</t>
  </si>
  <si>
    <t>Describe any deviations from the dishes specified on the Reference Material tab used for test load.</t>
  </si>
  <si>
    <t>Instrumentation Used to Conduct Test Measurements</t>
  </si>
  <si>
    <t>Used for Drop-down Lists; Summary of Drop-down Options</t>
  </si>
  <si>
    <t>Unit Type</t>
  </si>
  <si>
    <t>Standard</t>
  </si>
  <si>
    <t>Compact</t>
  </si>
  <si>
    <t>Sensor medium response (if necessary)</t>
  </si>
  <si>
    <t>Sensor light response (if necessary)</t>
  </si>
  <si>
    <t>140, 120, or 50 ± 2 F</t>
  </si>
  <si>
    <t>35 ± 2.5 psig</t>
  </si>
  <si>
    <t>75 ± 5 F</t>
  </si>
  <si>
    <t>Unit Type:</t>
  </si>
  <si>
    <t>Test Report Template Name:</t>
  </si>
  <si>
    <t xml:space="preserve">Latest Template Revision: </t>
  </si>
  <si>
    <t>v1.0</t>
  </si>
  <si>
    <r>
      <t xml:space="preserve">Machine Electrical Energy Consumption </t>
    </r>
    <r>
      <rPr>
        <i/>
        <sz val="11"/>
        <color theme="1"/>
        <rFont val="Palatino Linotype"/>
        <family val="1"/>
      </rPr>
      <t>(M</t>
    </r>
    <r>
      <rPr>
        <i/>
        <vertAlign val="subscript"/>
        <sz val="11"/>
        <color theme="1"/>
        <rFont val="Palatino Linotype"/>
        <family val="1"/>
      </rPr>
      <t>hr</t>
    </r>
    <r>
      <rPr>
        <i/>
        <sz val="11"/>
        <color theme="1"/>
        <rFont val="Palatino Linotype"/>
        <family val="1"/>
      </rPr>
      <t>)</t>
    </r>
  </si>
  <si>
    <r>
      <t xml:space="preserve">Water Consumption </t>
    </r>
    <r>
      <rPr>
        <i/>
        <sz val="11"/>
        <color theme="1"/>
        <rFont val="Palatino Linotype"/>
        <family val="1"/>
      </rPr>
      <t>(V</t>
    </r>
    <r>
      <rPr>
        <i/>
        <vertAlign val="subscript"/>
        <sz val="11"/>
        <color theme="1"/>
        <rFont val="Palatino Linotype"/>
        <family val="1"/>
      </rPr>
      <t>hr</t>
    </r>
    <r>
      <rPr>
        <i/>
        <sz val="11"/>
        <color theme="1"/>
        <rFont val="Palatino Linotype"/>
        <family val="1"/>
      </rPr>
      <t>)</t>
    </r>
  </si>
  <si>
    <r>
      <t xml:space="preserve">Drying Energy Consumption </t>
    </r>
    <r>
      <rPr>
        <i/>
        <sz val="11"/>
        <color theme="1"/>
        <rFont val="Palatino Linotype"/>
        <family val="1"/>
      </rPr>
      <t>(E</t>
    </r>
    <r>
      <rPr>
        <i/>
        <vertAlign val="subscript"/>
        <sz val="11"/>
        <color theme="1"/>
        <rFont val="Palatino Linotype"/>
        <family val="1"/>
      </rPr>
      <t>Dhr</t>
    </r>
    <r>
      <rPr>
        <i/>
        <sz val="11"/>
        <color theme="1"/>
        <rFont val="Palatino Linotype"/>
        <family val="1"/>
      </rPr>
      <t>)</t>
    </r>
  </si>
  <si>
    <r>
      <t xml:space="preserve">Fan-only Mode Energy Consumption </t>
    </r>
    <r>
      <rPr>
        <i/>
        <sz val="11"/>
        <color theme="1"/>
        <rFont val="Palatino Linotype"/>
        <family val="1"/>
      </rPr>
      <t>(E</t>
    </r>
    <r>
      <rPr>
        <i/>
        <vertAlign val="subscript"/>
        <sz val="11"/>
        <color theme="1"/>
        <rFont val="Palatino Linotype"/>
        <family val="1"/>
      </rPr>
      <t>Fhr</t>
    </r>
    <r>
      <rPr>
        <i/>
        <sz val="11"/>
        <color theme="1"/>
        <rFont val="Palatino Linotype"/>
        <family val="1"/>
      </rPr>
      <t>), if applicable</t>
    </r>
  </si>
  <si>
    <r>
      <t xml:space="preserve">Duration of Cycle </t>
    </r>
    <r>
      <rPr>
        <i/>
        <sz val="11"/>
        <color theme="1"/>
        <rFont val="Palatino Linotype"/>
        <family val="1"/>
      </rPr>
      <t>(L</t>
    </r>
    <r>
      <rPr>
        <i/>
        <vertAlign val="subscript"/>
        <sz val="11"/>
        <color theme="1"/>
        <rFont val="Palatino Linotype"/>
        <family val="1"/>
      </rPr>
      <t>hr, non-truncated</t>
    </r>
    <r>
      <rPr>
        <i/>
        <sz val="11"/>
        <color theme="1"/>
        <rFont val="Palatino Linotype"/>
        <family val="1"/>
      </rPr>
      <t>)</t>
    </r>
  </si>
  <si>
    <r>
      <t xml:space="preserve">Duration of Truncated Cycle, if available </t>
    </r>
    <r>
      <rPr>
        <i/>
        <sz val="11"/>
        <color theme="1"/>
        <rFont val="Palatino Linotype"/>
        <family val="1"/>
      </rPr>
      <t>(L</t>
    </r>
    <r>
      <rPr>
        <i/>
        <vertAlign val="subscript"/>
        <sz val="11"/>
        <color theme="1"/>
        <rFont val="Palatino Linotype"/>
        <family val="1"/>
      </rPr>
      <t>hr, truncated</t>
    </r>
    <r>
      <rPr>
        <i/>
        <sz val="11"/>
        <color theme="1"/>
        <rFont val="Palatino Linotype"/>
        <family val="1"/>
      </rPr>
      <t>)</t>
    </r>
  </si>
  <si>
    <r>
      <t xml:space="preserve">Duration of Fan-only Mode, if available </t>
    </r>
    <r>
      <rPr>
        <i/>
        <sz val="11"/>
        <color theme="1"/>
        <rFont val="Palatino Linotype"/>
        <family val="1"/>
      </rPr>
      <t>(L</t>
    </r>
    <r>
      <rPr>
        <i/>
        <vertAlign val="subscript"/>
        <sz val="11"/>
        <color theme="1"/>
        <rFont val="Palatino Linotype"/>
        <family val="1"/>
      </rPr>
      <t>Fhr</t>
    </r>
    <r>
      <rPr>
        <i/>
        <sz val="11"/>
        <color theme="1"/>
        <rFont val="Palatino Linotype"/>
        <family val="1"/>
      </rPr>
      <t>)</t>
    </r>
  </si>
  <si>
    <r>
      <t xml:space="preserve">Off Mode Power, if applicable </t>
    </r>
    <r>
      <rPr>
        <i/>
        <sz val="11"/>
        <color theme="1"/>
        <rFont val="Palatino Linotype"/>
        <family val="1"/>
      </rPr>
      <t>(P</t>
    </r>
    <r>
      <rPr>
        <i/>
        <vertAlign val="subscript"/>
        <sz val="11"/>
        <color theme="1"/>
        <rFont val="Palatino Linotype"/>
        <family val="1"/>
      </rPr>
      <t>OM</t>
    </r>
    <r>
      <rPr>
        <i/>
        <sz val="11"/>
        <color theme="1"/>
        <rFont val="Palatino Linotype"/>
        <family val="1"/>
      </rPr>
      <t>)</t>
    </r>
  </si>
  <si>
    <r>
      <t xml:space="preserve">Inactive Mode Power, if applicable </t>
    </r>
    <r>
      <rPr>
        <i/>
        <sz val="11"/>
        <color theme="1"/>
        <rFont val="Palatino Linotype"/>
        <family val="1"/>
      </rPr>
      <t>(P</t>
    </r>
    <r>
      <rPr>
        <i/>
        <vertAlign val="subscript"/>
        <sz val="11"/>
        <color theme="1"/>
        <rFont val="Palatino Linotype"/>
        <family val="1"/>
      </rPr>
      <t>IA</t>
    </r>
    <r>
      <rPr>
        <i/>
        <sz val="11"/>
        <color theme="1"/>
        <rFont val="Palatino Linotype"/>
        <family val="1"/>
      </rPr>
      <t>)</t>
    </r>
  </si>
  <si>
    <r>
      <t xml:space="preserve">Machine Electrical Energy Consumption </t>
    </r>
    <r>
      <rPr>
        <i/>
        <sz val="11"/>
        <color theme="1"/>
        <rFont val="Palatino Linotype"/>
        <family val="1"/>
      </rPr>
      <t>(M</t>
    </r>
    <r>
      <rPr>
        <i/>
        <vertAlign val="subscript"/>
        <sz val="11"/>
        <color theme="1"/>
        <rFont val="Palatino Linotype"/>
        <family val="1"/>
      </rPr>
      <t>mr</t>
    </r>
    <r>
      <rPr>
        <i/>
        <sz val="11"/>
        <color theme="1"/>
        <rFont val="Palatino Linotype"/>
        <family val="1"/>
      </rPr>
      <t>)</t>
    </r>
  </si>
  <si>
    <r>
      <t xml:space="preserve">Water Consumption </t>
    </r>
    <r>
      <rPr>
        <i/>
        <sz val="11"/>
        <color theme="1"/>
        <rFont val="Palatino Linotype"/>
        <family val="1"/>
      </rPr>
      <t>(V</t>
    </r>
    <r>
      <rPr>
        <i/>
        <vertAlign val="subscript"/>
        <sz val="11"/>
        <color theme="1"/>
        <rFont val="Palatino Linotype"/>
        <family val="1"/>
      </rPr>
      <t>mr</t>
    </r>
    <r>
      <rPr>
        <i/>
        <sz val="11"/>
        <color theme="1"/>
        <rFont val="Palatino Linotype"/>
        <family val="1"/>
      </rPr>
      <t>)</t>
    </r>
  </si>
  <si>
    <r>
      <t xml:space="preserve">Machine Electrical Energy Consumption* </t>
    </r>
    <r>
      <rPr>
        <i/>
        <sz val="11"/>
        <color theme="1"/>
        <rFont val="Palatino Linotype"/>
        <family val="1"/>
      </rPr>
      <t>(M</t>
    </r>
    <r>
      <rPr>
        <i/>
        <vertAlign val="subscript"/>
        <sz val="11"/>
        <color theme="1"/>
        <rFont val="Palatino Linotype"/>
        <family val="1"/>
      </rPr>
      <t>WScycle</t>
    </r>
    <r>
      <rPr>
        <i/>
        <sz val="11"/>
        <color theme="1"/>
        <rFont val="Palatino Linotype"/>
        <family val="1"/>
      </rPr>
      <t>)</t>
    </r>
  </si>
  <si>
    <r>
      <t xml:space="preserve">Drying Energy Consumption </t>
    </r>
    <r>
      <rPr>
        <i/>
        <sz val="11"/>
        <color theme="1"/>
        <rFont val="Palatino Linotype"/>
        <family val="1"/>
      </rPr>
      <t>(E</t>
    </r>
    <r>
      <rPr>
        <i/>
        <vertAlign val="subscript"/>
        <sz val="11"/>
        <color theme="1"/>
        <rFont val="Palatino Linotype"/>
        <family val="1"/>
      </rPr>
      <t>Dmr</t>
    </r>
    <r>
      <rPr>
        <i/>
        <sz val="11"/>
        <color theme="1"/>
        <rFont val="Palatino Linotype"/>
        <family val="1"/>
      </rPr>
      <t>)</t>
    </r>
  </si>
  <si>
    <r>
      <t xml:space="preserve">Water Consumption* </t>
    </r>
    <r>
      <rPr>
        <i/>
        <sz val="11"/>
        <color theme="1"/>
        <rFont val="Palatino Linotype"/>
        <family val="1"/>
      </rPr>
      <t>(V</t>
    </r>
    <r>
      <rPr>
        <i/>
        <vertAlign val="subscript"/>
        <sz val="11"/>
        <color theme="1"/>
        <rFont val="Palatino Linotype"/>
        <family val="1"/>
      </rPr>
      <t>WScycle</t>
    </r>
    <r>
      <rPr>
        <i/>
        <sz val="11"/>
        <color theme="1"/>
        <rFont val="Palatino Linotype"/>
        <family val="1"/>
      </rPr>
      <t>)</t>
    </r>
  </si>
  <si>
    <r>
      <t xml:space="preserve">Duration of Cycle </t>
    </r>
    <r>
      <rPr>
        <i/>
        <sz val="11"/>
        <color theme="1"/>
        <rFont val="Palatino Linotype"/>
        <family val="1"/>
      </rPr>
      <t>(L</t>
    </r>
    <r>
      <rPr>
        <i/>
        <vertAlign val="subscript"/>
        <sz val="11"/>
        <color theme="1"/>
        <rFont val="Palatino Linotype"/>
        <family val="1"/>
      </rPr>
      <t>mr, non-truncated</t>
    </r>
    <r>
      <rPr>
        <i/>
        <sz val="11"/>
        <color theme="1"/>
        <rFont val="Palatino Linotype"/>
        <family val="1"/>
      </rPr>
      <t>)</t>
    </r>
  </si>
  <si>
    <r>
      <t xml:space="preserve">Duration of Truncated Cycle, if available </t>
    </r>
    <r>
      <rPr>
        <i/>
        <sz val="11"/>
        <color theme="1"/>
        <rFont val="Palatino Linotype"/>
        <family val="1"/>
      </rPr>
      <t>(L</t>
    </r>
    <r>
      <rPr>
        <i/>
        <vertAlign val="subscript"/>
        <sz val="11"/>
        <color theme="1"/>
        <rFont val="Palatino Linotype"/>
        <family val="1"/>
      </rPr>
      <t>mr, truncated</t>
    </r>
    <r>
      <rPr>
        <i/>
        <sz val="11"/>
        <color theme="1"/>
        <rFont val="Palatino Linotype"/>
        <family val="1"/>
      </rPr>
      <t>)</t>
    </r>
  </si>
  <si>
    <r>
      <t xml:space="preserve">Duration of Fan-only Mode, if available </t>
    </r>
    <r>
      <rPr>
        <i/>
        <sz val="11"/>
        <color theme="1"/>
        <rFont val="Palatino Linotype"/>
        <family val="1"/>
      </rPr>
      <t>(L</t>
    </r>
    <r>
      <rPr>
        <i/>
        <vertAlign val="subscript"/>
        <sz val="11"/>
        <color theme="1"/>
        <rFont val="Palatino Linotype"/>
        <family val="1"/>
      </rPr>
      <t>Fmr</t>
    </r>
    <r>
      <rPr>
        <i/>
        <sz val="11"/>
        <color theme="1"/>
        <rFont val="Palatino Linotype"/>
        <family val="1"/>
      </rPr>
      <t>)</t>
    </r>
  </si>
  <si>
    <r>
      <t xml:space="preserve">Machine Electrical Energy Consumption </t>
    </r>
    <r>
      <rPr>
        <i/>
        <sz val="11"/>
        <color theme="1"/>
        <rFont val="Palatino Linotype"/>
        <family val="1"/>
      </rPr>
      <t>(M</t>
    </r>
    <r>
      <rPr>
        <i/>
        <vertAlign val="subscript"/>
        <sz val="11"/>
        <color theme="1"/>
        <rFont val="Palatino Linotype"/>
        <family val="1"/>
      </rPr>
      <t>lr</t>
    </r>
    <r>
      <rPr>
        <i/>
        <sz val="11"/>
        <color theme="1"/>
        <rFont val="Palatino Linotype"/>
        <family val="1"/>
      </rPr>
      <t>)</t>
    </r>
  </si>
  <si>
    <r>
      <t xml:space="preserve">Water Consumption </t>
    </r>
    <r>
      <rPr>
        <i/>
        <sz val="11"/>
        <color theme="1"/>
        <rFont val="Palatino Linotype"/>
        <family val="1"/>
      </rPr>
      <t>(V</t>
    </r>
    <r>
      <rPr>
        <i/>
        <vertAlign val="subscript"/>
        <sz val="11"/>
        <color theme="1"/>
        <rFont val="Palatino Linotype"/>
        <family val="1"/>
      </rPr>
      <t>lr</t>
    </r>
    <r>
      <rPr>
        <i/>
        <sz val="11"/>
        <color theme="1"/>
        <rFont val="Palatino Linotype"/>
        <family val="1"/>
      </rPr>
      <t>)</t>
    </r>
  </si>
  <si>
    <r>
      <t xml:space="preserve">Drying Energy Consumption </t>
    </r>
    <r>
      <rPr>
        <i/>
        <sz val="11"/>
        <color theme="1"/>
        <rFont val="Palatino Linotype"/>
        <family val="1"/>
      </rPr>
      <t>(E</t>
    </r>
    <r>
      <rPr>
        <i/>
        <vertAlign val="subscript"/>
        <sz val="11"/>
        <color theme="1"/>
        <rFont val="Palatino Linotype"/>
        <family val="1"/>
      </rPr>
      <t>Dlr</t>
    </r>
    <r>
      <rPr>
        <i/>
        <sz val="11"/>
        <color theme="1"/>
        <rFont val="Palatino Linotype"/>
        <family val="1"/>
      </rPr>
      <t>)</t>
    </r>
  </si>
  <si>
    <r>
      <t xml:space="preserve">Duration of Cycle </t>
    </r>
    <r>
      <rPr>
        <i/>
        <sz val="11"/>
        <color theme="1"/>
        <rFont val="Palatino Linotype"/>
        <family val="1"/>
      </rPr>
      <t>(L</t>
    </r>
    <r>
      <rPr>
        <i/>
        <vertAlign val="subscript"/>
        <sz val="11"/>
        <color theme="1"/>
        <rFont val="Palatino Linotype"/>
        <family val="1"/>
      </rPr>
      <t>lr, non-truncated</t>
    </r>
    <r>
      <rPr>
        <i/>
        <sz val="11"/>
        <color theme="1"/>
        <rFont val="Palatino Linotype"/>
        <family val="1"/>
      </rPr>
      <t>)</t>
    </r>
  </si>
  <si>
    <r>
      <t xml:space="preserve">Duration of Truncated Cycle, if available </t>
    </r>
    <r>
      <rPr>
        <i/>
        <sz val="11"/>
        <color theme="1"/>
        <rFont val="Palatino Linotype"/>
        <family val="1"/>
      </rPr>
      <t>(L</t>
    </r>
    <r>
      <rPr>
        <i/>
        <vertAlign val="subscript"/>
        <sz val="11"/>
        <color theme="1"/>
        <rFont val="Palatino Linotype"/>
        <family val="1"/>
      </rPr>
      <t>lr, truncated</t>
    </r>
    <r>
      <rPr>
        <i/>
        <sz val="11"/>
        <color theme="1"/>
        <rFont val="Palatino Linotype"/>
        <family val="1"/>
      </rPr>
      <t>)</t>
    </r>
  </si>
  <si>
    <r>
      <t xml:space="preserve">Duration of Fan-only Mode, if available </t>
    </r>
    <r>
      <rPr>
        <i/>
        <sz val="11"/>
        <color theme="1"/>
        <rFont val="Palatino Linotype"/>
        <family val="1"/>
      </rPr>
      <t>(L</t>
    </r>
    <r>
      <rPr>
        <i/>
        <vertAlign val="subscript"/>
        <sz val="11"/>
        <color theme="1"/>
        <rFont val="Palatino Linotype"/>
        <family val="1"/>
      </rPr>
      <t>Flr</t>
    </r>
    <r>
      <rPr>
        <i/>
        <sz val="11"/>
        <color theme="1"/>
        <rFont val="Palatino Linotype"/>
        <family val="1"/>
      </rPr>
      <t>)</t>
    </r>
  </si>
  <si>
    <r>
      <t xml:space="preserve">Machine Energy Consumption </t>
    </r>
    <r>
      <rPr>
        <b/>
        <i/>
        <sz val="11"/>
        <color theme="1"/>
        <rFont val="Palatino Linotype"/>
        <family val="1"/>
      </rPr>
      <t>(M)</t>
    </r>
  </si>
  <si>
    <r>
      <t>F</t>
    </r>
    <r>
      <rPr>
        <i/>
        <vertAlign val="subscript"/>
        <sz val="11"/>
        <color theme="1"/>
        <rFont val="Palatino Linotype"/>
        <family val="1"/>
      </rPr>
      <t>hr</t>
    </r>
    <r>
      <rPr>
        <i/>
        <sz val="11"/>
        <color theme="1"/>
        <rFont val="Palatino Linotype"/>
        <family val="1"/>
      </rPr>
      <t xml:space="preserve">= the weighting factor based on consumer use of heavy response </t>
    </r>
  </si>
  <si>
    <r>
      <t>F</t>
    </r>
    <r>
      <rPr>
        <i/>
        <vertAlign val="subscript"/>
        <sz val="11"/>
        <color theme="1"/>
        <rFont val="Palatino Linotype"/>
        <family val="1"/>
      </rPr>
      <t>mr</t>
    </r>
    <r>
      <rPr>
        <i/>
        <sz val="11"/>
        <color theme="1"/>
        <rFont val="Palatino Linotype"/>
        <family val="1"/>
      </rPr>
      <t xml:space="preserve">= the weighting factor based on consumer use of medium response </t>
    </r>
  </si>
  <si>
    <r>
      <t>F</t>
    </r>
    <r>
      <rPr>
        <i/>
        <vertAlign val="subscript"/>
        <sz val="11"/>
        <color theme="1"/>
        <rFont val="Palatino Linotype"/>
        <family val="1"/>
      </rPr>
      <t>lr</t>
    </r>
    <r>
      <rPr>
        <i/>
        <sz val="11"/>
        <color theme="1"/>
        <rFont val="Palatino Linotype"/>
        <family val="1"/>
      </rPr>
      <t xml:space="preserve">= the weighting factor based on consumer use of light response </t>
    </r>
  </si>
  <si>
    <r>
      <t xml:space="preserve">Machine Energy Consumption for Water Softener Regeneration </t>
    </r>
    <r>
      <rPr>
        <b/>
        <i/>
        <sz val="11"/>
        <color theme="1"/>
        <rFont val="Palatino Linotype"/>
        <family val="1"/>
      </rPr>
      <t>(M</t>
    </r>
    <r>
      <rPr>
        <b/>
        <i/>
        <vertAlign val="subscript"/>
        <sz val="11"/>
        <color theme="1"/>
        <rFont val="Palatino Linotype"/>
        <family val="1"/>
      </rPr>
      <t>WS</t>
    </r>
    <r>
      <rPr>
        <b/>
        <i/>
        <sz val="11"/>
        <color theme="1"/>
        <rFont val="Palatino Linotype"/>
        <family val="1"/>
      </rPr>
      <t>)</t>
    </r>
  </si>
  <si>
    <r>
      <t>M</t>
    </r>
    <r>
      <rPr>
        <i/>
        <vertAlign val="subscript"/>
        <sz val="11"/>
        <color theme="1"/>
        <rFont val="Palatino Linotype"/>
        <family val="1"/>
      </rPr>
      <t>WS</t>
    </r>
    <r>
      <rPr>
        <i/>
        <sz val="11"/>
        <color theme="1"/>
        <rFont val="Palatino Linotype"/>
        <family val="1"/>
      </rPr>
      <t>=(M</t>
    </r>
    <r>
      <rPr>
        <i/>
        <vertAlign val="subscript"/>
        <sz val="11"/>
        <color theme="1"/>
        <rFont val="Palatino Linotype"/>
        <family val="1"/>
      </rPr>
      <t>WScycle</t>
    </r>
    <r>
      <rPr>
        <sz val="11"/>
        <color theme="1"/>
        <rFont val="Palatino Linotype"/>
        <family val="1"/>
      </rPr>
      <t>×</t>
    </r>
    <r>
      <rPr>
        <i/>
        <sz val="9.9"/>
        <color theme="1"/>
        <rFont val="Palatino Linotype"/>
        <family val="1"/>
      </rPr>
      <t>N</t>
    </r>
    <r>
      <rPr>
        <i/>
        <vertAlign val="subscript"/>
        <sz val="9.9"/>
        <color theme="1"/>
        <rFont val="Palatino Linotype"/>
        <family val="1"/>
      </rPr>
      <t>WS</t>
    </r>
    <r>
      <rPr>
        <i/>
        <sz val="9.9"/>
        <color theme="1"/>
        <rFont val="Palatino Linotype"/>
        <family val="1"/>
      </rPr>
      <t>)/N</t>
    </r>
  </si>
  <si>
    <r>
      <t xml:space="preserve">Drying Energy Consumption </t>
    </r>
    <r>
      <rPr>
        <b/>
        <i/>
        <sz val="11"/>
        <color theme="1"/>
        <rFont val="Palatino Linotype"/>
        <family val="1"/>
      </rPr>
      <t>(E</t>
    </r>
    <r>
      <rPr>
        <b/>
        <i/>
        <vertAlign val="subscript"/>
        <sz val="11"/>
        <color theme="1"/>
        <rFont val="Palatino Linotype"/>
        <family val="1"/>
      </rPr>
      <t>D</t>
    </r>
    <r>
      <rPr>
        <b/>
        <i/>
        <sz val="11"/>
        <color theme="1"/>
        <rFont val="Palatino Linotype"/>
        <family val="1"/>
      </rPr>
      <t>)</t>
    </r>
  </si>
  <si>
    <r>
      <t xml:space="preserve">Fan-only Mode Energy Consumption </t>
    </r>
    <r>
      <rPr>
        <b/>
        <i/>
        <sz val="11"/>
        <color theme="1"/>
        <rFont val="Palatino Linotype"/>
        <family val="1"/>
      </rPr>
      <t>(E</t>
    </r>
    <r>
      <rPr>
        <b/>
        <i/>
        <vertAlign val="subscript"/>
        <sz val="11"/>
        <color theme="1"/>
        <rFont val="Palatino Linotype"/>
        <family val="1"/>
      </rPr>
      <t>F</t>
    </r>
    <r>
      <rPr>
        <b/>
        <i/>
        <sz val="11"/>
        <color theme="1"/>
        <rFont val="Palatino Linotype"/>
        <family val="1"/>
      </rPr>
      <t>)</t>
    </r>
  </si>
  <si>
    <r>
      <t xml:space="preserve">Water Consumption </t>
    </r>
    <r>
      <rPr>
        <b/>
        <i/>
        <sz val="11"/>
        <color theme="1"/>
        <rFont val="Palatino Linotype"/>
        <family val="1"/>
      </rPr>
      <t>(V)</t>
    </r>
  </si>
  <si>
    <r>
      <t xml:space="preserve">Water Consumption for Water Softener Regeneration </t>
    </r>
    <r>
      <rPr>
        <b/>
        <i/>
        <sz val="11"/>
        <color theme="1"/>
        <rFont val="Palatino Linotype"/>
        <family val="1"/>
      </rPr>
      <t>(V</t>
    </r>
    <r>
      <rPr>
        <b/>
        <i/>
        <vertAlign val="subscript"/>
        <sz val="11"/>
        <color theme="1"/>
        <rFont val="Palatino Linotype"/>
        <family val="1"/>
      </rPr>
      <t>WS</t>
    </r>
    <r>
      <rPr>
        <b/>
        <i/>
        <sz val="11"/>
        <color theme="1"/>
        <rFont val="Palatino Linotype"/>
        <family val="1"/>
      </rPr>
      <t>)</t>
    </r>
  </si>
  <si>
    <r>
      <t>V</t>
    </r>
    <r>
      <rPr>
        <i/>
        <vertAlign val="subscript"/>
        <sz val="11"/>
        <color theme="1"/>
        <rFont val="Palatino Linotype"/>
        <family val="1"/>
      </rPr>
      <t>WS</t>
    </r>
    <r>
      <rPr>
        <i/>
        <sz val="11"/>
        <color theme="1"/>
        <rFont val="Palatino Linotype"/>
        <family val="1"/>
      </rPr>
      <t>=(V</t>
    </r>
    <r>
      <rPr>
        <i/>
        <vertAlign val="subscript"/>
        <sz val="11"/>
        <color theme="1"/>
        <rFont val="Palatino Linotype"/>
        <family val="1"/>
      </rPr>
      <t>WScycle</t>
    </r>
    <r>
      <rPr>
        <i/>
        <sz val="11"/>
        <color theme="1"/>
        <rFont val="Palatino Linotype"/>
        <family val="1"/>
      </rPr>
      <t>×N</t>
    </r>
    <r>
      <rPr>
        <i/>
        <vertAlign val="subscript"/>
        <sz val="11"/>
        <color theme="1"/>
        <rFont val="Palatino Linotype"/>
        <family val="1"/>
      </rPr>
      <t>WS</t>
    </r>
    <r>
      <rPr>
        <i/>
        <sz val="11"/>
        <color theme="1"/>
        <rFont val="Palatino Linotype"/>
        <family val="1"/>
      </rPr>
      <t>)/N</t>
    </r>
  </si>
  <si>
    <r>
      <t xml:space="preserve">Average Cycle Duration </t>
    </r>
    <r>
      <rPr>
        <b/>
        <i/>
        <sz val="11"/>
        <color theme="1"/>
        <rFont val="Palatino Linotype"/>
        <family val="1"/>
      </rPr>
      <t>(L)</t>
    </r>
  </si>
  <si>
    <r>
      <t xml:space="preserve">Annual Combined Low-power Mode Hours </t>
    </r>
    <r>
      <rPr>
        <b/>
        <i/>
        <sz val="11"/>
        <color theme="1"/>
        <rFont val="Palatino Linotype"/>
        <family val="1"/>
      </rPr>
      <t>(S</t>
    </r>
    <r>
      <rPr>
        <b/>
        <i/>
        <vertAlign val="subscript"/>
        <sz val="11"/>
        <color theme="1"/>
        <rFont val="Palatino Linotype"/>
        <family val="1"/>
      </rPr>
      <t>LP</t>
    </r>
    <r>
      <rPr>
        <b/>
        <i/>
        <sz val="11"/>
        <color theme="1"/>
        <rFont val="Palatino Linotype"/>
        <family val="1"/>
      </rPr>
      <t>)</t>
    </r>
  </si>
  <si>
    <r>
      <t>S</t>
    </r>
    <r>
      <rPr>
        <i/>
        <vertAlign val="subscript"/>
        <sz val="11"/>
        <color theme="1"/>
        <rFont val="Palatino Linotype"/>
        <family val="1"/>
      </rPr>
      <t>LP</t>
    </r>
    <r>
      <rPr>
        <i/>
        <sz val="11"/>
        <color theme="1"/>
        <rFont val="Palatino Linotype"/>
        <family val="1"/>
      </rPr>
      <t xml:space="preserve"> = [H-(N×(L+L</t>
    </r>
    <r>
      <rPr>
        <i/>
        <vertAlign val="subscript"/>
        <sz val="11"/>
        <color theme="1"/>
        <rFont val="Palatino Linotype"/>
        <family val="1"/>
      </rPr>
      <t>F</t>
    </r>
    <r>
      <rPr>
        <i/>
        <sz val="11"/>
        <color theme="1"/>
        <rFont val="Palatino Linotype"/>
        <family val="1"/>
      </rPr>
      <t>))]</t>
    </r>
  </si>
  <si>
    <r>
      <t xml:space="preserve">Annual Combined Low-power Mode Energy Consumption </t>
    </r>
    <r>
      <rPr>
        <b/>
        <i/>
        <sz val="11"/>
        <color theme="1"/>
        <rFont val="Palatino Linotype"/>
        <family val="1"/>
      </rPr>
      <t>(E</t>
    </r>
    <r>
      <rPr>
        <b/>
        <i/>
        <vertAlign val="subscript"/>
        <sz val="11"/>
        <color theme="1"/>
        <rFont val="Palatino Linotype"/>
        <family val="1"/>
      </rPr>
      <t>TLP</t>
    </r>
    <r>
      <rPr>
        <b/>
        <i/>
        <sz val="11"/>
        <color theme="1"/>
        <rFont val="Palatino Linotype"/>
        <family val="1"/>
      </rPr>
      <t>)</t>
    </r>
  </si>
  <si>
    <r>
      <t>E</t>
    </r>
    <r>
      <rPr>
        <i/>
        <vertAlign val="subscript"/>
        <sz val="11"/>
        <color theme="1"/>
        <rFont val="Palatino Linotype"/>
        <family val="1"/>
      </rPr>
      <t>TLP</t>
    </r>
    <r>
      <rPr>
        <i/>
        <sz val="11"/>
        <color theme="1"/>
        <rFont val="Palatino Linotype"/>
        <family val="1"/>
      </rPr>
      <t xml:space="preserve"> = [(P</t>
    </r>
    <r>
      <rPr>
        <i/>
        <vertAlign val="subscript"/>
        <sz val="11"/>
        <color theme="1"/>
        <rFont val="Palatino Linotype"/>
        <family val="1"/>
      </rPr>
      <t>IA</t>
    </r>
    <r>
      <rPr>
        <sz val="11"/>
        <color theme="1"/>
        <rFont val="Palatino Linotype"/>
        <family val="1"/>
      </rPr>
      <t>×</t>
    </r>
    <r>
      <rPr>
        <i/>
        <sz val="9.9"/>
        <color theme="1"/>
        <rFont val="Palatino Linotype"/>
        <family val="1"/>
      </rPr>
      <t>S</t>
    </r>
    <r>
      <rPr>
        <i/>
        <vertAlign val="subscript"/>
        <sz val="9.9"/>
        <color theme="1"/>
        <rFont val="Palatino Linotype"/>
        <family val="1"/>
      </rPr>
      <t>IA</t>
    </r>
    <r>
      <rPr>
        <i/>
        <sz val="9.9"/>
        <color theme="1"/>
        <rFont val="Palatino Linotype"/>
        <family val="1"/>
      </rPr>
      <t>)+(P</t>
    </r>
    <r>
      <rPr>
        <i/>
        <vertAlign val="subscript"/>
        <sz val="9.9"/>
        <color theme="1"/>
        <rFont val="Palatino Linotype"/>
        <family val="1"/>
      </rPr>
      <t>OM</t>
    </r>
    <r>
      <rPr>
        <i/>
        <sz val="9.9"/>
        <color theme="1"/>
        <rFont val="Palatino Linotype"/>
        <family val="1"/>
      </rPr>
      <t>×S</t>
    </r>
    <r>
      <rPr>
        <i/>
        <vertAlign val="subscript"/>
        <sz val="9.9"/>
        <color theme="1"/>
        <rFont val="Palatino Linotype"/>
        <family val="1"/>
      </rPr>
      <t>OM</t>
    </r>
    <r>
      <rPr>
        <i/>
        <sz val="9.9"/>
        <color theme="1"/>
        <rFont val="Palatino Linotype"/>
        <family val="1"/>
      </rPr>
      <t>)]×K</t>
    </r>
  </si>
  <si>
    <r>
      <t>S</t>
    </r>
    <r>
      <rPr>
        <i/>
        <vertAlign val="subscript"/>
        <sz val="11"/>
        <color theme="1"/>
        <rFont val="Palatino Linotype"/>
        <family val="1"/>
      </rPr>
      <t>IA</t>
    </r>
    <r>
      <rPr>
        <i/>
        <sz val="11"/>
        <color theme="1"/>
        <rFont val="Palatino Linotype"/>
        <family val="1"/>
      </rPr>
      <t xml:space="preserve"> = annual hours in inactive mode</t>
    </r>
  </si>
  <si>
    <r>
      <t>S</t>
    </r>
    <r>
      <rPr>
        <i/>
        <vertAlign val="subscript"/>
        <sz val="11"/>
        <color theme="1"/>
        <rFont val="Palatino Linotype"/>
        <family val="1"/>
      </rPr>
      <t>OM</t>
    </r>
    <r>
      <rPr>
        <i/>
        <sz val="11"/>
        <color theme="1"/>
        <rFont val="Palatino Linotype"/>
        <family val="1"/>
      </rPr>
      <t xml:space="preserve"> = annual hours in off mode</t>
    </r>
  </si>
  <si>
    <r>
      <t>S</t>
    </r>
    <r>
      <rPr>
        <vertAlign val="subscript"/>
        <sz val="11"/>
        <color theme="1"/>
        <rFont val="Palatino Linotype"/>
        <family val="1"/>
      </rPr>
      <t>IA</t>
    </r>
  </si>
  <si>
    <r>
      <t>S</t>
    </r>
    <r>
      <rPr>
        <vertAlign val="subscript"/>
        <sz val="11"/>
        <color theme="1"/>
        <rFont val="Palatino Linotype"/>
        <family val="1"/>
      </rPr>
      <t>OM</t>
    </r>
  </si>
  <si>
    <r>
      <t xml:space="preserve">Estimated Annual Energy Use </t>
    </r>
    <r>
      <rPr>
        <b/>
        <i/>
        <sz val="11"/>
        <color theme="1"/>
        <rFont val="Palatino Linotype"/>
        <family val="1"/>
      </rPr>
      <t>(EAEU)</t>
    </r>
  </si>
  <si>
    <t>Tabs</t>
  </si>
  <si>
    <t>Tabs with input cells</t>
  </si>
  <si>
    <t>Cells</t>
  </si>
  <si>
    <t>Auto-populated cell</t>
  </si>
  <si>
    <t>Provided data</t>
  </si>
  <si>
    <t>Step 7</t>
  </si>
  <si>
    <r>
      <t xml:space="preserve">Amount of pre-wash detergent used </t>
    </r>
    <r>
      <rPr>
        <i/>
        <sz val="11"/>
        <color theme="1"/>
        <rFont val="Palatino Linotype"/>
        <family val="1"/>
      </rPr>
      <t>(D</t>
    </r>
    <r>
      <rPr>
        <i/>
        <vertAlign val="subscript"/>
        <sz val="11"/>
        <color theme="1"/>
        <rFont val="Palatino Linotype"/>
        <family val="1"/>
      </rPr>
      <t>pw</t>
    </r>
    <r>
      <rPr>
        <i/>
        <sz val="11"/>
        <color theme="1"/>
        <rFont val="Palatino Linotype"/>
        <family val="1"/>
      </rPr>
      <t>)</t>
    </r>
    <r>
      <rPr>
        <sz val="11"/>
        <color theme="1"/>
        <rFont val="Palatino Linotype"/>
        <family val="1"/>
      </rPr>
      <t xml:space="preserve"> (g)*</t>
    </r>
  </si>
  <si>
    <r>
      <t xml:space="preserve">Amount of main wash detergent used </t>
    </r>
    <r>
      <rPr>
        <i/>
        <sz val="11"/>
        <color theme="1"/>
        <rFont val="Palatino Linotype"/>
        <family val="1"/>
      </rPr>
      <t>(D</t>
    </r>
    <r>
      <rPr>
        <i/>
        <vertAlign val="subscript"/>
        <sz val="11"/>
        <color theme="1"/>
        <rFont val="Palatino Linotype"/>
        <family val="1"/>
      </rPr>
      <t>mw</t>
    </r>
    <r>
      <rPr>
        <i/>
        <sz val="11"/>
        <color theme="1"/>
        <rFont val="Palatino Linotype"/>
        <family val="1"/>
      </rPr>
      <t>)</t>
    </r>
    <r>
      <rPr>
        <sz val="11"/>
        <color theme="1"/>
        <rFont val="Palatino Linotype"/>
        <family val="1"/>
      </rPr>
      <t xml:space="preserve"> (g)</t>
    </r>
  </si>
  <si>
    <t>10 CFR 430 Subpart B Appendix C2:  Uniform Test Method for Measuring the Energy Consumption of Dishwashers</t>
  </si>
  <si>
    <t>Does unit have a soil-sensor?</t>
  </si>
  <si>
    <t>Is the unit an in-sink dishwasher?</t>
  </si>
  <si>
    <t>Is the unit a water re-use system dishwasher?</t>
  </si>
  <si>
    <t>Does the unit have a built-in reservoir?</t>
  </si>
  <si>
    <t>Cycle Name</t>
  </si>
  <si>
    <t>Is the cycle soil-sensing?</t>
  </si>
  <si>
    <t>Cycle Options</t>
  </si>
  <si>
    <t>Sensor heavy response</t>
  </si>
  <si>
    <t>Test Cycle Load (in accordance with section 2.4 of Appendix C2)</t>
  </si>
  <si>
    <t>Detergent (in accordance with section 2.6 of Appendix C2)</t>
  </si>
  <si>
    <t>Placement of pre-wash detergent</t>
  </si>
  <si>
    <t>Placement of main wash detergent</t>
  </si>
  <si>
    <t>Detergent dosing for water re-use dishwashers</t>
  </si>
  <si>
    <r>
      <t xml:space="preserve">Water volume, representing both saved water fill and house supply water fill </t>
    </r>
    <r>
      <rPr>
        <i/>
        <sz val="11"/>
        <color theme="1"/>
        <rFont val="Palatino Linotype"/>
        <family val="1"/>
      </rPr>
      <t>(V</t>
    </r>
    <r>
      <rPr>
        <i/>
        <vertAlign val="subscript"/>
        <sz val="11"/>
        <color theme="1"/>
        <rFont val="Palatino Linotype"/>
        <family val="1"/>
      </rPr>
      <t>rw</t>
    </r>
    <r>
      <rPr>
        <i/>
        <sz val="11"/>
        <color theme="1"/>
        <rFont val="Palatino Linotype"/>
        <family val="1"/>
      </rPr>
      <t>)</t>
    </r>
  </si>
  <si>
    <r>
      <t xml:space="preserve">Amount of detergent used </t>
    </r>
    <r>
      <rPr>
        <i/>
        <sz val="11"/>
        <color theme="1"/>
        <rFont val="Palatino Linotype"/>
        <family val="1"/>
      </rPr>
      <t>(D</t>
    </r>
    <r>
      <rPr>
        <i/>
        <vertAlign val="subscript"/>
        <sz val="11"/>
        <color theme="1"/>
        <rFont val="Palatino Linotype"/>
        <family val="1"/>
      </rPr>
      <t>rw</t>
    </r>
    <r>
      <rPr>
        <i/>
        <sz val="11"/>
        <color theme="1"/>
        <rFont val="Palatino Linotype"/>
        <family val="1"/>
      </rPr>
      <t>)</t>
    </r>
    <r>
      <rPr>
        <sz val="11"/>
        <color theme="1"/>
        <rFont val="Palatino Linotype"/>
        <family val="1"/>
      </rPr>
      <t xml:space="preserve"> (g)</t>
    </r>
  </si>
  <si>
    <t>Yes</t>
  </si>
  <si>
    <t>35% ± 15%</t>
  </si>
  <si>
    <t>0 - 85 parts per million (ppm)</t>
  </si>
  <si>
    <t>Prescribed Test Conditions for DW Energy Test (section 2 of Appendix C2)</t>
  </si>
  <si>
    <t>Relative humidity:</t>
  </si>
  <si>
    <t>Water hardness:</t>
  </si>
  <si>
    <t>Color temperature of light in evaluation room:</t>
  </si>
  <si>
    <t>Luminance at the plane of evaluation</t>
  </si>
  <si>
    <t>3,500 - 4,500 K</t>
  </si>
  <si>
    <t>1,000 - 1,500 lux</t>
  </si>
  <si>
    <t>Water pressure (except units without a direct water line):</t>
  </si>
  <si>
    <t>115 V, 208 V, or 240 V ± 2%</t>
  </si>
  <si>
    <t>Averaged values, but conditions shall be maintained per Appendix C2 as described above.</t>
  </si>
  <si>
    <t>Ambient and machine temperature:</t>
  </si>
  <si>
    <t>[%]</t>
  </si>
  <si>
    <t>[ppm]</t>
  </si>
  <si>
    <t>[K]</t>
  </si>
  <si>
    <t>[lux]</t>
  </si>
  <si>
    <t>Line voltage</t>
  </si>
  <si>
    <t>Ambient and machine temperature</t>
  </si>
  <si>
    <t>Relative humidity</t>
  </si>
  <si>
    <t>Water hardness</t>
  </si>
  <si>
    <t>Color temperature of light in evaluation room</t>
  </si>
  <si>
    <t>For All Units</t>
  </si>
  <si>
    <t>For Water Re-Use System Dishwashers</t>
  </si>
  <si>
    <r>
      <t xml:space="preserve">Machine Electrical Energy Consumption during a Drain Out Event* </t>
    </r>
    <r>
      <rPr>
        <i/>
        <sz val="11"/>
        <color theme="1"/>
        <rFont val="Palatino Linotype"/>
        <family val="1"/>
      </rPr>
      <t>(M</t>
    </r>
    <r>
      <rPr>
        <i/>
        <vertAlign val="subscript"/>
        <sz val="11"/>
        <color theme="1"/>
        <rFont val="Palatino Linotype"/>
        <family val="1"/>
      </rPr>
      <t>DOcycle</t>
    </r>
    <r>
      <rPr>
        <i/>
        <sz val="11"/>
        <color theme="1"/>
        <rFont val="Palatino Linotype"/>
        <family val="1"/>
      </rPr>
      <t>)</t>
    </r>
  </si>
  <si>
    <r>
      <t xml:space="preserve">Representative Number of Annual Regeneration Cycles* </t>
    </r>
    <r>
      <rPr>
        <i/>
        <sz val="11"/>
        <color theme="1"/>
        <rFont val="Palatino Linotype"/>
        <family val="1"/>
      </rPr>
      <t>(N</t>
    </r>
    <r>
      <rPr>
        <i/>
        <vertAlign val="subscript"/>
        <sz val="11"/>
        <color theme="1"/>
        <rFont val="Palatino Linotype"/>
        <family val="1"/>
      </rPr>
      <t>WS</t>
    </r>
    <r>
      <rPr>
        <i/>
        <sz val="11"/>
        <color theme="1"/>
        <rFont val="Palatino Linotype"/>
        <family val="1"/>
      </rPr>
      <t>)</t>
    </r>
  </si>
  <si>
    <r>
      <t xml:space="preserve">Representative Number of Annual Drain Out Events* </t>
    </r>
    <r>
      <rPr>
        <i/>
        <sz val="11"/>
        <color theme="1"/>
        <rFont val="Palatino Linotype"/>
        <family val="1"/>
      </rPr>
      <t>(N</t>
    </r>
    <r>
      <rPr>
        <i/>
        <vertAlign val="subscript"/>
        <sz val="11"/>
        <color theme="1"/>
        <rFont val="Palatino Linotype"/>
        <family val="1"/>
      </rPr>
      <t>DO</t>
    </r>
    <r>
      <rPr>
        <i/>
        <sz val="11"/>
        <color theme="1"/>
        <rFont val="Palatino Linotype"/>
        <family val="1"/>
      </rPr>
      <t>)</t>
    </r>
  </si>
  <si>
    <r>
      <t xml:space="preserve">Machine Electrical Energy Consumption during a Clean Out Event* </t>
    </r>
    <r>
      <rPr>
        <i/>
        <sz val="11"/>
        <color theme="1"/>
        <rFont val="Palatino Linotype"/>
        <family val="1"/>
      </rPr>
      <t>(M</t>
    </r>
    <r>
      <rPr>
        <i/>
        <vertAlign val="subscript"/>
        <sz val="11"/>
        <color theme="1"/>
        <rFont val="Palatino Linotype"/>
        <family val="1"/>
      </rPr>
      <t>COcycle</t>
    </r>
    <r>
      <rPr>
        <i/>
        <sz val="11"/>
        <color theme="1"/>
        <rFont val="Palatino Linotype"/>
        <family val="1"/>
      </rPr>
      <t>)</t>
    </r>
  </si>
  <si>
    <r>
      <t xml:space="preserve">Water Consumption during a Drain Out Event* </t>
    </r>
    <r>
      <rPr>
        <i/>
        <sz val="11"/>
        <color theme="1"/>
        <rFont val="Palatino Linotype"/>
        <family val="1"/>
      </rPr>
      <t>(V</t>
    </r>
    <r>
      <rPr>
        <i/>
        <vertAlign val="subscript"/>
        <sz val="11"/>
        <color theme="1"/>
        <rFont val="Palatino Linotype"/>
        <family val="1"/>
      </rPr>
      <t>DOcycle</t>
    </r>
    <r>
      <rPr>
        <i/>
        <sz val="11"/>
        <color theme="1"/>
        <rFont val="Palatino Linotype"/>
        <family val="1"/>
      </rPr>
      <t>)</t>
    </r>
  </si>
  <si>
    <r>
      <t xml:space="preserve">Water Consumption during a Clean Out Event* </t>
    </r>
    <r>
      <rPr>
        <i/>
        <sz val="11"/>
        <color theme="1"/>
        <rFont val="Palatino Linotype"/>
        <family val="1"/>
      </rPr>
      <t>(V</t>
    </r>
    <r>
      <rPr>
        <i/>
        <vertAlign val="subscript"/>
        <sz val="11"/>
        <color theme="1"/>
        <rFont val="Palatino Linotype"/>
        <family val="1"/>
      </rPr>
      <t>COcycle</t>
    </r>
    <r>
      <rPr>
        <i/>
        <sz val="11"/>
        <color theme="1"/>
        <rFont val="Palatino Linotype"/>
        <family val="1"/>
      </rPr>
      <t>)</t>
    </r>
  </si>
  <si>
    <r>
      <t xml:space="preserve">Representative Number of Annual Clean Out Events* </t>
    </r>
    <r>
      <rPr>
        <i/>
        <sz val="11"/>
        <color theme="1"/>
        <rFont val="Palatino Linotype"/>
        <family val="1"/>
      </rPr>
      <t>(N</t>
    </r>
    <r>
      <rPr>
        <i/>
        <vertAlign val="subscript"/>
        <sz val="11"/>
        <color theme="1"/>
        <rFont val="Palatino Linotype"/>
        <family val="1"/>
      </rPr>
      <t>CO</t>
    </r>
    <r>
      <rPr>
        <i/>
        <sz val="11"/>
        <color theme="1"/>
        <rFont val="Palatino Linotype"/>
        <family val="1"/>
      </rPr>
      <t>)</t>
    </r>
  </si>
  <si>
    <t>For Dishwashers with a Built-In Reservoir</t>
  </si>
  <si>
    <r>
      <t xml:space="preserve">Water Consumption* </t>
    </r>
    <r>
      <rPr>
        <i/>
        <sz val="11"/>
        <color theme="1"/>
        <rFont val="Palatino Linotype"/>
        <family val="1"/>
      </rPr>
      <t>(V)</t>
    </r>
  </si>
  <si>
    <t>*Note that this value is based on the manufacturer-supplied certification report, and does not require separate testing.</t>
  </si>
  <si>
    <r>
      <t>M</t>
    </r>
    <r>
      <rPr>
        <i/>
        <vertAlign val="subscript"/>
        <sz val="11"/>
        <color theme="1"/>
        <rFont val="Palatino Linotype"/>
        <family val="1"/>
      </rPr>
      <t>DO</t>
    </r>
    <r>
      <rPr>
        <i/>
        <sz val="11"/>
        <color theme="1"/>
        <rFont val="Palatino Linotype"/>
        <family val="1"/>
      </rPr>
      <t>=(M</t>
    </r>
    <r>
      <rPr>
        <i/>
        <vertAlign val="subscript"/>
        <sz val="11"/>
        <color theme="1"/>
        <rFont val="Palatino Linotype"/>
        <family val="1"/>
      </rPr>
      <t>DOcycle</t>
    </r>
    <r>
      <rPr>
        <sz val="11"/>
        <color theme="1"/>
        <rFont val="Palatino Linotype"/>
        <family val="1"/>
      </rPr>
      <t>×</t>
    </r>
    <r>
      <rPr>
        <i/>
        <sz val="9.9"/>
        <color theme="1"/>
        <rFont val="Palatino Linotype"/>
        <family val="1"/>
      </rPr>
      <t>N</t>
    </r>
    <r>
      <rPr>
        <i/>
        <vertAlign val="subscript"/>
        <sz val="9.9"/>
        <color theme="1"/>
        <rFont val="Palatino Linotype"/>
        <family val="1"/>
      </rPr>
      <t>DO</t>
    </r>
    <r>
      <rPr>
        <i/>
        <sz val="9.9"/>
        <color theme="1"/>
        <rFont val="Palatino Linotype"/>
        <family val="1"/>
      </rPr>
      <t>)/N</t>
    </r>
  </si>
  <si>
    <r>
      <t>Machine Energy Consumption during Drain Out Event for Water Re-Use System Dishwashers</t>
    </r>
    <r>
      <rPr>
        <b/>
        <i/>
        <sz val="11"/>
        <color theme="1"/>
        <rFont val="Palatino Linotype"/>
        <family val="1"/>
      </rPr>
      <t>(M</t>
    </r>
    <r>
      <rPr>
        <b/>
        <i/>
        <vertAlign val="subscript"/>
        <sz val="11"/>
        <color theme="1"/>
        <rFont val="Palatino Linotype"/>
        <family val="1"/>
      </rPr>
      <t>DO</t>
    </r>
    <r>
      <rPr>
        <b/>
        <i/>
        <sz val="11"/>
        <color theme="1"/>
        <rFont val="Palatino Linotype"/>
        <family val="1"/>
      </rPr>
      <t>)</t>
    </r>
  </si>
  <si>
    <r>
      <t>M</t>
    </r>
    <r>
      <rPr>
        <i/>
        <vertAlign val="subscript"/>
        <sz val="11"/>
        <color theme="1"/>
        <rFont val="Palatino Linotype"/>
        <family val="1"/>
      </rPr>
      <t>CO</t>
    </r>
    <r>
      <rPr>
        <i/>
        <sz val="11"/>
        <color theme="1"/>
        <rFont val="Palatino Linotype"/>
        <family val="1"/>
      </rPr>
      <t>=(M</t>
    </r>
    <r>
      <rPr>
        <i/>
        <vertAlign val="subscript"/>
        <sz val="11"/>
        <color theme="1"/>
        <rFont val="Palatino Linotype"/>
        <family val="1"/>
      </rPr>
      <t>COcycle</t>
    </r>
    <r>
      <rPr>
        <sz val="11"/>
        <color theme="1"/>
        <rFont val="Palatino Linotype"/>
        <family val="1"/>
      </rPr>
      <t>×</t>
    </r>
    <r>
      <rPr>
        <i/>
        <sz val="9.9"/>
        <color theme="1"/>
        <rFont val="Palatino Linotype"/>
        <family val="1"/>
      </rPr>
      <t>N</t>
    </r>
    <r>
      <rPr>
        <i/>
        <vertAlign val="subscript"/>
        <sz val="9.9"/>
        <color theme="1"/>
        <rFont val="Palatino Linotype"/>
        <family val="1"/>
      </rPr>
      <t>CO</t>
    </r>
    <r>
      <rPr>
        <i/>
        <sz val="9.9"/>
        <color theme="1"/>
        <rFont val="Palatino Linotype"/>
        <family val="1"/>
      </rPr>
      <t>)/N</t>
    </r>
  </si>
  <si>
    <r>
      <t>M = (M</t>
    </r>
    <r>
      <rPr>
        <i/>
        <vertAlign val="subscript"/>
        <sz val="11"/>
        <color theme="1"/>
        <rFont val="Palatino Linotype"/>
        <family val="1"/>
      </rPr>
      <t>hr</t>
    </r>
    <r>
      <rPr>
        <i/>
        <sz val="11"/>
        <color theme="1"/>
        <rFont val="Palatino Linotype"/>
        <family val="1"/>
      </rPr>
      <t>×F</t>
    </r>
    <r>
      <rPr>
        <i/>
        <vertAlign val="subscript"/>
        <sz val="11"/>
        <color theme="1"/>
        <rFont val="Palatino Linotype"/>
        <family val="1"/>
      </rPr>
      <t>hr</t>
    </r>
    <r>
      <rPr>
        <i/>
        <sz val="11"/>
        <color theme="1"/>
        <rFont val="Palatino Linotype"/>
        <family val="1"/>
      </rPr>
      <t>) + (M</t>
    </r>
    <r>
      <rPr>
        <i/>
        <vertAlign val="subscript"/>
        <sz val="11"/>
        <color theme="1"/>
        <rFont val="Palatino Linotype"/>
        <family val="1"/>
      </rPr>
      <t>mr</t>
    </r>
    <r>
      <rPr>
        <i/>
        <sz val="11"/>
        <color theme="1"/>
        <rFont val="Palatino Linotype"/>
        <family val="1"/>
      </rPr>
      <t>×F</t>
    </r>
    <r>
      <rPr>
        <i/>
        <vertAlign val="subscript"/>
        <sz val="11"/>
        <color theme="1"/>
        <rFont val="Palatino Linotype"/>
        <family val="1"/>
      </rPr>
      <t>mr</t>
    </r>
    <r>
      <rPr>
        <i/>
        <sz val="11"/>
        <color theme="1"/>
        <rFont val="Palatino Linotype"/>
        <family val="1"/>
      </rPr>
      <t>) + (M</t>
    </r>
    <r>
      <rPr>
        <i/>
        <vertAlign val="subscript"/>
        <sz val="11"/>
        <color theme="1"/>
        <rFont val="Palatino Linotype"/>
        <family val="1"/>
      </rPr>
      <t>lr</t>
    </r>
    <r>
      <rPr>
        <i/>
        <sz val="11"/>
        <color theme="1"/>
        <rFont val="Palatino Linotype"/>
        <family val="1"/>
      </rPr>
      <t>×F</t>
    </r>
    <r>
      <rPr>
        <i/>
        <vertAlign val="subscript"/>
        <sz val="11"/>
        <color theme="1"/>
        <rFont val="Palatino Linotype"/>
        <family val="1"/>
      </rPr>
      <t>lr</t>
    </r>
    <r>
      <rPr>
        <i/>
        <sz val="11"/>
        <color theme="1"/>
        <rFont val="Palatino Linotype"/>
        <family val="1"/>
      </rPr>
      <t>)</t>
    </r>
  </si>
  <si>
    <r>
      <t>E</t>
    </r>
    <r>
      <rPr>
        <i/>
        <vertAlign val="subscript"/>
        <sz val="11"/>
        <color theme="1"/>
        <rFont val="Palatino Linotype"/>
        <family val="1"/>
      </rPr>
      <t>D</t>
    </r>
    <r>
      <rPr>
        <i/>
        <sz val="11"/>
        <color theme="1"/>
        <rFont val="Palatino Linotype"/>
        <family val="1"/>
      </rPr>
      <t>= (E</t>
    </r>
    <r>
      <rPr>
        <i/>
        <vertAlign val="subscript"/>
        <sz val="11"/>
        <color theme="1"/>
        <rFont val="Palatino Linotype"/>
        <family val="1"/>
      </rPr>
      <t>Dhr</t>
    </r>
    <r>
      <rPr>
        <i/>
        <sz val="11"/>
        <color theme="1"/>
        <rFont val="Palatino Linotype"/>
        <family val="1"/>
      </rPr>
      <t>+ E</t>
    </r>
    <r>
      <rPr>
        <i/>
        <vertAlign val="subscript"/>
        <sz val="11"/>
        <color theme="1"/>
        <rFont val="Palatino Linotype"/>
        <family val="1"/>
      </rPr>
      <t>Dmr</t>
    </r>
    <r>
      <rPr>
        <i/>
        <sz val="11"/>
        <color theme="1"/>
        <rFont val="Palatino Linotype"/>
        <family val="1"/>
      </rPr>
      <t>+ E</t>
    </r>
    <r>
      <rPr>
        <i/>
        <vertAlign val="subscript"/>
        <sz val="11"/>
        <color theme="1"/>
        <rFont val="Palatino Linotype"/>
        <family val="1"/>
      </rPr>
      <t>Dlr</t>
    </r>
    <r>
      <rPr>
        <i/>
        <sz val="11"/>
        <color theme="1"/>
        <rFont val="Palatino Linotype"/>
        <family val="1"/>
      </rPr>
      <t>)/3</t>
    </r>
  </si>
  <si>
    <r>
      <t>E</t>
    </r>
    <r>
      <rPr>
        <i/>
        <vertAlign val="subscript"/>
        <sz val="11"/>
        <color theme="1"/>
        <rFont val="Palatino Linotype"/>
        <family val="1"/>
      </rPr>
      <t>F</t>
    </r>
    <r>
      <rPr>
        <i/>
        <sz val="11"/>
        <color theme="1"/>
        <rFont val="Palatino Linotype"/>
        <family val="1"/>
      </rPr>
      <t>= (E</t>
    </r>
    <r>
      <rPr>
        <i/>
        <vertAlign val="subscript"/>
        <sz val="11"/>
        <color theme="1"/>
        <rFont val="Palatino Linotype"/>
        <family val="1"/>
      </rPr>
      <t>Fhr</t>
    </r>
    <r>
      <rPr>
        <i/>
        <sz val="11"/>
        <color theme="1"/>
        <rFont val="Palatino Linotype"/>
        <family val="1"/>
      </rPr>
      <t>+ E</t>
    </r>
    <r>
      <rPr>
        <i/>
        <vertAlign val="subscript"/>
        <sz val="11"/>
        <color theme="1"/>
        <rFont val="Palatino Linotype"/>
        <family val="1"/>
      </rPr>
      <t>Fmr</t>
    </r>
    <r>
      <rPr>
        <i/>
        <sz val="11"/>
        <color theme="1"/>
        <rFont val="Palatino Linotype"/>
        <family val="1"/>
      </rPr>
      <t>+ E</t>
    </r>
    <r>
      <rPr>
        <i/>
        <vertAlign val="subscript"/>
        <sz val="11"/>
        <color theme="1"/>
        <rFont val="Palatino Linotype"/>
        <family val="1"/>
      </rPr>
      <t>Flr</t>
    </r>
    <r>
      <rPr>
        <i/>
        <sz val="11"/>
        <color theme="1"/>
        <rFont val="Palatino Linotype"/>
        <family val="1"/>
      </rPr>
      <t>)/3</t>
    </r>
  </si>
  <si>
    <t>For water re-use system dishwashers, record the reported additional energy and water consumption for a drain out and clean out event, and the reported typical number of drain out and clean out events per year.</t>
  </si>
  <si>
    <r>
      <t>Water Consumption during Drain Out Event for Water Re-Use System Dishwashers</t>
    </r>
    <r>
      <rPr>
        <b/>
        <i/>
        <sz val="11"/>
        <color theme="1"/>
        <rFont val="Palatino Linotype"/>
        <family val="1"/>
      </rPr>
      <t>(V</t>
    </r>
    <r>
      <rPr>
        <b/>
        <i/>
        <vertAlign val="subscript"/>
        <sz val="11"/>
        <color theme="1"/>
        <rFont val="Palatino Linotype"/>
        <family val="1"/>
      </rPr>
      <t>DO</t>
    </r>
    <r>
      <rPr>
        <b/>
        <i/>
        <sz val="11"/>
        <color theme="1"/>
        <rFont val="Palatino Linotype"/>
        <family val="1"/>
      </rPr>
      <t>)</t>
    </r>
  </si>
  <si>
    <r>
      <t>Water Consumption during Clean Out Event for Water Re-Use System Dishwashers</t>
    </r>
    <r>
      <rPr>
        <b/>
        <i/>
        <sz val="11"/>
        <color theme="1"/>
        <rFont val="Palatino Linotype"/>
        <family val="1"/>
      </rPr>
      <t>(V</t>
    </r>
    <r>
      <rPr>
        <b/>
        <i/>
        <vertAlign val="subscript"/>
        <sz val="11"/>
        <color theme="1"/>
        <rFont val="Palatino Linotype"/>
        <family val="1"/>
      </rPr>
      <t>CO</t>
    </r>
    <r>
      <rPr>
        <b/>
        <i/>
        <sz val="11"/>
        <color theme="1"/>
        <rFont val="Palatino Linotype"/>
        <family val="1"/>
      </rPr>
      <t>)</t>
    </r>
  </si>
  <si>
    <r>
      <t>Machine Energy Consumption during Clean Out Event for Water Re-Use System Dishwashers</t>
    </r>
    <r>
      <rPr>
        <b/>
        <i/>
        <sz val="11"/>
        <color theme="1"/>
        <rFont val="Palatino Linotype"/>
        <family val="1"/>
      </rPr>
      <t>(M</t>
    </r>
    <r>
      <rPr>
        <b/>
        <i/>
        <vertAlign val="subscript"/>
        <sz val="11"/>
        <color theme="1"/>
        <rFont val="Palatino Linotype"/>
        <family val="1"/>
      </rPr>
      <t>CO</t>
    </r>
    <r>
      <rPr>
        <b/>
        <i/>
        <sz val="11"/>
        <color theme="1"/>
        <rFont val="Palatino Linotype"/>
        <family val="1"/>
      </rPr>
      <t>)</t>
    </r>
  </si>
  <si>
    <r>
      <t>V = (V</t>
    </r>
    <r>
      <rPr>
        <i/>
        <vertAlign val="subscript"/>
        <sz val="11"/>
        <color theme="1"/>
        <rFont val="Palatino Linotype"/>
        <family val="1"/>
      </rPr>
      <t>hr</t>
    </r>
    <r>
      <rPr>
        <i/>
        <sz val="11"/>
        <color theme="1"/>
        <rFont val="Palatino Linotype"/>
        <family val="1"/>
      </rPr>
      <t>×F</t>
    </r>
    <r>
      <rPr>
        <i/>
        <vertAlign val="subscript"/>
        <sz val="11"/>
        <color theme="1"/>
        <rFont val="Palatino Linotype"/>
        <family val="1"/>
      </rPr>
      <t>hr</t>
    </r>
    <r>
      <rPr>
        <i/>
        <sz val="11"/>
        <color theme="1"/>
        <rFont val="Palatino Linotype"/>
        <family val="1"/>
      </rPr>
      <t>) + (V</t>
    </r>
    <r>
      <rPr>
        <i/>
        <vertAlign val="subscript"/>
        <sz val="11"/>
        <color theme="1"/>
        <rFont val="Palatino Linotype"/>
        <family val="1"/>
      </rPr>
      <t>mr</t>
    </r>
    <r>
      <rPr>
        <i/>
        <sz val="11"/>
        <color theme="1"/>
        <rFont val="Palatino Linotype"/>
        <family val="1"/>
      </rPr>
      <t>×F</t>
    </r>
    <r>
      <rPr>
        <i/>
        <vertAlign val="subscript"/>
        <sz val="11"/>
        <color theme="1"/>
        <rFont val="Palatino Linotype"/>
        <family val="1"/>
      </rPr>
      <t>mr</t>
    </r>
    <r>
      <rPr>
        <i/>
        <sz val="11"/>
        <color theme="1"/>
        <rFont val="Palatino Linotype"/>
        <family val="1"/>
      </rPr>
      <t>) + (V</t>
    </r>
    <r>
      <rPr>
        <i/>
        <vertAlign val="subscript"/>
        <sz val="11"/>
        <color theme="1"/>
        <rFont val="Palatino Linotype"/>
        <family val="1"/>
      </rPr>
      <t>lr</t>
    </r>
    <r>
      <rPr>
        <i/>
        <sz val="11"/>
        <color theme="1"/>
        <rFont val="Palatino Linotype"/>
        <family val="1"/>
      </rPr>
      <t>×F</t>
    </r>
    <r>
      <rPr>
        <i/>
        <vertAlign val="subscript"/>
        <sz val="11"/>
        <color theme="1"/>
        <rFont val="Palatino Linotype"/>
        <family val="1"/>
      </rPr>
      <t>lr</t>
    </r>
    <r>
      <rPr>
        <i/>
        <sz val="11"/>
        <color theme="1"/>
        <rFont val="Palatino Linotype"/>
        <family val="1"/>
      </rPr>
      <t>)</t>
    </r>
  </si>
  <si>
    <r>
      <t>V</t>
    </r>
    <r>
      <rPr>
        <i/>
        <vertAlign val="subscript"/>
        <sz val="11"/>
        <color theme="1"/>
        <rFont val="Palatino Linotype"/>
        <family val="1"/>
      </rPr>
      <t>DO</t>
    </r>
    <r>
      <rPr>
        <i/>
        <sz val="11"/>
        <color theme="1"/>
        <rFont val="Palatino Linotype"/>
        <family val="1"/>
      </rPr>
      <t>=(V</t>
    </r>
    <r>
      <rPr>
        <i/>
        <vertAlign val="subscript"/>
        <sz val="11"/>
        <color theme="1"/>
        <rFont val="Palatino Linotype"/>
        <family val="1"/>
      </rPr>
      <t>DOcycle</t>
    </r>
    <r>
      <rPr>
        <sz val="11"/>
        <color theme="1"/>
        <rFont val="Palatino Linotype"/>
        <family val="1"/>
      </rPr>
      <t>×</t>
    </r>
    <r>
      <rPr>
        <i/>
        <sz val="9.9"/>
        <color theme="1"/>
        <rFont val="Palatino Linotype"/>
        <family val="1"/>
      </rPr>
      <t>N</t>
    </r>
    <r>
      <rPr>
        <i/>
        <vertAlign val="subscript"/>
        <sz val="9.9"/>
        <color theme="1"/>
        <rFont val="Palatino Linotype"/>
        <family val="1"/>
      </rPr>
      <t>DO</t>
    </r>
    <r>
      <rPr>
        <i/>
        <sz val="9.9"/>
        <color theme="1"/>
        <rFont val="Palatino Linotype"/>
        <family val="1"/>
      </rPr>
      <t>)/N</t>
    </r>
  </si>
  <si>
    <r>
      <t>V</t>
    </r>
    <r>
      <rPr>
        <i/>
        <vertAlign val="subscript"/>
        <sz val="11"/>
        <color theme="1"/>
        <rFont val="Palatino Linotype"/>
        <family val="1"/>
      </rPr>
      <t>CO</t>
    </r>
    <r>
      <rPr>
        <i/>
        <sz val="11"/>
        <color theme="1"/>
        <rFont val="Palatino Linotype"/>
        <family val="1"/>
      </rPr>
      <t>=(V</t>
    </r>
    <r>
      <rPr>
        <i/>
        <vertAlign val="subscript"/>
        <sz val="11"/>
        <color theme="1"/>
        <rFont val="Palatino Linotype"/>
        <family val="1"/>
      </rPr>
      <t>COcycle</t>
    </r>
    <r>
      <rPr>
        <sz val="11"/>
        <color theme="1"/>
        <rFont val="Palatino Linotype"/>
        <family val="1"/>
      </rPr>
      <t>×</t>
    </r>
    <r>
      <rPr>
        <i/>
        <sz val="9.9"/>
        <color theme="1"/>
        <rFont val="Palatino Linotype"/>
        <family val="1"/>
      </rPr>
      <t>N</t>
    </r>
    <r>
      <rPr>
        <i/>
        <vertAlign val="subscript"/>
        <sz val="9.9"/>
        <color theme="1"/>
        <rFont val="Palatino Linotype"/>
        <family val="1"/>
      </rPr>
      <t>CO</t>
    </r>
    <r>
      <rPr>
        <i/>
        <sz val="9.9"/>
        <color theme="1"/>
        <rFont val="Palatino Linotype"/>
        <family val="1"/>
      </rPr>
      <t>)/N</t>
    </r>
  </si>
  <si>
    <r>
      <t xml:space="preserve">Water Energy Consumption (for dishwashers with electrically heated water) </t>
    </r>
    <r>
      <rPr>
        <b/>
        <i/>
        <sz val="11"/>
        <color theme="1"/>
        <rFont val="Palatino Linotype"/>
        <family val="1"/>
      </rPr>
      <t>(W)</t>
    </r>
  </si>
  <si>
    <r>
      <t xml:space="preserve">Water Energy Consumption (for dishwashers with gas- or oil-heated water) </t>
    </r>
    <r>
      <rPr>
        <b/>
        <i/>
        <sz val="11"/>
        <color theme="1"/>
        <rFont val="Palatino Linotype"/>
        <family val="1"/>
      </rPr>
      <t>(W</t>
    </r>
    <r>
      <rPr>
        <b/>
        <i/>
        <vertAlign val="subscript"/>
        <sz val="11"/>
        <color theme="1"/>
        <rFont val="Palatino Linotype"/>
        <family val="1"/>
      </rPr>
      <t>g</t>
    </r>
    <r>
      <rPr>
        <b/>
        <i/>
        <sz val="11"/>
        <color theme="1"/>
        <rFont val="Palatino Linotype"/>
        <family val="1"/>
      </rPr>
      <t>)</t>
    </r>
  </si>
  <si>
    <r>
      <t xml:space="preserve">Water Energy Consumption during Drain Out Event for Water Re-Use System Dishwashers
(for dishwashers with gas- or oil-heated water) </t>
    </r>
    <r>
      <rPr>
        <b/>
        <i/>
        <sz val="11"/>
        <color theme="1"/>
        <rFont val="Palatino Linotype"/>
        <family val="1"/>
      </rPr>
      <t>(W</t>
    </r>
    <r>
      <rPr>
        <b/>
        <i/>
        <vertAlign val="subscript"/>
        <sz val="11"/>
        <color theme="1"/>
        <rFont val="Palatino Linotype"/>
        <family val="1"/>
      </rPr>
      <t>DOg</t>
    </r>
    <r>
      <rPr>
        <b/>
        <i/>
        <sz val="11"/>
        <color theme="1"/>
        <rFont val="Palatino Linotype"/>
        <family val="1"/>
      </rPr>
      <t>)</t>
    </r>
  </si>
  <si>
    <r>
      <t xml:space="preserve">Water Energy Consumption during Clean Out Event for Water Re-Use System Dishwashers
(for dishwashers with electrically heated water) </t>
    </r>
    <r>
      <rPr>
        <b/>
        <i/>
        <sz val="11"/>
        <color theme="1"/>
        <rFont val="Palatino Linotype"/>
        <family val="1"/>
      </rPr>
      <t>(W</t>
    </r>
    <r>
      <rPr>
        <b/>
        <i/>
        <vertAlign val="subscript"/>
        <sz val="11"/>
        <color theme="1"/>
        <rFont val="Palatino Linotype"/>
        <family val="1"/>
      </rPr>
      <t>CO</t>
    </r>
    <r>
      <rPr>
        <b/>
        <i/>
        <sz val="11"/>
        <color theme="1"/>
        <rFont val="Palatino Linotype"/>
        <family val="1"/>
      </rPr>
      <t>)</t>
    </r>
  </si>
  <si>
    <r>
      <t xml:space="preserve">Water Energy Consumption during Clean Out Event for Water Re-Use System Dishwashers
(for dishwashers with gas- or oil-heated water) </t>
    </r>
    <r>
      <rPr>
        <b/>
        <i/>
        <sz val="11"/>
        <color theme="1"/>
        <rFont val="Palatino Linotype"/>
        <family val="1"/>
      </rPr>
      <t>(W</t>
    </r>
    <r>
      <rPr>
        <b/>
        <i/>
        <vertAlign val="subscript"/>
        <sz val="11"/>
        <color theme="1"/>
        <rFont val="Palatino Linotype"/>
        <family val="1"/>
      </rPr>
      <t>COg</t>
    </r>
    <r>
      <rPr>
        <b/>
        <i/>
        <sz val="11"/>
        <color theme="1"/>
        <rFont val="Palatino Linotype"/>
        <family val="1"/>
      </rPr>
      <t>)</t>
    </r>
  </si>
  <si>
    <r>
      <t xml:space="preserve">Annual Fan-Only Mode Duration </t>
    </r>
    <r>
      <rPr>
        <b/>
        <i/>
        <sz val="11"/>
        <color theme="1"/>
        <rFont val="Palatino Linotype"/>
        <family val="1"/>
      </rPr>
      <t>(L</t>
    </r>
    <r>
      <rPr>
        <b/>
        <i/>
        <vertAlign val="subscript"/>
        <sz val="11"/>
        <color theme="1"/>
        <rFont val="Palatino Linotype"/>
        <family val="1"/>
      </rPr>
      <t>F</t>
    </r>
    <r>
      <rPr>
        <b/>
        <i/>
        <sz val="11"/>
        <color theme="1"/>
        <rFont val="Palatino Linotype"/>
        <family val="1"/>
      </rPr>
      <t>)</t>
    </r>
  </si>
  <si>
    <r>
      <t>L</t>
    </r>
    <r>
      <rPr>
        <i/>
        <vertAlign val="subscript"/>
        <sz val="11"/>
        <color theme="1"/>
        <rFont val="Palatino Linotype"/>
        <family val="1"/>
      </rPr>
      <t>F</t>
    </r>
    <r>
      <rPr>
        <i/>
        <sz val="11"/>
        <color theme="1"/>
        <rFont val="Palatino Linotype"/>
        <family val="1"/>
      </rPr>
      <t>= (L</t>
    </r>
    <r>
      <rPr>
        <i/>
        <vertAlign val="subscript"/>
        <sz val="11"/>
        <color theme="1"/>
        <rFont val="Palatino Linotype"/>
        <family val="1"/>
      </rPr>
      <t>Fhr</t>
    </r>
    <r>
      <rPr>
        <i/>
        <sz val="11"/>
        <color theme="1"/>
        <rFont val="Palatino Linotype"/>
        <family val="1"/>
      </rPr>
      <t>+ L</t>
    </r>
    <r>
      <rPr>
        <i/>
        <vertAlign val="subscript"/>
        <sz val="11"/>
        <color theme="1"/>
        <rFont val="Palatino Linotype"/>
        <family val="1"/>
      </rPr>
      <t>Fmr</t>
    </r>
    <r>
      <rPr>
        <i/>
        <sz val="11"/>
        <color theme="1"/>
        <rFont val="Palatino Linotype"/>
        <family val="1"/>
      </rPr>
      <t>+ L</t>
    </r>
    <r>
      <rPr>
        <i/>
        <vertAlign val="subscript"/>
        <sz val="11"/>
        <color theme="1"/>
        <rFont val="Palatino Linotype"/>
        <family val="1"/>
      </rPr>
      <t>Flr</t>
    </r>
    <r>
      <rPr>
        <i/>
        <sz val="11"/>
        <color theme="1"/>
        <rFont val="Palatino Linotype"/>
        <family val="1"/>
      </rPr>
      <t>)/3</t>
    </r>
  </si>
  <si>
    <r>
      <t>EAEU = (M+M</t>
    </r>
    <r>
      <rPr>
        <i/>
        <vertAlign val="subscript"/>
        <sz val="11"/>
        <color theme="1"/>
        <rFont val="Palatino Linotype"/>
        <family val="1"/>
      </rPr>
      <t>WS</t>
    </r>
    <r>
      <rPr>
        <i/>
        <sz val="11"/>
        <color theme="1"/>
        <rFont val="Palatino Linotype"/>
        <family val="1"/>
      </rPr>
      <t>+M</t>
    </r>
    <r>
      <rPr>
        <i/>
        <vertAlign val="subscript"/>
        <sz val="11"/>
        <color theme="1"/>
        <rFont val="Palatino Linotype"/>
        <family val="1"/>
      </rPr>
      <t>DO</t>
    </r>
    <r>
      <rPr>
        <i/>
        <sz val="11"/>
        <color theme="1"/>
        <rFont val="Palatino Linotype"/>
        <family val="1"/>
      </rPr>
      <t>+M</t>
    </r>
    <r>
      <rPr>
        <i/>
        <vertAlign val="subscript"/>
        <sz val="11"/>
        <color theme="1"/>
        <rFont val="Palatino Linotype"/>
        <family val="1"/>
      </rPr>
      <t>CO</t>
    </r>
    <r>
      <rPr>
        <i/>
        <sz val="11"/>
        <color theme="1"/>
        <rFont val="Palatino Linotype"/>
        <family val="1"/>
      </rPr>
      <t>+E</t>
    </r>
    <r>
      <rPr>
        <i/>
        <vertAlign val="subscript"/>
        <sz val="11"/>
        <color theme="1"/>
        <rFont val="Palatino Linotype"/>
        <family val="1"/>
      </rPr>
      <t>F</t>
    </r>
    <r>
      <rPr>
        <i/>
        <sz val="11"/>
        <color theme="1"/>
        <rFont val="Palatino Linotype"/>
        <family val="1"/>
      </rPr>
      <t>−(E</t>
    </r>
    <r>
      <rPr>
        <i/>
        <vertAlign val="subscript"/>
        <sz val="11"/>
        <color theme="1"/>
        <rFont val="Palatino Linotype"/>
        <family val="1"/>
      </rPr>
      <t>D</t>
    </r>
    <r>
      <rPr>
        <i/>
        <sz val="11"/>
        <color theme="1"/>
        <rFont val="Palatino Linotype"/>
        <family val="1"/>
      </rPr>
      <t>/2)+W+W</t>
    </r>
    <r>
      <rPr>
        <i/>
        <vertAlign val="subscript"/>
        <sz val="11"/>
        <color theme="1"/>
        <rFont val="Palatino Linotype"/>
        <family val="1"/>
      </rPr>
      <t>S</t>
    </r>
    <r>
      <rPr>
        <i/>
        <sz val="11"/>
        <color theme="1"/>
        <rFont val="Palatino Linotype"/>
        <family val="1"/>
      </rPr>
      <t>+W</t>
    </r>
    <r>
      <rPr>
        <i/>
        <vertAlign val="subscript"/>
        <sz val="11"/>
        <color theme="1"/>
        <rFont val="Palatino Linotype"/>
        <family val="1"/>
      </rPr>
      <t>DO</t>
    </r>
    <r>
      <rPr>
        <i/>
        <sz val="11"/>
        <color theme="1"/>
        <rFont val="Palatino Linotype"/>
        <family val="1"/>
      </rPr>
      <t>+W</t>
    </r>
    <r>
      <rPr>
        <i/>
        <vertAlign val="subscript"/>
        <sz val="11"/>
        <color theme="1"/>
        <rFont val="Palatino Linotype"/>
        <family val="1"/>
      </rPr>
      <t>CO</t>
    </r>
    <r>
      <rPr>
        <i/>
        <sz val="11"/>
        <color theme="1"/>
        <rFont val="Palatino Linotype"/>
        <family val="1"/>
      </rPr>
      <t>)×N+(E</t>
    </r>
    <r>
      <rPr>
        <i/>
        <vertAlign val="subscript"/>
        <sz val="11"/>
        <color theme="1"/>
        <rFont val="Palatino Linotype"/>
        <family val="1"/>
      </rPr>
      <t>TLP</t>
    </r>
    <r>
      <rPr>
        <i/>
        <sz val="11"/>
        <color theme="1"/>
        <rFont val="Palatino Linotype"/>
        <family val="1"/>
      </rPr>
      <t>)</t>
    </r>
  </si>
  <si>
    <t>Dinner Plates</t>
  </si>
  <si>
    <t>Bread &amp; Butter Plates</t>
  </si>
  <si>
    <t>Coffee Cups</t>
  </si>
  <si>
    <t>Saucers</t>
  </si>
  <si>
    <t>Fruit Bowls</t>
  </si>
  <si>
    <t>Serving Dishes</t>
  </si>
  <si>
    <t>Glasses</t>
  </si>
  <si>
    <t>Dinner Forks</t>
  </si>
  <si>
    <t>Salad Forks</t>
  </si>
  <si>
    <t>Knives</t>
  </si>
  <si>
    <t>Teaspoons</t>
  </si>
  <si>
    <t>Serving Utensils</t>
  </si>
  <si>
    <t>Test Load Scoring</t>
  </si>
  <si>
    <t>Sensor Heavy Response</t>
  </si>
  <si>
    <t>Score each item in the test load on a scale from 0 to 9 as specified in section 4.2 of Appendix C2.</t>
  </si>
  <si>
    <t>Sensor Medium Response</t>
  </si>
  <si>
    <t>Sensor Light Response</t>
  </si>
  <si>
    <t>Total number of items</t>
  </si>
  <si>
    <t>Score
(0 - 9)</t>
  </si>
  <si>
    <r>
      <rPr>
        <i/>
        <sz val="11"/>
        <color theme="1"/>
        <rFont val="Calibri"/>
        <family val="2"/>
        <scheme val="minor"/>
      </rPr>
      <t>Cleaning Index, soil only = ((CI</t>
    </r>
    <r>
      <rPr>
        <i/>
        <vertAlign val="subscript"/>
        <sz val="11"/>
        <color theme="1"/>
        <rFont val="Calibri"/>
        <family val="2"/>
        <scheme val="minor"/>
      </rPr>
      <t>D</t>
    </r>
    <r>
      <rPr>
        <i/>
        <sz val="11"/>
        <color theme="1"/>
        <rFont val="Calibri"/>
        <family val="2"/>
        <scheme val="minor"/>
      </rPr>
      <t xml:space="preserve"> * N</t>
    </r>
    <r>
      <rPr>
        <i/>
        <vertAlign val="subscript"/>
        <sz val="11"/>
        <color theme="1"/>
        <rFont val="Calibri"/>
        <family val="2"/>
        <scheme val="minor"/>
      </rPr>
      <t>D</t>
    </r>
    <r>
      <rPr>
        <i/>
        <sz val="11"/>
        <color theme="1"/>
        <rFont val="Calibri"/>
        <family val="2"/>
        <scheme val="minor"/>
      </rPr>
      <t>) + (CI</t>
    </r>
    <r>
      <rPr>
        <i/>
        <vertAlign val="subscript"/>
        <sz val="11"/>
        <color theme="1"/>
        <rFont val="Calibri"/>
        <family val="2"/>
        <scheme val="minor"/>
      </rPr>
      <t>Gs</t>
    </r>
    <r>
      <rPr>
        <i/>
        <sz val="11"/>
        <color theme="1"/>
        <rFont val="Calibri"/>
        <family val="2"/>
        <scheme val="minor"/>
      </rPr>
      <t xml:space="preserve"> * N</t>
    </r>
    <r>
      <rPr>
        <i/>
        <vertAlign val="subscript"/>
        <sz val="11"/>
        <color theme="1"/>
        <rFont val="Calibri"/>
        <family val="2"/>
        <scheme val="minor"/>
      </rPr>
      <t>Gs</t>
    </r>
    <r>
      <rPr>
        <i/>
        <sz val="11"/>
        <color theme="1"/>
        <rFont val="Calibri"/>
        <family val="2"/>
        <scheme val="minor"/>
      </rPr>
      <t>) + (CI</t>
    </r>
    <r>
      <rPr>
        <i/>
        <vertAlign val="subscript"/>
        <sz val="11"/>
        <color theme="1"/>
        <rFont val="Calibri"/>
        <family val="2"/>
        <scheme val="minor"/>
      </rPr>
      <t>F</t>
    </r>
    <r>
      <rPr>
        <i/>
        <sz val="11"/>
        <color theme="1"/>
        <rFont val="Calibri"/>
        <family val="2"/>
        <scheme val="minor"/>
      </rPr>
      <t xml:space="preserve"> * N</t>
    </r>
    <r>
      <rPr>
        <i/>
        <vertAlign val="subscript"/>
        <sz val="11"/>
        <color theme="1"/>
        <rFont val="Calibri"/>
        <family val="2"/>
        <scheme val="minor"/>
      </rPr>
      <t>F</t>
    </r>
    <r>
      <rPr>
        <i/>
        <sz val="11"/>
        <color theme="1"/>
        <rFont val="Calibri"/>
        <family val="2"/>
        <scheme val="minor"/>
      </rPr>
      <t>))/(N</t>
    </r>
    <r>
      <rPr>
        <i/>
        <vertAlign val="subscript"/>
        <sz val="11"/>
        <color theme="1"/>
        <rFont val="Calibri"/>
        <family val="2"/>
        <scheme val="minor"/>
      </rPr>
      <t>D</t>
    </r>
    <r>
      <rPr>
        <i/>
        <sz val="11"/>
        <color theme="1"/>
        <rFont val="Calibri"/>
        <family val="2"/>
        <scheme val="minor"/>
      </rPr>
      <t xml:space="preserve"> + N</t>
    </r>
    <r>
      <rPr>
        <i/>
        <vertAlign val="subscript"/>
        <sz val="11"/>
        <color theme="1"/>
        <rFont val="Calibri"/>
        <family val="2"/>
        <scheme val="minor"/>
      </rPr>
      <t>Gs</t>
    </r>
    <r>
      <rPr>
        <i/>
        <sz val="11"/>
        <color theme="1"/>
        <rFont val="Calibri"/>
        <family val="2"/>
        <scheme val="minor"/>
      </rPr>
      <t>+N</t>
    </r>
    <r>
      <rPr>
        <i/>
        <vertAlign val="subscript"/>
        <sz val="11"/>
        <color theme="1"/>
        <rFont val="Calibri"/>
        <family val="2"/>
        <scheme val="minor"/>
      </rPr>
      <t>F</t>
    </r>
    <r>
      <rPr>
        <i/>
        <sz val="11"/>
        <color theme="1"/>
        <rFont val="Calibri"/>
        <family val="2"/>
        <scheme val="minor"/>
      </rPr>
      <t>)</t>
    </r>
  </si>
  <si>
    <r>
      <t>CI = category cleaning index for Dishware (D), Glasses (G</t>
    </r>
    <r>
      <rPr>
        <i/>
        <vertAlign val="subscript"/>
        <sz val="11"/>
        <color theme="1"/>
        <rFont val="Calibri"/>
        <family val="2"/>
        <scheme val="minor"/>
      </rPr>
      <t>s</t>
    </r>
    <r>
      <rPr>
        <i/>
        <sz val="11"/>
        <color theme="1"/>
        <rFont val="Calibri"/>
        <family val="2"/>
        <scheme val="minor"/>
      </rPr>
      <t>), and Flatware (F)</t>
    </r>
  </si>
  <si>
    <r>
      <t>N = Number of pieces specified for Dishware (D), Glasses (G</t>
    </r>
    <r>
      <rPr>
        <i/>
        <vertAlign val="subscript"/>
        <sz val="11"/>
        <color theme="1"/>
        <rFont val="Calibri"/>
        <family val="2"/>
        <scheme val="minor"/>
      </rPr>
      <t>s</t>
    </r>
    <r>
      <rPr>
        <i/>
        <sz val="11"/>
        <color theme="1"/>
        <rFont val="Calibri"/>
        <family val="2"/>
        <scheme val="minor"/>
      </rPr>
      <t>), and Flatware (F)</t>
    </r>
  </si>
  <si>
    <t>Dishware</t>
  </si>
  <si>
    <t>Flatware</t>
  </si>
  <si>
    <t>Total Pieces</t>
  </si>
  <si>
    <t>1's</t>
  </si>
  <si>
    <t>2's + 3's</t>
  </si>
  <si>
    <t>4's, 5's, 6's</t>
  </si>
  <si>
    <t>7's + 8's</t>
  </si>
  <si>
    <t>9's</t>
  </si>
  <si>
    <t>Category Cleaning Index</t>
  </si>
  <si>
    <r>
      <t xml:space="preserve">Dishware
</t>
    </r>
    <r>
      <rPr>
        <b/>
        <i/>
        <sz val="11"/>
        <color theme="1"/>
        <rFont val="Calibri"/>
        <family val="2"/>
        <scheme val="minor"/>
      </rPr>
      <t>(CI</t>
    </r>
    <r>
      <rPr>
        <b/>
        <i/>
        <vertAlign val="subscript"/>
        <sz val="11"/>
        <color theme="1"/>
        <rFont val="Calibri"/>
        <family val="2"/>
        <scheme val="minor"/>
      </rPr>
      <t>D</t>
    </r>
    <r>
      <rPr>
        <b/>
        <i/>
        <sz val="11"/>
        <color theme="1"/>
        <rFont val="Calibri"/>
        <family val="2"/>
        <scheme val="minor"/>
      </rPr>
      <t>)</t>
    </r>
  </si>
  <si>
    <r>
      <t xml:space="preserve">Glasses
</t>
    </r>
    <r>
      <rPr>
        <b/>
        <i/>
        <sz val="11"/>
        <color theme="1"/>
        <rFont val="Calibri"/>
        <family val="2"/>
        <scheme val="minor"/>
      </rPr>
      <t>(CI</t>
    </r>
    <r>
      <rPr>
        <b/>
        <i/>
        <vertAlign val="subscript"/>
        <sz val="11"/>
        <color theme="1"/>
        <rFont val="Calibri"/>
        <family val="2"/>
        <scheme val="minor"/>
      </rPr>
      <t>Gs</t>
    </r>
    <r>
      <rPr>
        <b/>
        <i/>
        <sz val="11"/>
        <color theme="1"/>
        <rFont val="Calibri"/>
        <family val="2"/>
        <scheme val="minor"/>
      </rPr>
      <t>)</t>
    </r>
  </si>
  <si>
    <r>
      <t xml:space="preserve">Flatware
</t>
    </r>
    <r>
      <rPr>
        <b/>
        <i/>
        <sz val="11"/>
        <color theme="1"/>
        <rFont val="Calibri"/>
        <family val="2"/>
        <scheme val="minor"/>
      </rPr>
      <t>(CI</t>
    </r>
    <r>
      <rPr>
        <b/>
        <i/>
        <vertAlign val="subscript"/>
        <sz val="11"/>
        <color theme="1"/>
        <rFont val="Calibri"/>
        <family val="2"/>
        <scheme val="minor"/>
      </rPr>
      <t>F</t>
    </r>
    <r>
      <rPr>
        <b/>
        <i/>
        <sz val="11"/>
        <color theme="1"/>
        <rFont val="Calibri"/>
        <family val="2"/>
        <scheme val="minor"/>
      </rPr>
      <t>)</t>
    </r>
  </si>
  <si>
    <t>Calculation of Per-Cycle Cleaning Index</t>
  </si>
  <si>
    <t>Per-Cycle Cleaning Index</t>
  </si>
  <si>
    <t>Per-Cycle Category Cleaning Index</t>
  </si>
  <si>
    <t>Number of Dishware, Glasses, and Flatware with Individual Scores of 0 - 9 Per-Cycle</t>
  </si>
  <si>
    <t>Cleaning Index, Sensor Heavy Response</t>
  </si>
  <si>
    <t>Cleaning Index, Sensor Medium Response</t>
  </si>
  <si>
    <t>Cleaning Index, Sensor Light Response</t>
  </si>
  <si>
    <t>Cleaning Performance</t>
  </si>
  <si>
    <t>Cleaning Performance Inputs and Calculations</t>
  </si>
  <si>
    <t>5. Installation of dishwasher (in accordance with section 2.1 of Appendix C2)</t>
  </si>
  <si>
    <t>Detergent dosing for dishwashers other than water re-use system dishwashers</t>
  </si>
  <si>
    <t>Was sensor medium response cycle run?</t>
  </si>
  <si>
    <t>Was sensor light response cycle run?</t>
  </si>
  <si>
    <t>Step 8</t>
  </si>
  <si>
    <t>Test Start Date:</t>
  </si>
  <si>
    <t>Dishwashers</t>
  </si>
  <si>
    <t>Rated Voltage (V):</t>
  </si>
  <si>
    <t>Rated Frequency (Hz):</t>
  </si>
  <si>
    <t>Voltage
Heavy Load Graph,
 if available</t>
  </si>
  <si>
    <t>Water Temperature
Heavy Load Graph,
 if available</t>
  </si>
  <si>
    <t>Water Pressure
Heavy Load Graph,
 if available</t>
  </si>
  <si>
    <t>Voltage
Medium Load Graph,
 if available</t>
  </si>
  <si>
    <t>Water Temperature
Medium Load Graph,
 if available</t>
  </si>
  <si>
    <t>Water Pressure
Medium Load Graph,
 if available</t>
  </si>
  <si>
    <t>Voltage
Light Load Graph,
 if available</t>
  </si>
  <si>
    <t>Water Temperature
Light Load Graph,
 if available</t>
  </si>
  <si>
    <t>Water Pressure
Light Load Graph,
 if available</t>
  </si>
  <si>
    <t>Reported Value</t>
  </si>
  <si>
    <t xml:space="preserve"> - for dishwashers that operate with a nominal 140°F inlet water temperature, T= 90°F</t>
  </si>
  <si>
    <t xml:space="preserve"> - for dishwashers that operate with a nominal 120°F inlet water temperature, T= 70°F</t>
  </si>
  <si>
    <t>K = specific heat of water in kilowatt-hours per gallon per degree Fahrenheit = 0.0024</t>
  </si>
  <si>
    <t>C = specific heat of water in Btu's per gallon per degree Fahrenheit = 8.2</t>
  </si>
  <si>
    <t>e = nominal gas or oil water heater recovery efficiency = 0.75</t>
  </si>
  <si>
    <r>
      <t xml:space="preserve">Water Energy Consumption for Water Softener Regeneration (for dishwashers with electrically heated water) </t>
    </r>
    <r>
      <rPr>
        <b/>
        <i/>
        <sz val="11"/>
        <color theme="1"/>
        <rFont val="Palatino Linotype"/>
        <family val="1"/>
      </rPr>
      <t>(W</t>
    </r>
    <r>
      <rPr>
        <b/>
        <i/>
        <vertAlign val="subscript"/>
        <sz val="11"/>
        <color theme="1"/>
        <rFont val="Palatino Linotype"/>
        <family val="1"/>
      </rPr>
      <t>WS</t>
    </r>
    <r>
      <rPr>
        <b/>
        <i/>
        <sz val="11"/>
        <color theme="1"/>
        <rFont val="Palatino Linotype"/>
        <family val="1"/>
      </rPr>
      <t>)</t>
    </r>
  </si>
  <si>
    <r>
      <t xml:space="preserve">Water Energy Consumption for Water Softener Regeneration (for dishwashers with gas- or oil-heated water) </t>
    </r>
    <r>
      <rPr>
        <b/>
        <i/>
        <sz val="11"/>
        <color theme="1"/>
        <rFont val="Palatino Linotype"/>
        <family val="1"/>
      </rPr>
      <t>(W</t>
    </r>
    <r>
      <rPr>
        <b/>
        <i/>
        <vertAlign val="subscript"/>
        <sz val="11"/>
        <color theme="1"/>
        <rFont val="Palatino Linotype"/>
        <family val="1"/>
      </rPr>
      <t>WSg</t>
    </r>
    <r>
      <rPr>
        <b/>
        <i/>
        <sz val="11"/>
        <color theme="1"/>
        <rFont val="Palatino Linotype"/>
        <family val="1"/>
      </rPr>
      <t>)</t>
    </r>
  </si>
  <si>
    <r>
      <t xml:space="preserve">Water Energy Consumption during Drain Out Event for Water Re-Use System Dishwashers (for dishwashers with electrically heated water) </t>
    </r>
    <r>
      <rPr>
        <b/>
        <i/>
        <sz val="11"/>
        <color theme="1"/>
        <rFont val="Palatino Linotype"/>
        <family val="1"/>
      </rPr>
      <t>(W</t>
    </r>
    <r>
      <rPr>
        <b/>
        <i/>
        <vertAlign val="subscript"/>
        <sz val="11"/>
        <color theme="1"/>
        <rFont val="Palatino Linotype"/>
        <family val="1"/>
      </rPr>
      <t>DO</t>
    </r>
    <r>
      <rPr>
        <b/>
        <i/>
        <sz val="11"/>
        <color theme="1"/>
        <rFont val="Palatino Linotype"/>
        <family val="1"/>
      </rPr>
      <t>)</t>
    </r>
  </si>
  <si>
    <t>W = V×T×K</t>
  </si>
  <si>
    <r>
      <t>W</t>
    </r>
    <r>
      <rPr>
        <i/>
        <vertAlign val="subscript"/>
        <sz val="11"/>
        <color theme="1"/>
        <rFont val="Palatino Linotype"/>
        <family val="1"/>
      </rPr>
      <t>g</t>
    </r>
    <r>
      <rPr>
        <i/>
        <sz val="11"/>
        <color theme="1"/>
        <rFont val="Palatino Linotype"/>
        <family val="1"/>
      </rPr>
      <t xml:space="preserve"> = V×T×C/e</t>
    </r>
  </si>
  <si>
    <r>
      <t>W</t>
    </r>
    <r>
      <rPr>
        <i/>
        <vertAlign val="subscript"/>
        <sz val="11"/>
        <color theme="1"/>
        <rFont val="Palatino Linotype"/>
        <family val="1"/>
      </rPr>
      <t>WS</t>
    </r>
    <r>
      <rPr>
        <i/>
        <sz val="11"/>
        <color theme="1"/>
        <rFont val="Palatino Linotype"/>
        <family val="1"/>
      </rPr>
      <t xml:space="preserve"> = V</t>
    </r>
    <r>
      <rPr>
        <i/>
        <vertAlign val="subscript"/>
        <sz val="11"/>
        <color theme="1"/>
        <rFont val="Palatino Linotype"/>
        <family val="1"/>
      </rPr>
      <t>WS</t>
    </r>
    <r>
      <rPr>
        <i/>
        <sz val="11"/>
        <color theme="1"/>
        <rFont val="Palatino Linotype"/>
        <family val="1"/>
      </rPr>
      <t>×T×K</t>
    </r>
  </si>
  <si>
    <r>
      <t>W</t>
    </r>
    <r>
      <rPr>
        <i/>
        <vertAlign val="subscript"/>
        <sz val="11"/>
        <color theme="1"/>
        <rFont val="Palatino Linotype"/>
        <family val="1"/>
      </rPr>
      <t>WSg</t>
    </r>
    <r>
      <rPr>
        <i/>
        <sz val="11"/>
        <color theme="1"/>
        <rFont val="Palatino Linotype"/>
        <family val="1"/>
      </rPr>
      <t xml:space="preserve"> = V</t>
    </r>
    <r>
      <rPr>
        <i/>
        <vertAlign val="subscript"/>
        <sz val="11"/>
        <color theme="1"/>
        <rFont val="Palatino Linotype"/>
        <family val="1"/>
      </rPr>
      <t>WS</t>
    </r>
    <r>
      <rPr>
        <i/>
        <sz val="11"/>
        <color theme="1"/>
        <rFont val="Palatino Linotype"/>
        <family val="1"/>
      </rPr>
      <t>×T×C/e</t>
    </r>
  </si>
  <si>
    <r>
      <t>W</t>
    </r>
    <r>
      <rPr>
        <i/>
        <vertAlign val="subscript"/>
        <sz val="11"/>
        <color theme="1"/>
        <rFont val="Palatino Linotype"/>
        <family val="1"/>
      </rPr>
      <t>DO</t>
    </r>
    <r>
      <rPr>
        <i/>
        <sz val="11"/>
        <color theme="1"/>
        <rFont val="Palatino Linotype"/>
        <family val="1"/>
      </rPr>
      <t xml:space="preserve"> = V</t>
    </r>
    <r>
      <rPr>
        <i/>
        <vertAlign val="subscript"/>
        <sz val="11"/>
        <color theme="1"/>
        <rFont val="Palatino Linotype"/>
        <family val="1"/>
      </rPr>
      <t>DO</t>
    </r>
    <r>
      <rPr>
        <i/>
        <sz val="11"/>
        <color theme="1"/>
        <rFont val="Palatino Linotype"/>
        <family val="1"/>
      </rPr>
      <t>×T×K</t>
    </r>
  </si>
  <si>
    <r>
      <t>W</t>
    </r>
    <r>
      <rPr>
        <i/>
        <vertAlign val="subscript"/>
        <sz val="11"/>
        <color theme="1"/>
        <rFont val="Palatino Linotype"/>
        <family val="1"/>
      </rPr>
      <t>CO</t>
    </r>
    <r>
      <rPr>
        <i/>
        <sz val="11"/>
        <color theme="1"/>
        <rFont val="Palatino Linotype"/>
        <family val="1"/>
      </rPr>
      <t xml:space="preserve"> = V</t>
    </r>
    <r>
      <rPr>
        <i/>
        <vertAlign val="subscript"/>
        <sz val="11"/>
        <color theme="1"/>
        <rFont val="Palatino Linotype"/>
        <family val="1"/>
      </rPr>
      <t>CO</t>
    </r>
    <r>
      <rPr>
        <i/>
        <sz val="11"/>
        <color theme="1"/>
        <rFont val="Palatino Linotype"/>
        <family val="1"/>
      </rPr>
      <t>×T×K</t>
    </r>
  </si>
  <si>
    <r>
      <t xml:space="preserve"> - for dishwashers with a truncated normal cycle, L = (L</t>
    </r>
    <r>
      <rPr>
        <i/>
        <vertAlign val="subscript"/>
        <sz val="11"/>
        <color theme="1"/>
        <rFont val="Palatino Linotype"/>
        <family val="1"/>
      </rPr>
      <t xml:space="preserve">hr, truncated </t>
    </r>
    <r>
      <rPr>
        <i/>
        <sz val="11"/>
        <color theme="1"/>
        <rFont val="Palatino Linotype"/>
        <family val="1"/>
      </rPr>
      <t>+ L</t>
    </r>
    <r>
      <rPr>
        <i/>
        <vertAlign val="subscript"/>
        <sz val="11"/>
        <color theme="1"/>
        <rFont val="Palatino Linotype"/>
        <family val="1"/>
      </rPr>
      <t xml:space="preserve">hr, non-truncated </t>
    </r>
    <r>
      <rPr>
        <i/>
        <sz val="11"/>
        <color theme="1"/>
        <rFont val="Palatino Linotype"/>
        <family val="1"/>
      </rPr>
      <t>+ L</t>
    </r>
    <r>
      <rPr>
        <i/>
        <vertAlign val="subscript"/>
        <sz val="11"/>
        <color theme="1"/>
        <rFont val="Palatino Linotype"/>
        <family val="1"/>
      </rPr>
      <t xml:space="preserve">mr, truncated </t>
    </r>
    <r>
      <rPr>
        <i/>
        <sz val="11"/>
        <color theme="1"/>
        <rFont val="Palatino Linotype"/>
        <family val="1"/>
      </rPr>
      <t>+ L</t>
    </r>
    <r>
      <rPr>
        <i/>
        <vertAlign val="subscript"/>
        <sz val="11"/>
        <color theme="1"/>
        <rFont val="Palatino Linotype"/>
        <family val="1"/>
      </rPr>
      <t xml:space="preserve">mr, non-truncated </t>
    </r>
    <r>
      <rPr>
        <i/>
        <sz val="11"/>
        <color theme="1"/>
        <rFont val="Palatino Linotype"/>
        <family val="1"/>
      </rPr>
      <t>+ L</t>
    </r>
    <r>
      <rPr>
        <i/>
        <vertAlign val="subscript"/>
        <sz val="11"/>
        <color theme="1"/>
        <rFont val="Palatino Linotype"/>
        <family val="1"/>
      </rPr>
      <t xml:space="preserve">lr, truncated </t>
    </r>
    <r>
      <rPr>
        <i/>
        <sz val="11"/>
        <color theme="1"/>
        <rFont val="Palatino Linotype"/>
        <family val="1"/>
      </rPr>
      <t>+ L</t>
    </r>
    <r>
      <rPr>
        <i/>
        <vertAlign val="subscript"/>
        <sz val="11"/>
        <color theme="1"/>
        <rFont val="Palatino Linotype"/>
        <family val="1"/>
      </rPr>
      <t>lr, non-truncated</t>
    </r>
    <r>
      <rPr>
        <i/>
        <sz val="11"/>
        <color theme="1"/>
        <rFont val="Palatino Linotype"/>
        <family val="1"/>
      </rPr>
      <t>)/6</t>
    </r>
  </si>
  <si>
    <r>
      <t xml:space="preserve"> - for dishwashers without a truncated normal cycle, L = (L</t>
    </r>
    <r>
      <rPr>
        <i/>
        <vertAlign val="subscript"/>
        <sz val="11"/>
        <color theme="1"/>
        <rFont val="Palatino Linotype"/>
        <family val="1"/>
      </rPr>
      <t xml:space="preserve">hr, non-truncated </t>
    </r>
    <r>
      <rPr>
        <i/>
        <sz val="11"/>
        <color theme="1"/>
        <rFont val="Palatino Linotype"/>
        <family val="1"/>
      </rPr>
      <t>+ L</t>
    </r>
    <r>
      <rPr>
        <i/>
        <vertAlign val="subscript"/>
        <sz val="11"/>
        <color theme="1"/>
        <rFont val="Palatino Linotype"/>
        <family val="1"/>
      </rPr>
      <t>mr, non-truncated</t>
    </r>
    <r>
      <rPr>
        <i/>
        <sz val="11"/>
        <color theme="1"/>
        <rFont val="Palatino Linotype"/>
        <family val="1"/>
      </rPr>
      <t xml:space="preserve"> + L</t>
    </r>
    <r>
      <rPr>
        <i/>
        <vertAlign val="subscript"/>
        <sz val="11"/>
        <color theme="1"/>
        <rFont val="Palatino Linotype"/>
        <family val="1"/>
      </rPr>
      <t>lr, non-truncated</t>
    </r>
    <r>
      <rPr>
        <i/>
        <sz val="11"/>
        <color theme="1"/>
        <rFont val="Palatino Linotype"/>
        <family val="1"/>
      </rPr>
      <t>)/3</t>
    </r>
  </si>
  <si>
    <r>
      <t>W</t>
    </r>
    <r>
      <rPr>
        <i/>
        <vertAlign val="subscript"/>
        <sz val="11"/>
        <color theme="1"/>
        <rFont val="Palatino Linotype"/>
        <family val="1"/>
      </rPr>
      <t>DOg</t>
    </r>
    <r>
      <rPr>
        <i/>
        <sz val="11"/>
        <color theme="1"/>
        <rFont val="Palatino Linotype"/>
        <family val="1"/>
      </rPr>
      <t xml:space="preserve"> = V</t>
    </r>
    <r>
      <rPr>
        <i/>
        <vertAlign val="subscript"/>
        <sz val="11"/>
        <color theme="1"/>
        <rFont val="Palatino Linotype"/>
        <family val="1"/>
      </rPr>
      <t>DO</t>
    </r>
    <r>
      <rPr>
        <i/>
        <sz val="11"/>
        <color theme="1"/>
        <rFont val="Palatino Linotype"/>
        <family val="1"/>
      </rPr>
      <t>×T×C/e</t>
    </r>
  </si>
  <si>
    <r>
      <t>W</t>
    </r>
    <r>
      <rPr>
        <i/>
        <vertAlign val="subscript"/>
        <sz val="11"/>
        <color theme="1"/>
        <rFont val="Palatino Linotype"/>
        <family val="1"/>
      </rPr>
      <t>COg</t>
    </r>
    <r>
      <rPr>
        <i/>
        <sz val="11"/>
        <color theme="1"/>
        <rFont val="Palatino Linotype"/>
        <family val="1"/>
      </rPr>
      <t xml:space="preserve"> = V</t>
    </r>
    <r>
      <rPr>
        <i/>
        <vertAlign val="subscript"/>
        <sz val="11"/>
        <color theme="1"/>
        <rFont val="Palatino Linotype"/>
        <family val="1"/>
      </rPr>
      <t>CO</t>
    </r>
    <r>
      <rPr>
        <i/>
        <sz val="11"/>
        <color theme="1"/>
        <rFont val="Palatino Linotype"/>
        <family val="1"/>
      </rPr>
      <t>×T×C/e</t>
    </r>
  </si>
  <si>
    <t>cycles/year</t>
  </si>
  <si>
    <t>Weighting Factors and Other Constants</t>
  </si>
  <si>
    <r>
      <t>F</t>
    </r>
    <r>
      <rPr>
        <i/>
        <vertAlign val="subscript"/>
        <sz val="11"/>
        <color theme="1"/>
        <rFont val="Palatino Linotype"/>
        <family val="1"/>
      </rPr>
      <t>hr</t>
    </r>
  </si>
  <si>
    <r>
      <t>F</t>
    </r>
    <r>
      <rPr>
        <i/>
        <vertAlign val="subscript"/>
        <sz val="11"/>
        <color theme="1"/>
        <rFont val="Palatino Linotype"/>
        <family val="1"/>
      </rPr>
      <t>mr</t>
    </r>
  </si>
  <si>
    <r>
      <t>F</t>
    </r>
    <r>
      <rPr>
        <i/>
        <vertAlign val="subscript"/>
        <sz val="11"/>
        <color theme="1"/>
        <rFont val="Palatino Linotype"/>
        <family val="1"/>
      </rPr>
      <t>lr</t>
    </r>
  </si>
  <si>
    <t>hours/year</t>
  </si>
  <si>
    <t>H = the total number of hours per year = 8766 h per year</t>
  </si>
  <si>
    <t>N = the representative average dishwasher use of 184 cycles per year</t>
  </si>
  <si>
    <t>For dishwashers with a built-in reservoir, record the reported quantity of water consumed during the test cycle.</t>
  </si>
  <si>
    <t>Low-Power Mode</t>
  </si>
  <si>
    <t>T = nominal water heater temperature rise</t>
  </si>
  <si>
    <t>Fan-only mode energy measurement</t>
  </si>
  <si>
    <t>Measured for a representative 10-minute period</t>
  </si>
  <si>
    <t>Measured for the entire fan-only mode duration</t>
  </si>
  <si>
    <t>How was fan energy measured?</t>
  </si>
  <si>
    <t>For non-soil-sensing dishwashers, if the unit is not tested at a certain soil load, as specified in section 4.1.d of Appendix C2, the energy and water consumption values of the preceding soil load will auto populate in the cells below, as specified in section 5(b) of Appendix C2.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</si>
</sst>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40" x14ac:knownFonts="1">
    <font>
      <sz val="11"/>
      <color theme="1"/>
      <name val="Calibri"/>
      <family val="2"/>
      <scheme val="minor"/>
    </font>
    <font>
      <sz val="11"/>
      <color theme="1"/>
      <name val="Calibri"/>
      <family val="2"/>
      <scheme val="minor"/>
    </font>
    <font>
      <sz val="11"/>
      <color theme="0"/>
      <name val="Calibri"/>
      <family val="2"/>
      <scheme val="minor"/>
    </font>
    <font>
      <sz val="11"/>
      <color theme="1"/>
      <name val="Palatino Linotype"/>
      <family val="2"/>
    </font>
    <font>
      <b/>
      <sz val="11"/>
      <name val="Palatino Linotype"/>
      <family val="2"/>
    </font>
    <font>
      <sz val="11"/>
      <color theme="1"/>
      <name val="Palatino Linotype"/>
      <family val="1"/>
    </font>
    <font>
      <sz val="11"/>
      <color rgb="FF000000"/>
      <name val="Palatino Linotype"/>
      <family val="1"/>
    </font>
    <font>
      <b/>
      <sz val="11"/>
      <color theme="1"/>
      <name val="Palatino Linotype"/>
      <family val="1"/>
    </font>
    <font>
      <sz val="11"/>
      <color theme="0"/>
      <name val="Palatino Linotype"/>
      <family val="1"/>
    </font>
    <font>
      <sz val="11"/>
      <name val="Palatino Linotype"/>
      <family val="2"/>
    </font>
    <font>
      <i/>
      <sz val="11"/>
      <color theme="6" tint="-0.499984740745262"/>
      <name val="Palatino Linotype"/>
      <family val="2"/>
    </font>
    <font>
      <sz val="11"/>
      <color rgb="FF3F3F76"/>
      <name val="Palatino Linotype"/>
      <family val="2"/>
    </font>
    <font>
      <b/>
      <sz val="11"/>
      <color theme="9" tint="-0.499984740745262"/>
      <name val="Palatino Linotype"/>
      <family val="2"/>
    </font>
    <font>
      <sz val="11"/>
      <color rgb="FFFF0000"/>
      <name val="Palatino Linotype"/>
      <family val="1"/>
    </font>
    <font>
      <sz val="11"/>
      <name val="Palatino Linotype"/>
      <family val="1"/>
    </font>
    <font>
      <u/>
      <sz val="11"/>
      <color theme="10"/>
      <name val="Palatino Linotype"/>
      <family val="2"/>
    </font>
    <font>
      <i/>
      <sz val="11"/>
      <color rgb="FF7F7F7F"/>
      <name val="Palatino Linotype"/>
      <family val="2"/>
    </font>
    <font>
      <b/>
      <sz val="10"/>
      <color theme="1"/>
      <name val="Palatino Linotype"/>
      <family val="1"/>
    </font>
    <font>
      <b/>
      <sz val="14"/>
      <name val="Palatino Linotype"/>
      <family val="1"/>
    </font>
    <font>
      <b/>
      <sz val="11"/>
      <name val="Palatino Linotype"/>
      <family val="1"/>
    </font>
    <font>
      <b/>
      <sz val="14"/>
      <color theme="1"/>
      <name val="Palatino Linotype"/>
      <family val="1"/>
    </font>
    <font>
      <b/>
      <sz val="12"/>
      <name val="Palatino Linotype"/>
      <family val="1"/>
    </font>
    <font>
      <u/>
      <sz val="11"/>
      <color theme="10"/>
      <name val="Palatino Linotype"/>
      <family val="1"/>
    </font>
    <font>
      <sz val="11"/>
      <color theme="0"/>
      <name val="Palatino Linotype"/>
      <family val="2"/>
    </font>
    <font>
      <i/>
      <sz val="11"/>
      <color theme="1"/>
      <name val="Palatino Linotype"/>
      <family val="1"/>
    </font>
    <font>
      <sz val="11"/>
      <color rgb="FF000000"/>
      <name val="Palatino Linotype"/>
      <family val="2"/>
    </font>
    <font>
      <vertAlign val="subscript"/>
      <sz val="11"/>
      <color theme="1"/>
      <name val="Palatino Linotype"/>
      <family val="1"/>
    </font>
    <font>
      <i/>
      <vertAlign val="subscript"/>
      <sz val="11"/>
      <color theme="1"/>
      <name val="Palatino Linotype"/>
      <family val="1"/>
    </font>
    <font>
      <b/>
      <i/>
      <sz val="11"/>
      <color theme="1"/>
      <name val="Palatino Linotype"/>
      <family val="1"/>
    </font>
    <font>
      <b/>
      <i/>
      <vertAlign val="subscript"/>
      <sz val="11"/>
      <color theme="1"/>
      <name val="Palatino Linotype"/>
      <family val="1"/>
    </font>
    <font>
      <i/>
      <sz val="9.9"/>
      <color theme="1"/>
      <name val="Palatino Linotype"/>
      <family val="1"/>
    </font>
    <font>
      <i/>
      <vertAlign val="subscript"/>
      <sz val="9.9"/>
      <color theme="1"/>
      <name val="Palatino Linotype"/>
      <family val="1"/>
    </font>
    <font>
      <sz val="10"/>
      <color theme="1"/>
      <name val="Palatino Linotype"/>
      <family val="1"/>
    </font>
    <font>
      <b/>
      <sz val="11"/>
      <color theme="0"/>
      <name val="Palatino Linotype"/>
      <family val="1"/>
    </font>
    <font>
      <i/>
      <sz val="11"/>
      <color rgb="FFFF0000"/>
      <name val="Palatino Linotype"/>
      <family val="1"/>
    </font>
    <font>
      <b/>
      <sz val="11"/>
      <color theme="1"/>
      <name val="Calibri"/>
      <family val="2"/>
      <scheme val="minor"/>
    </font>
    <font>
      <i/>
      <sz val="11"/>
      <color theme="1"/>
      <name val="Calibri"/>
      <family val="2"/>
      <scheme val="minor"/>
    </font>
    <font>
      <i/>
      <vertAlign val="subscript"/>
      <sz val="11"/>
      <color theme="1"/>
      <name val="Calibri"/>
      <family val="2"/>
      <scheme val="minor"/>
    </font>
    <font>
      <b/>
      <i/>
      <sz val="11"/>
      <color theme="1"/>
      <name val="Calibri"/>
      <family val="2"/>
      <scheme val="minor"/>
    </font>
    <font>
      <b/>
      <i/>
      <vertAlign val="subscript"/>
      <sz val="11"/>
      <color theme="1"/>
      <name val="Calibri"/>
      <family val="2"/>
      <scheme val="minor"/>
    </font>
  </fonts>
  <fills count="21">
    <fill>
      <patternFill patternType="none"/>
    </fill>
    <fill>
      <patternFill patternType="gray125"/>
    </fill>
    <fill>
      <patternFill patternType="solid">
        <fgColor theme="0"/>
        <bgColor indexed="64"/>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39997558519241921"/>
        <bgColor indexed="65"/>
      </patternFill>
    </fill>
    <fill>
      <patternFill patternType="solid">
        <fgColor theme="0" tint="-0.249977111117893"/>
        <bgColor indexed="64"/>
      </patternFill>
    </fill>
    <fill>
      <patternFill patternType="solid">
        <fgColor theme="0" tint="-0.24994659260841701"/>
        <bgColor indexed="64"/>
      </patternFill>
    </fill>
    <fill>
      <patternFill patternType="solid">
        <fgColor theme="3" tint="-0.249977111117893"/>
        <bgColor indexed="64"/>
      </patternFill>
    </fill>
    <fill>
      <patternFill patternType="solid">
        <fgColor theme="0" tint="-0.14996795556505021"/>
        <bgColor indexed="64"/>
      </patternFill>
    </fill>
    <fill>
      <patternFill patternType="solid">
        <fgColor theme="6" tint="0.59996337778862885"/>
        <bgColor indexed="64"/>
      </patternFill>
    </fill>
    <fill>
      <patternFill patternType="solid">
        <fgColor theme="4" tint="0.59996337778862885"/>
        <bgColor indexed="64"/>
      </patternFill>
    </fill>
    <fill>
      <patternFill patternType="solid">
        <fgColor theme="9" tint="0.79998168889431442"/>
        <bgColor auto="1"/>
      </patternFill>
    </fill>
    <fill>
      <patternFill patternType="solid">
        <fgColor rgb="FFFFFF00"/>
        <bgColor indexed="64"/>
      </patternFill>
    </fill>
    <fill>
      <patternFill patternType="solid">
        <fgColor rgb="FF0066CC"/>
        <bgColor indexed="64"/>
      </patternFill>
    </fill>
    <fill>
      <patternFill patternType="solid">
        <fgColor rgb="FF99CCFF"/>
        <bgColor indexed="64"/>
      </patternFill>
    </fill>
    <fill>
      <patternFill patternType="solid">
        <fgColor rgb="FF800000"/>
        <bgColor indexed="64"/>
      </patternFill>
    </fill>
    <fill>
      <patternFill patternType="lightUp">
        <fgColor auto="1"/>
        <bgColor rgb="FFD8D8D8"/>
      </patternFill>
    </fill>
    <fill>
      <patternFill patternType="solid">
        <fgColor rgb="FFCCFFCC"/>
        <bgColor indexed="64"/>
      </patternFill>
    </fill>
    <fill>
      <patternFill patternType="solid">
        <fgColor rgb="FFFFFFCC"/>
        <bgColor indexed="64"/>
      </patternFill>
    </fill>
    <fill>
      <patternFill patternType="lightUp"/>
    </fill>
  </fills>
  <borders count="16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auto="1"/>
      </top>
      <bottom/>
      <diagonal/>
    </border>
    <border>
      <left style="medium">
        <color indexed="64"/>
      </left>
      <right style="thin">
        <color theme="0" tint="-0.249977111117893"/>
      </right>
      <top/>
      <bottom style="thin">
        <color theme="0" tint="-0.249977111117893"/>
      </bottom>
      <diagonal/>
    </border>
    <border>
      <left style="thin">
        <color theme="0" tint="-0.249977111117893"/>
      </left>
      <right style="medium">
        <color indexed="64"/>
      </right>
      <top/>
      <bottom style="thin">
        <color theme="0" tint="-0.249977111117893"/>
      </bottom>
      <diagonal/>
    </border>
    <border>
      <left style="medium">
        <color indexed="64"/>
      </left>
      <right style="thin">
        <color theme="0" tint="-0.249977111117893"/>
      </right>
      <top style="thin">
        <color theme="0" tint="-0.249977111117893"/>
      </top>
      <bottom style="thin">
        <color theme="0" tint="-0.249977111117893"/>
      </bottom>
      <diagonal/>
    </border>
    <border>
      <left style="thin">
        <color theme="0" tint="-0.249977111117893"/>
      </left>
      <right style="medium">
        <color indexed="64"/>
      </right>
      <top style="thin">
        <color theme="0" tint="-0.249977111117893"/>
      </top>
      <bottom style="thin">
        <color theme="0" tint="-0.249977111117893"/>
      </bottom>
      <diagonal/>
    </border>
    <border>
      <left style="medium">
        <color indexed="64"/>
      </left>
      <right style="thin">
        <color theme="0" tint="-0.249977111117893"/>
      </right>
      <top style="thin">
        <color theme="0" tint="-0.249977111117893"/>
      </top>
      <bottom style="medium">
        <color indexed="64"/>
      </bottom>
      <diagonal/>
    </border>
    <border>
      <left style="thin">
        <color theme="0" tint="-0.249977111117893"/>
      </left>
      <right style="medium">
        <color indexed="64"/>
      </right>
      <top style="thin">
        <color theme="0" tint="-0.249977111117893"/>
      </top>
      <bottom style="medium">
        <color indexed="64"/>
      </bottom>
      <diagonal/>
    </border>
    <border>
      <left style="medium">
        <color indexed="64"/>
      </left>
      <right style="thin">
        <color indexed="64"/>
      </right>
      <top style="thin">
        <color theme="0" tint="-0.249977111117893"/>
      </top>
      <bottom style="thin">
        <color theme="0" tint="-0.249977111117893"/>
      </bottom>
      <diagonal/>
    </border>
    <border>
      <left style="thin">
        <color indexed="64"/>
      </left>
      <right style="medium">
        <color indexed="64"/>
      </right>
      <top style="thin">
        <color theme="0" tint="-0.249977111117893"/>
      </top>
      <bottom style="thin">
        <color theme="0" tint="-0.249977111117893"/>
      </bottom>
      <diagonal/>
    </border>
    <border>
      <left style="medium">
        <color indexed="64"/>
      </left>
      <right style="thin">
        <color indexed="64"/>
      </right>
      <top style="thin">
        <color theme="0" tint="-0.249977111117893"/>
      </top>
      <bottom style="medium">
        <color indexed="64"/>
      </bottom>
      <diagonal/>
    </border>
    <border>
      <left style="thin">
        <color indexed="64"/>
      </left>
      <right style="medium">
        <color indexed="64"/>
      </right>
      <top style="thin">
        <color theme="0" tint="-0.249977111117893"/>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auto="1"/>
      </left>
      <right style="medium">
        <color indexed="64"/>
      </right>
      <top/>
      <bottom/>
      <diagonal/>
    </border>
    <border>
      <left style="medium">
        <color indexed="64"/>
      </left>
      <right/>
      <top style="thin">
        <color theme="0" tint="-0.14996795556505021"/>
      </top>
      <bottom style="thin">
        <color theme="0" tint="-0.14996795556505021"/>
      </bottom>
      <diagonal/>
    </border>
    <border>
      <left style="medium">
        <color indexed="64"/>
      </left>
      <right/>
      <top style="thin">
        <color theme="0" tint="-0.14996795556505021"/>
      </top>
      <bottom style="medium">
        <color indexed="64"/>
      </bottom>
      <diagonal/>
    </border>
    <border>
      <left style="medium">
        <color indexed="64"/>
      </left>
      <right style="thin">
        <color indexed="64"/>
      </right>
      <top style="medium">
        <color indexed="64"/>
      </top>
      <bottom style="thin">
        <color theme="0" tint="-0.249977111117893"/>
      </bottom>
      <diagonal/>
    </border>
    <border>
      <left style="thin">
        <color indexed="64"/>
      </left>
      <right style="medium">
        <color indexed="64"/>
      </right>
      <top style="medium">
        <color indexed="64"/>
      </top>
      <bottom style="thin">
        <color theme="0" tint="-0.249977111117893"/>
      </bottom>
      <diagonal/>
    </border>
    <border>
      <left style="medium">
        <color indexed="64"/>
      </left>
      <right/>
      <top/>
      <bottom style="thin">
        <color theme="0" tint="-0.249977111117893"/>
      </bottom>
      <diagonal/>
    </border>
    <border>
      <left style="medium">
        <color indexed="64"/>
      </left>
      <right/>
      <top style="thin">
        <color theme="0" tint="-0.249977111117893"/>
      </top>
      <bottom style="medium">
        <color indexed="64"/>
      </bottom>
      <diagonal/>
    </border>
    <border>
      <left style="medium">
        <color indexed="64"/>
      </left>
      <right/>
      <top style="thin">
        <color theme="0" tint="-0.249977111117893"/>
      </top>
      <bottom style="thin">
        <color theme="0" tint="-0.249977111117893"/>
      </bottom>
      <diagonal/>
    </border>
    <border>
      <left/>
      <right style="medium">
        <color indexed="64"/>
      </right>
      <top/>
      <bottom style="thin">
        <color theme="0" tint="-0.249977111117893"/>
      </bottom>
      <diagonal/>
    </border>
    <border>
      <left/>
      <right style="medium">
        <color indexed="64"/>
      </right>
      <top style="thin">
        <color theme="0" tint="-0.249977111117893"/>
      </top>
      <bottom style="thin">
        <color theme="0" tint="-0.249977111117893"/>
      </bottom>
      <diagonal/>
    </border>
    <border>
      <left/>
      <right style="medium">
        <color indexed="64"/>
      </right>
      <top style="thin">
        <color theme="0" tint="-0.249977111117893"/>
      </top>
      <bottom style="medium">
        <color indexed="64"/>
      </bottom>
      <diagonal/>
    </border>
    <border>
      <left style="medium">
        <color indexed="64"/>
      </left>
      <right/>
      <top/>
      <bottom style="thin">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style="medium">
        <color indexed="64"/>
      </bottom>
      <diagonal/>
    </border>
    <border>
      <left style="thin">
        <color indexed="64"/>
      </left>
      <right/>
      <top style="thin">
        <color theme="0" tint="-0.249977111117893"/>
      </top>
      <bottom style="thin">
        <color theme="0" tint="-0.249977111117893"/>
      </bottom>
      <diagonal/>
    </border>
    <border>
      <left style="thin">
        <color indexed="64"/>
      </left>
      <right/>
      <top style="thin">
        <color theme="0" tint="-0.249977111117893"/>
      </top>
      <bottom style="thin">
        <color indexed="64"/>
      </bottom>
      <diagonal/>
    </border>
    <border>
      <left/>
      <right style="thin">
        <color indexed="64"/>
      </right>
      <top style="thin">
        <color theme="0" tint="-0.249977111117893"/>
      </top>
      <bottom style="thin">
        <color theme="0" tint="-0.249977111117893"/>
      </bottom>
      <diagonal/>
    </border>
    <border>
      <left/>
      <right style="thin">
        <color indexed="64"/>
      </right>
      <top style="thin">
        <color theme="0" tint="-0.249977111117893"/>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theme="0" tint="-0.249977111117893"/>
      </bottom>
      <diagonal/>
    </border>
    <border>
      <left style="medium">
        <color indexed="64"/>
      </left>
      <right/>
      <top style="thin">
        <color indexed="64"/>
      </top>
      <bottom style="thin">
        <color theme="0" tint="-0.249977111117893"/>
      </bottom>
      <diagonal/>
    </border>
    <border>
      <left style="thin">
        <color theme="0" tint="-0.249977111117893"/>
      </left>
      <right/>
      <top style="medium">
        <color indexed="64"/>
      </top>
      <bottom/>
      <diagonal/>
    </border>
    <border>
      <left style="thin">
        <color theme="0" tint="-0.249977111117893"/>
      </left>
      <right/>
      <top/>
      <bottom/>
      <diagonal/>
    </border>
    <border>
      <left style="medium">
        <color indexed="64"/>
      </left>
      <right style="thin">
        <color theme="0" tint="-0.249977111117893"/>
      </right>
      <top style="medium">
        <color indexed="64"/>
      </top>
      <bottom style="thin">
        <color theme="0" tint="-0.249977111117893"/>
      </bottom>
      <diagonal/>
    </border>
    <border>
      <left style="thin">
        <color theme="0" tint="-0.249977111117893"/>
      </left>
      <right/>
      <top/>
      <bottom style="medium">
        <color indexed="64"/>
      </bottom>
      <diagonal/>
    </border>
    <border>
      <left/>
      <right style="medium">
        <color indexed="64"/>
      </right>
      <top style="thin">
        <color indexed="64"/>
      </top>
      <bottom style="thin">
        <color indexed="64"/>
      </bottom>
      <diagonal/>
    </border>
    <border>
      <left style="thin">
        <color theme="0" tint="-0.249977111117893"/>
      </left>
      <right/>
      <top style="medium">
        <color indexed="64"/>
      </top>
      <bottom style="thin">
        <color theme="0" tint="-0.249977111117893"/>
      </bottom>
      <diagonal/>
    </border>
    <border>
      <left/>
      <right style="medium">
        <color indexed="64"/>
      </right>
      <top style="medium">
        <color indexed="64"/>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medium">
        <color indexed="64"/>
      </left>
      <right/>
      <top style="medium">
        <color indexed="64"/>
      </top>
      <bottom style="thin">
        <color theme="0" tint="-0.249977111117893"/>
      </bottom>
      <diagonal/>
    </border>
    <border>
      <left/>
      <right/>
      <top style="thin">
        <color indexed="64"/>
      </top>
      <bottom style="thin">
        <color indexed="64"/>
      </bottom>
      <diagonal/>
    </border>
    <border>
      <left style="thin">
        <color auto="1"/>
      </left>
      <right style="medium">
        <color indexed="64"/>
      </right>
      <top/>
      <bottom style="medium">
        <color indexed="64"/>
      </bottom>
      <diagonal/>
    </border>
    <border>
      <left style="medium">
        <color indexed="64"/>
      </left>
      <right/>
      <top/>
      <bottom style="thin">
        <color theme="0" tint="-0.14996795556505021"/>
      </bottom>
      <diagonal/>
    </border>
    <border>
      <left style="thin">
        <color indexed="64"/>
      </left>
      <right style="medium">
        <color indexed="64"/>
      </right>
      <top/>
      <bottom style="thin">
        <color theme="0" tint="-0.249977111117893"/>
      </bottom>
      <diagonal/>
    </border>
    <border>
      <left style="thin">
        <color auto="1"/>
      </left>
      <right style="medium">
        <color indexed="64"/>
      </right>
      <top style="medium">
        <color indexed="64"/>
      </top>
      <bottom/>
      <diagonal/>
    </border>
    <border>
      <left style="thin">
        <color indexed="64"/>
      </left>
      <right/>
      <top style="thin">
        <color theme="0" tint="-0.249977111117893"/>
      </top>
      <bottom/>
      <diagonal/>
    </border>
    <border>
      <left style="thin">
        <color indexed="64"/>
      </left>
      <right/>
      <top style="thin">
        <color indexed="64"/>
      </top>
      <bottom style="thin">
        <color theme="0" tint="-0.249977111117893"/>
      </bottom>
      <diagonal/>
    </border>
    <border>
      <left style="thin">
        <color indexed="64"/>
      </left>
      <right/>
      <top/>
      <bottom style="thin">
        <color theme="0" tint="-0.249977111117893"/>
      </bottom>
      <diagonal/>
    </border>
    <border>
      <left/>
      <right/>
      <top/>
      <bottom style="thin">
        <color theme="0" tint="-0.249977111117893"/>
      </bottom>
      <diagonal/>
    </border>
    <border>
      <left style="medium">
        <color indexed="64"/>
      </left>
      <right/>
      <top/>
      <bottom style="thin">
        <color theme="0" tint="-0.24994659260841701"/>
      </bottom>
      <diagonal/>
    </border>
    <border>
      <left style="thin">
        <color theme="0" tint="-0.24994659260841701"/>
      </left>
      <right style="medium">
        <color indexed="64"/>
      </right>
      <top/>
      <bottom style="thin">
        <color theme="0" tint="-0.24994659260841701"/>
      </bottom>
      <diagonal/>
    </border>
    <border>
      <left style="medium">
        <color indexed="64"/>
      </left>
      <right/>
      <top style="thin">
        <color theme="0" tint="-0.24994659260841701"/>
      </top>
      <bottom style="thin">
        <color theme="0" tint="-0.24994659260841701"/>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indexed="64"/>
      </left>
      <right/>
      <top style="thin">
        <color theme="0" tint="-0.24994659260841701"/>
      </top>
      <bottom/>
      <diagonal/>
    </border>
    <border>
      <left style="thin">
        <color theme="0" tint="-0.24994659260841701"/>
      </left>
      <right style="medium">
        <color indexed="64"/>
      </right>
      <top style="thin">
        <color theme="0" tint="-0.24994659260841701"/>
      </top>
      <bottom/>
      <diagonal/>
    </border>
    <border>
      <left style="medium">
        <color indexed="64"/>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thin">
        <color theme="0" tint="-0.249977111117893"/>
      </left>
      <right/>
      <top style="thin">
        <color theme="0" tint="-0.249977111117893"/>
      </top>
      <bottom style="medium">
        <color indexed="64"/>
      </bottom>
      <diagonal/>
    </border>
    <border>
      <left/>
      <right/>
      <top style="thin">
        <color theme="0" tint="-0.249977111117893"/>
      </top>
      <bottom style="medium">
        <color indexed="64"/>
      </bottom>
      <diagonal/>
    </border>
    <border>
      <left style="thin">
        <color theme="0" tint="-0.249977111117893"/>
      </left>
      <right style="medium">
        <color indexed="64"/>
      </right>
      <top style="thin">
        <color theme="0" tint="-0.249977111117893"/>
      </top>
      <bottom/>
      <diagonal/>
    </border>
    <border>
      <left style="medium">
        <color indexed="64"/>
      </left>
      <right style="medium">
        <color indexed="64"/>
      </right>
      <top style="thin">
        <color indexed="64"/>
      </top>
      <bottom style="thin">
        <color indexed="64"/>
      </bottom>
      <diagonal/>
    </border>
    <border>
      <left/>
      <right style="medium">
        <color indexed="64"/>
      </right>
      <top/>
      <bottom style="thin">
        <color auto="1"/>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theme="0" tint="-0.249977111117893"/>
      </left>
      <right/>
      <top/>
      <bottom style="thin">
        <color theme="0" tint="-0.249977111117893"/>
      </bottom>
      <diagonal/>
    </border>
    <border>
      <left style="medium">
        <color indexed="64"/>
      </left>
      <right style="thin">
        <color theme="0" tint="-0.249977111117893"/>
      </right>
      <top style="thin">
        <color theme="0" tint="-0.249977111117893"/>
      </top>
      <bottom/>
      <diagonal/>
    </border>
    <border>
      <left style="medium">
        <color indexed="64"/>
      </left>
      <right/>
      <top style="thin">
        <color theme="0" tint="-0.249977111117893"/>
      </top>
      <bottom/>
      <diagonal/>
    </border>
    <border>
      <left style="thin">
        <color theme="0" tint="-0.249977111117893"/>
      </left>
      <right style="medium">
        <color indexed="64"/>
      </right>
      <top style="medium">
        <color indexed="64"/>
      </top>
      <bottom/>
      <diagonal/>
    </border>
    <border>
      <left style="thin">
        <color theme="0" tint="-0.249977111117893"/>
      </left>
      <right style="medium">
        <color indexed="64"/>
      </right>
      <top/>
      <bottom style="medium">
        <color indexed="64"/>
      </bottom>
      <diagonal/>
    </border>
    <border>
      <left style="thin">
        <color indexed="64"/>
      </left>
      <right style="medium">
        <color indexed="64"/>
      </right>
      <top style="thin">
        <color theme="0" tint="-0.249977111117893"/>
      </top>
      <bottom/>
      <diagonal/>
    </border>
    <border>
      <left style="medium">
        <color indexed="64"/>
      </left>
      <right style="thin">
        <color indexed="64"/>
      </right>
      <top/>
      <bottom/>
      <diagonal/>
    </border>
    <border>
      <left style="thin">
        <color auto="1"/>
      </left>
      <right style="thin">
        <color auto="1"/>
      </right>
      <top/>
      <bottom style="thin">
        <color theme="0" tint="-0.14999847407452621"/>
      </bottom>
      <diagonal/>
    </border>
    <border>
      <left style="thin">
        <color auto="1"/>
      </left>
      <right style="thin">
        <color theme="0" tint="-0.14999847407452621"/>
      </right>
      <top/>
      <bottom style="thin">
        <color theme="0" tint="-0.14999847407452621"/>
      </bottom>
      <diagonal/>
    </border>
    <border>
      <left style="thin">
        <color auto="1"/>
      </left>
      <right style="thin">
        <color auto="1"/>
      </right>
      <top style="thin">
        <color theme="0" tint="-0.14999847407452621"/>
      </top>
      <bottom style="thin">
        <color theme="0" tint="-0.14999847407452621"/>
      </bottom>
      <diagonal/>
    </border>
    <border>
      <left style="thin">
        <color auto="1"/>
      </left>
      <right style="thin">
        <color theme="0" tint="-0.14999847407452621"/>
      </right>
      <top style="thin">
        <color theme="0" tint="-0.14999847407452621"/>
      </top>
      <bottom style="thin">
        <color theme="0" tint="-0.14999847407452621"/>
      </bottom>
      <diagonal/>
    </border>
    <border>
      <left style="thin">
        <color indexed="64"/>
      </left>
      <right style="thin">
        <color indexed="64"/>
      </right>
      <top style="thin">
        <color theme="0" tint="-0.14999847407452621"/>
      </top>
      <bottom style="thin">
        <color indexed="64"/>
      </bottom>
      <diagonal/>
    </border>
    <border>
      <left style="thin">
        <color theme="0" tint="-0.14999847407452621"/>
      </left>
      <right style="thin">
        <color indexed="64"/>
      </right>
      <top style="thin">
        <color theme="0" tint="-0.14999847407452621"/>
      </top>
      <bottom style="thin">
        <color theme="0" tint="-0.14999847407452621"/>
      </bottom>
      <diagonal/>
    </border>
    <border>
      <left style="thin">
        <color indexed="64"/>
      </left>
      <right style="thin">
        <color theme="0" tint="-0.14999847407452621"/>
      </right>
      <top style="thin">
        <color theme="0" tint="-0.14999847407452621"/>
      </top>
      <bottom style="thin">
        <color indexed="64"/>
      </bottom>
      <diagonal/>
    </border>
    <border>
      <left style="thin">
        <color theme="0" tint="-0.14999847407452621"/>
      </left>
      <right style="thin">
        <color indexed="64"/>
      </right>
      <top style="thin">
        <color theme="0" tint="-0.14999847407452621"/>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auto="1"/>
      </left>
      <right/>
      <top style="medium">
        <color indexed="64"/>
      </top>
      <bottom/>
      <diagonal/>
    </border>
    <border>
      <left/>
      <right style="thin">
        <color auto="1"/>
      </right>
      <top style="medium">
        <color indexed="64"/>
      </top>
      <bottom/>
      <diagonal/>
    </border>
    <border>
      <left style="medium">
        <color indexed="64"/>
      </left>
      <right style="thin">
        <color auto="1"/>
      </right>
      <top/>
      <bottom style="thin">
        <color theme="0" tint="-0.14999847407452621"/>
      </bottom>
      <diagonal/>
    </border>
    <border>
      <left style="thin">
        <color auto="1"/>
      </left>
      <right style="medium">
        <color indexed="64"/>
      </right>
      <top/>
      <bottom style="thin">
        <color theme="0" tint="-0.14999847407452621"/>
      </bottom>
      <diagonal/>
    </border>
    <border>
      <left style="thin">
        <color auto="1"/>
      </left>
      <right style="medium">
        <color indexed="64"/>
      </right>
      <top style="thin">
        <color theme="0" tint="-0.14999847407452621"/>
      </top>
      <bottom style="thin">
        <color theme="0" tint="-0.14999847407452621"/>
      </bottom>
      <diagonal/>
    </border>
    <border>
      <left style="thin">
        <color indexed="64"/>
      </left>
      <right style="medium">
        <color indexed="64"/>
      </right>
      <top style="thin">
        <color theme="0" tint="-0.14999847407452621"/>
      </top>
      <bottom style="thin">
        <color indexed="64"/>
      </bottom>
      <diagonal/>
    </border>
    <border>
      <left style="thin">
        <color theme="0" tint="-0.14999847407452621"/>
      </left>
      <right style="thin">
        <color indexed="64"/>
      </right>
      <top/>
      <bottom style="thin">
        <color theme="0" tint="-0.14999847407452621"/>
      </bottom>
      <diagonal/>
    </border>
    <border>
      <left style="medium">
        <color indexed="64"/>
      </left>
      <right style="thin">
        <color indexed="64"/>
      </right>
      <top/>
      <bottom style="medium">
        <color indexed="64"/>
      </bottom>
      <diagonal/>
    </border>
    <border>
      <left style="thin">
        <color indexed="64"/>
      </left>
      <right style="thin">
        <color indexed="64"/>
      </right>
      <top style="thin">
        <color theme="0" tint="-0.249977111117893"/>
      </top>
      <bottom style="thin">
        <color theme="0" tint="-0.249977111117893"/>
      </bottom>
      <diagonal/>
    </border>
    <border>
      <left style="medium">
        <color indexed="64"/>
      </left>
      <right/>
      <top style="thin">
        <color theme="0" tint="-0.14996795556505021"/>
      </top>
      <bottom/>
      <diagonal/>
    </border>
    <border>
      <left style="medium">
        <color indexed="64"/>
      </left>
      <right/>
      <top style="medium">
        <color indexed="64"/>
      </top>
      <bottom style="thin">
        <color theme="0" tint="-0.24994659260841701"/>
      </bottom>
      <diagonal/>
    </border>
    <border>
      <left/>
      <right/>
      <top style="medium">
        <color indexed="64"/>
      </top>
      <bottom style="thin">
        <color theme="0" tint="-0.24994659260841701"/>
      </bottom>
      <diagonal/>
    </border>
    <border>
      <left/>
      <right style="thin">
        <color theme="0" tint="-0.249977111117893"/>
      </right>
      <top style="medium">
        <color indexed="64"/>
      </top>
      <bottom style="thin">
        <color theme="0" tint="-0.24994659260841701"/>
      </bottom>
      <diagonal/>
    </border>
    <border>
      <left/>
      <right/>
      <top style="thin">
        <color theme="0" tint="-0.24994659260841701"/>
      </top>
      <bottom style="thin">
        <color theme="0" tint="-0.24994659260841701"/>
      </bottom>
      <diagonal/>
    </border>
    <border>
      <left/>
      <right style="thin">
        <color theme="0" tint="-0.249977111117893"/>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thin">
        <color theme="0" tint="-0.249977111117893"/>
      </right>
      <top style="thin">
        <color theme="0" tint="-0.24994659260841701"/>
      </top>
      <bottom style="medium">
        <color indexed="64"/>
      </bottom>
      <diagonal/>
    </border>
    <border>
      <left style="medium">
        <color indexed="64"/>
      </left>
      <right/>
      <top style="thin">
        <color indexed="64"/>
      </top>
      <bottom style="thin">
        <color theme="0" tint="-0.24994659260841701"/>
      </bottom>
      <diagonal/>
    </border>
    <border>
      <left/>
      <right style="medium">
        <color indexed="64"/>
      </right>
      <top style="thin">
        <color indexed="64"/>
      </top>
      <bottom style="thin">
        <color theme="0" tint="-0.24994659260841701"/>
      </bottom>
      <diagonal/>
    </border>
    <border>
      <left style="medium">
        <color indexed="64"/>
      </left>
      <right style="thin">
        <color indexed="64"/>
      </right>
      <top style="thin">
        <color theme="0" tint="-0.24994659260841701"/>
      </top>
      <bottom style="thin">
        <color theme="0" tint="-0.24994659260841701"/>
      </bottom>
      <diagonal/>
    </border>
    <border>
      <left style="thin">
        <color auto="1"/>
      </left>
      <right style="medium">
        <color indexed="64"/>
      </right>
      <top style="thin">
        <color theme="0" tint="-0.24994659260841701"/>
      </top>
      <bottom style="thin">
        <color theme="0" tint="-0.24994659260841701"/>
      </bottom>
      <diagonal/>
    </border>
    <border>
      <left style="medium">
        <color indexed="64"/>
      </left>
      <right style="thin">
        <color indexed="64"/>
      </right>
      <top style="thin">
        <color theme="0" tint="-0.24994659260841701"/>
      </top>
      <bottom style="medium">
        <color indexed="64"/>
      </bottom>
      <diagonal/>
    </border>
    <border>
      <left style="thin">
        <color auto="1"/>
      </left>
      <right style="medium">
        <color indexed="64"/>
      </right>
      <top style="thin">
        <color theme="0" tint="-0.24994659260841701"/>
      </top>
      <bottom style="medium">
        <color indexed="64"/>
      </bottom>
      <diagonal/>
    </border>
    <border>
      <left style="medium">
        <color indexed="64"/>
      </left>
      <right style="thin">
        <color indexed="64"/>
      </right>
      <top style="thin">
        <color indexed="64"/>
      </top>
      <bottom style="thin">
        <color theme="0" tint="-0.24994659260841701"/>
      </bottom>
      <diagonal/>
    </border>
    <border>
      <left style="medium">
        <color indexed="64"/>
      </left>
      <right style="thin">
        <color indexed="64"/>
      </right>
      <top style="thin">
        <color theme="0" tint="-0.24994659260841701"/>
      </top>
      <bottom style="thin">
        <color indexed="64"/>
      </bottom>
      <diagonal/>
    </border>
    <border>
      <left style="thin">
        <color indexed="64"/>
      </left>
      <right style="medium">
        <color indexed="64"/>
      </right>
      <top style="thin">
        <color theme="0" tint="-0.249977111117893"/>
      </top>
      <bottom style="thin">
        <color theme="0" tint="-0.24994659260841701"/>
      </bottom>
      <diagonal/>
    </border>
    <border>
      <left style="medium">
        <color indexed="64"/>
      </left>
      <right style="thin">
        <color indexed="64"/>
      </right>
      <top style="thin">
        <color theme="0" tint="-0.249977111117893"/>
      </top>
      <bottom style="thin">
        <color theme="0" tint="-0.24994659260841701"/>
      </bottom>
      <diagonal/>
    </border>
    <border>
      <left style="medium">
        <color indexed="64"/>
      </left>
      <right style="thin">
        <color indexed="64"/>
      </right>
      <top style="medium">
        <color indexed="64"/>
      </top>
      <bottom style="thin">
        <color theme="0" tint="-0.24994659260841701"/>
      </bottom>
      <diagonal/>
    </border>
    <border>
      <left style="thin">
        <color indexed="64"/>
      </left>
      <right style="thin">
        <color indexed="64"/>
      </right>
      <top style="thin">
        <color indexed="64"/>
      </top>
      <bottom style="thin">
        <color theme="0" tint="-0.249977111117893"/>
      </bottom>
      <diagonal/>
    </border>
    <border>
      <left style="thin">
        <color indexed="64"/>
      </left>
      <right style="thin">
        <color indexed="64"/>
      </right>
      <top style="thin">
        <color theme="0" tint="-0.249977111117893"/>
      </top>
      <bottom style="thin">
        <color indexed="64"/>
      </bottom>
      <diagonal/>
    </border>
    <border>
      <left/>
      <right style="thin">
        <color indexed="64"/>
      </right>
      <top style="thin">
        <color theme="0" tint="-0.249977111117893"/>
      </top>
      <bottom/>
      <diagonal/>
    </border>
  </borders>
  <cellStyleXfs count="20">
    <xf numFmtId="0" fontId="0" fillId="0" borderId="0"/>
    <xf numFmtId="0" fontId="1" fillId="3" borderId="0" applyNumberFormat="0" applyBorder="0" applyAlignment="0" applyProtection="0"/>
    <xf numFmtId="0" fontId="1" fillId="4" borderId="0" applyNumberFormat="0" applyBorder="0" applyAlignment="0" applyProtection="0"/>
    <xf numFmtId="0" fontId="2" fillId="5" borderId="0" applyNumberFormat="0" applyBorder="0" applyAlignment="0" applyProtection="0"/>
    <xf numFmtId="0" fontId="3" fillId="0" borderId="0"/>
    <xf numFmtId="0" fontId="4" fillId="7" borderId="0" applyNumberFormat="0" applyBorder="0" applyProtection="0">
      <alignment horizontal="left" vertical="center"/>
    </xf>
    <xf numFmtId="0" fontId="8" fillId="8" borderId="1">
      <alignment horizontal="center" vertical="center"/>
    </xf>
    <xf numFmtId="0" fontId="9" fillId="9" borderId="1" applyNumberFormat="0" applyAlignment="0" applyProtection="0"/>
    <xf numFmtId="0" fontId="5" fillId="0" borderId="1">
      <alignment horizontal="center"/>
    </xf>
    <xf numFmtId="0" fontId="10" fillId="10" borderId="0" applyNumberFormat="0" applyAlignment="0" applyProtection="0"/>
    <xf numFmtId="0" fontId="5" fillId="0" borderId="1">
      <alignment horizontal="center" vertical="center"/>
    </xf>
    <xf numFmtId="0" fontId="11" fillId="11" borderId="1" applyNumberFormat="0" applyProtection="0">
      <alignment horizontal="center" vertical="center"/>
    </xf>
    <xf numFmtId="0" fontId="12" fillId="12" borderId="1" applyNumberFormat="0" applyProtection="0">
      <alignment horizontal="center" vertical="center"/>
    </xf>
    <xf numFmtId="0" fontId="13" fillId="13" borderId="0"/>
    <xf numFmtId="0" fontId="7" fillId="0" borderId="0"/>
    <xf numFmtId="0" fontId="7" fillId="0" borderId="26">
      <alignment horizontal="center" vertical="center" wrapText="1"/>
    </xf>
    <xf numFmtId="0" fontId="9" fillId="11" borderId="1" applyNumberFormat="0" applyProtection="0">
      <alignment horizontal="center" vertical="center"/>
    </xf>
    <xf numFmtId="0" fontId="15" fillId="0" borderId="0" applyNumberFormat="0" applyFill="0" applyBorder="0" applyAlignment="0" applyProtection="0">
      <alignment vertical="top"/>
      <protection locked="0"/>
    </xf>
    <xf numFmtId="0" fontId="16" fillId="0" borderId="0" applyNumberFormat="0" applyFill="0" applyBorder="0" applyAlignment="0" applyProtection="0"/>
    <xf numFmtId="0" fontId="3" fillId="0" borderId="0"/>
  </cellStyleXfs>
  <cellXfs count="618">
    <xf numFmtId="0" fontId="0" fillId="0" borderId="0" xfId="0"/>
    <xf numFmtId="14" fontId="3" fillId="0" borderId="0" xfId="4" applyNumberFormat="1"/>
    <xf numFmtId="0" fontId="3" fillId="0" borderId="0" xfId="4"/>
    <xf numFmtId="0" fontId="5" fillId="0" borderId="0" xfId="4" applyFont="1"/>
    <xf numFmtId="0" fontId="5" fillId="0" borderId="0" xfId="4" applyFont="1" applyAlignment="1">
      <alignment horizontal="center"/>
    </xf>
    <xf numFmtId="0" fontId="4" fillId="7" borderId="2" xfId="5" applyBorder="1">
      <alignment horizontal="left" vertical="center"/>
    </xf>
    <xf numFmtId="0" fontId="4" fillId="7" borderId="4" xfId="5" applyBorder="1">
      <alignment horizontal="left" vertical="center"/>
    </xf>
    <xf numFmtId="0" fontId="5" fillId="0" borderId="0" xfId="4" applyFont="1" applyAlignment="1">
      <alignment horizontal="left"/>
    </xf>
    <xf numFmtId="0" fontId="5" fillId="2" borderId="29" xfId="0" applyFont="1" applyFill="1" applyBorder="1"/>
    <xf numFmtId="0" fontId="5" fillId="2" borderId="30" xfId="0" applyFont="1" applyFill="1" applyBorder="1" applyAlignment="1">
      <alignment horizontal="left" wrapText="1"/>
    </xf>
    <xf numFmtId="0" fontId="5" fillId="2" borderId="39" xfId="0" applyFont="1" applyFill="1" applyBorder="1" applyAlignment="1">
      <alignment horizontal="left" wrapText="1"/>
    </xf>
    <xf numFmtId="0" fontId="5" fillId="2" borderId="34" xfId="0" applyFont="1" applyFill="1" applyBorder="1"/>
    <xf numFmtId="0" fontId="5" fillId="2" borderId="32" xfId="0" applyFont="1" applyFill="1" applyBorder="1"/>
    <xf numFmtId="0" fontId="5" fillId="2" borderId="37" xfId="0" applyFont="1" applyFill="1" applyBorder="1"/>
    <xf numFmtId="0" fontId="5" fillId="2" borderId="33" xfId="0" applyFont="1" applyFill="1" applyBorder="1"/>
    <xf numFmtId="0" fontId="15" fillId="0" borderId="0" xfId="17" applyAlignment="1" applyProtection="1">
      <protection locked="0"/>
    </xf>
    <xf numFmtId="0" fontId="5" fillId="13" borderId="0" xfId="4" applyFont="1" applyFill="1"/>
    <xf numFmtId="0" fontId="3" fillId="13" borderId="0" xfId="4" applyFill="1"/>
    <xf numFmtId="0" fontId="5" fillId="0" borderId="43" xfId="0" applyFont="1" applyBorder="1"/>
    <xf numFmtId="0" fontId="5" fillId="0" borderId="45" xfId="0" applyFont="1" applyBorder="1"/>
    <xf numFmtId="0" fontId="5" fillId="0" borderId="58" xfId="0" applyFont="1" applyBorder="1"/>
    <xf numFmtId="0" fontId="14" fillId="0" borderId="58" xfId="0" applyFont="1" applyBorder="1"/>
    <xf numFmtId="0" fontId="14" fillId="0" borderId="60" xfId="0" applyFont="1" applyBorder="1"/>
    <xf numFmtId="0" fontId="14" fillId="0" borderId="60" xfId="0" applyFont="1" applyBorder="1" applyAlignment="1">
      <alignment vertical="center"/>
    </xf>
    <xf numFmtId="0" fontId="14" fillId="0" borderId="59" xfId="0" applyFont="1" applyBorder="1" applyAlignment="1">
      <alignment vertical="center"/>
    </xf>
    <xf numFmtId="0" fontId="14" fillId="0" borderId="59" xfId="0" applyFont="1" applyBorder="1"/>
    <xf numFmtId="0" fontId="5" fillId="0" borderId="58" xfId="0" applyFont="1" applyBorder="1" applyAlignment="1">
      <alignment vertical="center"/>
    </xf>
    <xf numFmtId="0" fontId="5" fillId="0" borderId="60" xfId="0" applyFont="1" applyBorder="1" applyAlignment="1">
      <alignment vertical="center"/>
    </xf>
    <xf numFmtId="0" fontId="7" fillId="0" borderId="14" xfId="4" applyFont="1" applyBorder="1" applyAlignment="1">
      <alignment horizontal="center" vertical="center"/>
    </xf>
    <xf numFmtId="0" fontId="7" fillId="0" borderId="37" xfId="4" applyFont="1" applyBorder="1" applyAlignment="1">
      <alignment horizontal="center" vertical="center"/>
    </xf>
    <xf numFmtId="0" fontId="7" fillId="0" borderId="39" xfId="4" applyFont="1" applyBorder="1" applyAlignment="1">
      <alignment horizontal="center" vertical="center"/>
    </xf>
    <xf numFmtId="0" fontId="7" fillId="0" borderId="18" xfId="0" applyFont="1" applyBorder="1"/>
    <xf numFmtId="0" fontId="5" fillId="0" borderId="60" xfId="4" applyFont="1" applyBorder="1" applyAlignment="1">
      <alignment horizontal="left"/>
    </xf>
    <xf numFmtId="0" fontId="5" fillId="0" borderId="59" xfId="4" applyFont="1" applyBorder="1" applyAlignment="1">
      <alignment horizontal="left"/>
    </xf>
    <xf numFmtId="14" fontId="3" fillId="13" borderId="0" xfId="4" applyNumberFormat="1" applyFill="1"/>
    <xf numFmtId="0" fontId="14" fillId="15" borderId="39" xfId="16" applyFont="1" applyFill="1" applyBorder="1" applyProtection="1">
      <alignment horizontal="center" vertical="center"/>
      <protection locked="0"/>
    </xf>
    <xf numFmtId="0" fontId="14" fillId="15" borderId="34" xfId="16" applyFont="1" applyFill="1" applyBorder="1" applyProtection="1">
      <alignment horizontal="center" vertical="center"/>
      <protection locked="0"/>
    </xf>
    <xf numFmtId="0" fontId="14" fillId="15" borderId="32" xfId="16" applyFont="1" applyFill="1" applyBorder="1" applyProtection="1">
      <alignment horizontal="center" vertical="center"/>
      <protection locked="0"/>
    </xf>
    <xf numFmtId="14" fontId="23" fillId="16" borderId="1" xfId="16" applyNumberFormat="1" applyFont="1" applyFill="1" applyProtection="1">
      <alignment horizontal="center" vertical="center"/>
    </xf>
    <xf numFmtId="0" fontId="9" fillId="15" borderId="34" xfId="16" applyFill="1" applyBorder="1" applyAlignment="1" applyProtection="1">
      <alignment horizontal="left" vertical="center"/>
      <protection locked="0"/>
    </xf>
    <xf numFmtId="0" fontId="7" fillId="0" borderId="35" xfId="4" applyFont="1" applyBorder="1" applyAlignment="1">
      <alignment horizontal="center" vertical="center"/>
    </xf>
    <xf numFmtId="0" fontId="7" fillId="0" borderId="30" xfId="4" applyFont="1" applyBorder="1" applyAlignment="1">
      <alignment horizontal="center" vertical="center"/>
    </xf>
    <xf numFmtId="0" fontId="24" fillId="2" borderId="21" xfId="0" applyFont="1" applyFill="1" applyBorder="1"/>
    <xf numFmtId="0" fontId="5" fillId="0" borderId="80" xfId="0" applyFont="1" applyBorder="1"/>
    <xf numFmtId="0" fontId="5" fillId="0" borderId="87" xfId="4" applyFont="1" applyBorder="1" applyAlignment="1">
      <alignment horizontal="left"/>
    </xf>
    <xf numFmtId="0" fontId="5" fillId="0" borderId="80" xfId="0" applyFont="1" applyBorder="1" applyAlignment="1">
      <alignment horizontal="left"/>
    </xf>
    <xf numFmtId="0" fontId="5" fillId="0" borderId="43" xfId="0" applyFont="1" applyBorder="1" applyAlignment="1">
      <alignment horizontal="left"/>
    </xf>
    <xf numFmtId="0" fontId="5" fillId="0" borderId="45" xfId="0" applyFont="1" applyBorder="1" applyAlignment="1">
      <alignment horizontal="left"/>
    </xf>
    <xf numFmtId="0" fontId="15" fillId="0" borderId="91" xfId="17" applyBorder="1" applyAlignment="1" applyProtection="1">
      <protection locked="0"/>
    </xf>
    <xf numFmtId="0" fontId="15" fillId="0" borderId="48" xfId="17" applyBorder="1" applyAlignment="1" applyProtection="1">
      <protection locked="0"/>
    </xf>
    <xf numFmtId="0" fontId="15" fillId="0" borderId="50" xfId="17" applyBorder="1" applyAlignment="1" applyProtection="1">
      <protection locked="0"/>
    </xf>
    <xf numFmtId="0" fontId="19" fillId="7" borderId="28" xfId="5" applyFont="1" applyBorder="1" applyProtection="1">
      <alignment horizontal="left" vertical="center"/>
    </xf>
    <xf numFmtId="0" fontId="14" fillId="0" borderId="0" xfId="4" applyFont="1"/>
    <xf numFmtId="0" fontId="14" fillId="13" borderId="0" xfId="4" applyFont="1" applyFill="1"/>
    <xf numFmtId="0" fontId="7" fillId="0" borderId="51" xfId="4" applyFont="1" applyBorder="1" applyAlignment="1">
      <alignment horizontal="left"/>
    </xf>
    <xf numFmtId="0" fontId="7" fillId="0" borderId="52" xfId="4" applyFont="1" applyBorder="1"/>
    <xf numFmtId="0" fontId="5" fillId="0" borderId="56" xfId="4" applyFont="1" applyBorder="1"/>
    <xf numFmtId="0" fontId="5" fillId="0" borderId="57" xfId="4" applyFont="1" applyBorder="1"/>
    <xf numFmtId="0" fontId="5" fillId="0" borderId="47" xfId="4" applyFont="1" applyBorder="1"/>
    <xf numFmtId="0" fontId="5" fillId="0" borderId="48" xfId="4" applyFont="1" applyBorder="1"/>
    <xf numFmtId="0" fontId="14" fillId="0" borderId="47" xfId="4" applyFont="1" applyBorder="1"/>
    <xf numFmtId="0" fontId="14" fillId="0" borderId="48" xfId="4" applyFont="1" applyBorder="1"/>
    <xf numFmtId="0" fontId="14" fillId="0" borderId="49" xfId="4" applyFont="1" applyBorder="1"/>
    <xf numFmtId="0" fontId="14" fillId="0" borderId="50" xfId="4" applyFont="1" applyBorder="1"/>
    <xf numFmtId="0" fontId="14" fillId="0" borderId="0" xfId="19" applyFont="1" applyAlignment="1">
      <alignment vertical="center"/>
    </xf>
    <xf numFmtId="0" fontId="14" fillId="13" borderId="0" xfId="19" applyFont="1" applyFill="1" applyAlignment="1">
      <alignment vertical="center"/>
    </xf>
    <xf numFmtId="0" fontId="5" fillId="0" borderId="0" xfId="0" applyFont="1" applyAlignment="1">
      <alignment vertical="center"/>
    </xf>
    <xf numFmtId="0" fontId="21" fillId="7" borderId="27" xfId="5" applyFont="1" applyBorder="1" applyProtection="1">
      <alignment horizontal="left" vertical="center"/>
    </xf>
    <xf numFmtId="0" fontId="19" fillId="2" borderId="18" xfId="5" applyFont="1" applyFill="1" applyBorder="1" applyProtection="1">
      <alignment horizontal="left" vertical="center"/>
    </xf>
    <xf numFmtId="0" fontId="19" fillId="2" borderId="92" xfId="5" applyFont="1" applyFill="1" applyBorder="1" applyProtection="1">
      <alignment horizontal="left" vertical="center"/>
    </xf>
    <xf numFmtId="0" fontId="18" fillId="2" borderId="21" xfId="5" applyFont="1" applyFill="1" applyBorder="1" applyAlignment="1" applyProtection="1">
      <alignment horizontal="center" vertical="center"/>
    </xf>
    <xf numFmtId="0" fontId="18" fillId="2" borderId="53" xfId="5" applyFont="1" applyFill="1" applyBorder="1" applyAlignment="1" applyProtection="1">
      <alignment horizontal="center" vertical="center"/>
    </xf>
    <xf numFmtId="0" fontId="19" fillId="2" borderId="23" xfId="5" applyFont="1" applyFill="1" applyBorder="1" applyProtection="1">
      <alignment horizontal="left" vertical="center"/>
    </xf>
    <xf numFmtId="0" fontId="19" fillId="2" borderId="89" xfId="5" applyFont="1" applyFill="1" applyBorder="1" applyProtection="1">
      <alignment horizontal="left" vertical="center"/>
    </xf>
    <xf numFmtId="0" fontId="14" fillId="0" borderId="90" xfId="19" applyFont="1" applyBorder="1" applyAlignment="1">
      <alignment vertical="center"/>
    </xf>
    <xf numFmtId="0" fontId="5" fillId="0" borderId="0" xfId="19" applyFont="1" applyAlignment="1">
      <alignment vertical="center"/>
    </xf>
    <xf numFmtId="0" fontId="14" fillId="0" borderId="54" xfId="19" applyFont="1" applyBorder="1" applyAlignment="1">
      <alignment vertical="center"/>
    </xf>
    <xf numFmtId="0" fontId="5" fillId="13" borderId="0" xfId="19" applyFont="1" applyFill="1" applyAlignment="1">
      <alignment vertical="center"/>
    </xf>
    <xf numFmtId="0" fontId="14" fillId="0" borderId="55" xfId="19" applyFont="1" applyBorder="1" applyAlignment="1">
      <alignment vertical="center"/>
    </xf>
    <xf numFmtId="0" fontId="22" fillId="0" borderId="0" xfId="17" applyFont="1" applyBorder="1" applyAlignment="1" applyProtection="1">
      <alignment vertical="center"/>
    </xf>
    <xf numFmtId="0" fontId="5" fillId="0" borderId="23" xfId="0" applyFont="1" applyBorder="1"/>
    <xf numFmtId="0" fontId="5" fillId="2" borderId="31" xfId="0" applyFont="1" applyFill="1" applyBorder="1"/>
    <xf numFmtId="0" fontId="3" fillId="0" borderId="41" xfId="4" applyBorder="1" applyAlignment="1">
      <alignment horizontal="center" vertical="center" wrapText="1"/>
    </xf>
    <xf numFmtId="0" fontId="3" fillId="0" borderId="43" xfId="4" applyBorder="1" applyAlignment="1">
      <alignment horizontal="center" vertical="center" wrapText="1"/>
    </xf>
    <xf numFmtId="0" fontId="3" fillId="0" borderId="97" xfId="19" applyBorder="1"/>
    <xf numFmtId="0" fontId="25" fillId="0" borderId="98" xfId="19" applyFont="1" applyBorder="1" applyAlignment="1">
      <alignment horizontal="left"/>
    </xf>
    <xf numFmtId="0" fontId="3" fillId="0" borderId="99" xfId="19" applyBorder="1"/>
    <xf numFmtId="0" fontId="3" fillId="0" borderId="100" xfId="19" applyBorder="1" applyAlignment="1">
      <alignment horizontal="left"/>
    </xf>
    <xf numFmtId="14" fontId="3" fillId="0" borderId="100" xfId="19" applyNumberFormat="1" applyBorder="1" applyAlignment="1">
      <alignment horizontal="left"/>
    </xf>
    <xf numFmtId="0" fontId="25" fillId="0" borderId="100" xfId="19" applyFont="1" applyBorder="1" applyAlignment="1">
      <alignment horizontal="left"/>
    </xf>
    <xf numFmtId="0" fontId="3" fillId="0" borderId="101" xfId="19" applyBorder="1" applyAlignment="1">
      <alignment horizontal="left" vertical="center"/>
    </xf>
    <xf numFmtId="0" fontId="3" fillId="0" borderId="102" xfId="19" applyBorder="1" applyAlignment="1">
      <alignment horizontal="left" vertical="center" wrapText="1"/>
    </xf>
    <xf numFmtId="0" fontId="3" fillId="0" borderId="103" xfId="19" applyBorder="1"/>
    <xf numFmtId="14" fontId="3" fillId="0" borderId="104" xfId="19" applyNumberFormat="1" applyBorder="1" applyAlignment="1">
      <alignment horizontal="left"/>
    </xf>
    <xf numFmtId="14" fontId="3" fillId="0" borderId="42" xfId="4" applyNumberFormat="1" applyBorder="1" applyAlignment="1">
      <alignment horizontal="center" vertical="center" wrapText="1"/>
    </xf>
    <xf numFmtId="14" fontId="3" fillId="0" borderId="44" xfId="4" applyNumberFormat="1" applyBorder="1" applyAlignment="1">
      <alignment horizontal="center" vertical="center" wrapText="1"/>
    </xf>
    <xf numFmtId="14" fontId="3" fillId="0" borderId="44" xfId="4" applyNumberFormat="1" applyBorder="1" applyAlignment="1">
      <alignment horizontal="center" vertical="center"/>
    </xf>
    <xf numFmtId="14" fontId="3" fillId="0" borderId="46" xfId="4" applyNumberFormat="1" applyBorder="1" applyAlignment="1">
      <alignment horizontal="center" vertical="center"/>
    </xf>
    <xf numFmtId="0" fontId="3" fillId="0" borderId="43" xfId="4" applyBorder="1" applyAlignment="1">
      <alignment horizontal="center"/>
    </xf>
    <xf numFmtId="0" fontId="3" fillId="0" borderId="45" xfId="4" applyBorder="1" applyAlignment="1">
      <alignment horizontal="center"/>
    </xf>
    <xf numFmtId="0" fontId="7" fillId="0" borderId="37" xfId="4" applyFont="1" applyBorder="1" applyAlignment="1">
      <alignment horizontal="center"/>
    </xf>
    <xf numFmtId="0" fontId="7" fillId="0" borderId="39" xfId="4" applyFont="1" applyBorder="1" applyAlignment="1">
      <alignment horizontal="center"/>
    </xf>
    <xf numFmtId="0" fontId="5" fillId="0" borderId="0" xfId="0" applyFont="1"/>
    <xf numFmtId="0" fontId="5" fillId="13" borderId="0" xfId="0" applyFont="1" applyFill="1"/>
    <xf numFmtId="0" fontId="5" fillId="0" borderId="13" xfId="0" applyFont="1" applyBorder="1"/>
    <xf numFmtId="0" fontId="5" fillId="0" borderId="14" xfId="0" applyFont="1" applyBorder="1"/>
    <xf numFmtId="0" fontId="5" fillId="0" borderId="15" xfId="0" applyFont="1" applyBorder="1"/>
    <xf numFmtId="0" fontId="5" fillId="0" borderId="0" xfId="0" applyFont="1" applyAlignment="1">
      <alignment horizontal="right"/>
    </xf>
    <xf numFmtId="0" fontId="22" fillId="0" borderId="0" xfId="17" applyFont="1" applyAlignment="1" applyProtection="1">
      <protection locked="0"/>
    </xf>
    <xf numFmtId="0" fontId="19" fillId="7" borderId="2" xfId="5" applyFont="1" applyBorder="1">
      <alignment horizontal="left" vertical="center"/>
    </xf>
    <xf numFmtId="0" fontId="19" fillId="7" borderId="3" xfId="5" applyFont="1" applyBorder="1">
      <alignment horizontal="left" vertical="center"/>
    </xf>
    <xf numFmtId="0" fontId="19" fillId="7" borderId="4" xfId="5" applyFont="1" applyBorder="1">
      <alignment horizontal="left" vertical="center"/>
    </xf>
    <xf numFmtId="0" fontId="7" fillId="0" borderId="0" xfId="0" applyFont="1"/>
    <xf numFmtId="0" fontId="24" fillId="0" borderId="21" xfId="0" applyFont="1" applyBorder="1"/>
    <xf numFmtId="0" fontId="7" fillId="0" borderId="0" xfId="0" applyFont="1" applyAlignment="1">
      <alignment horizontal="center"/>
    </xf>
    <xf numFmtId="0" fontId="7" fillId="0" borderId="22" xfId="0" applyFont="1" applyBorder="1" applyAlignment="1">
      <alignment horizontal="center"/>
    </xf>
    <xf numFmtId="0" fontId="5" fillId="0" borderId="21" xfId="0" applyFont="1" applyBorder="1"/>
    <xf numFmtId="0" fontId="5" fillId="0" borderId="22" xfId="0" applyFont="1" applyBorder="1"/>
    <xf numFmtId="0" fontId="5" fillId="0" borderId="19" xfId="0" applyFont="1" applyBorder="1"/>
    <xf numFmtId="0" fontId="7" fillId="0" borderId="21" xfId="0" applyFont="1" applyBorder="1"/>
    <xf numFmtId="0" fontId="7" fillId="0" borderId="5" xfId="0" applyFont="1" applyBorder="1"/>
    <xf numFmtId="0" fontId="7" fillId="0" borderId="6" xfId="0" applyFont="1" applyBorder="1"/>
    <xf numFmtId="0" fontId="7" fillId="0" borderId="7" xfId="0" applyFont="1" applyBorder="1"/>
    <xf numFmtId="0" fontId="5" fillId="0" borderId="8" xfId="0" applyFont="1" applyBorder="1" applyAlignment="1">
      <alignment horizontal="left" wrapText="1"/>
    </xf>
    <xf numFmtId="0" fontId="5" fillId="0" borderId="9" xfId="0" applyFont="1" applyBorder="1"/>
    <xf numFmtId="0" fontId="5" fillId="0" borderId="68" xfId="0" applyFont="1" applyBorder="1" applyAlignment="1">
      <alignment horizontal="left" wrapText="1"/>
    </xf>
    <xf numFmtId="0" fontId="5" fillId="0" borderId="68" xfId="0" applyFont="1" applyBorder="1"/>
    <xf numFmtId="0" fontId="5" fillId="0" borderId="70" xfId="0" applyFont="1" applyBorder="1"/>
    <xf numFmtId="0" fontId="5" fillId="0" borderId="95" xfId="0" applyFont="1" applyBorder="1"/>
    <xf numFmtId="0" fontId="5" fillId="0" borderId="68" xfId="0" applyFont="1" applyBorder="1" applyAlignment="1">
      <alignment wrapText="1"/>
    </xf>
    <xf numFmtId="0" fontId="5" fillId="0" borderId="93" xfId="0" applyFont="1" applyBorder="1" applyAlignment="1">
      <alignment wrapText="1"/>
    </xf>
    <xf numFmtId="0" fontId="5" fillId="0" borderId="69" xfId="0" applyFont="1" applyBorder="1"/>
    <xf numFmtId="0" fontId="5" fillId="0" borderId="71" xfId="0" applyFont="1" applyBorder="1"/>
    <xf numFmtId="0" fontId="5" fillId="0" borderId="24" xfId="0" applyFont="1" applyBorder="1"/>
    <xf numFmtId="0" fontId="5" fillId="0" borderId="25" xfId="0" applyFont="1" applyBorder="1"/>
    <xf numFmtId="0" fontId="5" fillId="0" borderId="94" xfId="0" applyFont="1" applyBorder="1" applyAlignment="1">
      <alignment horizontal="left"/>
    </xf>
    <xf numFmtId="0" fontId="7" fillId="0" borderId="0" xfId="0" applyFont="1" applyAlignment="1">
      <alignment vertical="center"/>
    </xf>
    <xf numFmtId="0" fontId="7" fillId="0" borderId="18" xfId="0" applyFont="1" applyBorder="1" applyAlignment="1">
      <alignment vertical="center"/>
    </xf>
    <xf numFmtId="0" fontId="7" fillId="0" borderId="19" xfId="0" applyFont="1" applyBorder="1" applyAlignment="1">
      <alignment vertical="center"/>
    </xf>
    <xf numFmtId="0" fontId="7" fillId="0" borderId="20" xfId="0" applyFont="1" applyBorder="1" applyAlignment="1">
      <alignment vertical="center"/>
    </xf>
    <xf numFmtId="0" fontId="7" fillId="0" borderId="19" xfId="0" applyFont="1" applyBorder="1"/>
    <xf numFmtId="0" fontId="7" fillId="0" borderId="20" xfId="0" applyFont="1" applyBorder="1"/>
    <xf numFmtId="0" fontId="7" fillId="0" borderId="21" xfId="0" applyFont="1" applyBorder="1" applyAlignment="1">
      <alignment horizontal="center"/>
    </xf>
    <xf numFmtId="0" fontId="24" fillId="0" borderId="0" xfId="0" applyFont="1"/>
    <xf numFmtId="0" fontId="7" fillId="13" borderId="0" xfId="0" applyFont="1" applyFill="1" applyAlignment="1">
      <alignment horizontal="center"/>
    </xf>
    <xf numFmtId="0" fontId="7" fillId="0" borderId="6" xfId="0" applyFont="1" applyBorder="1" applyAlignment="1">
      <alignment horizontal="center" vertical="center"/>
    </xf>
    <xf numFmtId="0" fontId="5" fillId="0" borderId="6" xfId="0" applyFont="1" applyBorder="1"/>
    <xf numFmtId="0" fontId="24" fillId="0" borderId="7" xfId="0" applyFont="1" applyBorder="1"/>
    <xf numFmtId="0" fontId="5" fillId="0" borderId="8" xfId="0" applyFont="1" applyBorder="1"/>
    <xf numFmtId="0" fontId="24" fillId="0" borderId="8" xfId="0" applyFont="1" applyBorder="1"/>
    <xf numFmtId="0" fontId="24" fillId="0" borderId="22" xfId="0" applyFont="1" applyBorder="1"/>
    <xf numFmtId="0" fontId="24" fillId="0" borderId="10" xfId="0" applyFont="1" applyBorder="1"/>
    <xf numFmtId="0" fontId="5" fillId="0" borderId="11" xfId="0" applyFont="1" applyBorder="1"/>
    <xf numFmtId="0" fontId="5" fillId="0" borderId="12" xfId="0" applyFont="1" applyBorder="1"/>
    <xf numFmtId="0" fontId="5" fillId="0" borderId="11" xfId="0" applyFont="1" applyBorder="1" applyAlignment="1">
      <alignment horizontal="right"/>
    </xf>
    <xf numFmtId="0" fontId="7" fillId="0" borderId="11" xfId="0" applyFont="1" applyBorder="1"/>
    <xf numFmtId="0" fontId="5" fillId="0" borderId="7" xfId="0" applyFont="1" applyBorder="1"/>
    <xf numFmtId="0" fontId="24" fillId="0" borderId="8" xfId="0" quotePrefix="1" applyFont="1" applyBorder="1"/>
    <xf numFmtId="0" fontId="32" fillId="2" borderId="0" xfId="0" applyFont="1" applyFill="1"/>
    <xf numFmtId="0" fontId="32" fillId="13" borderId="0" xfId="0" applyFont="1" applyFill="1"/>
    <xf numFmtId="0" fontId="19" fillId="7" borderId="27" xfId="5" applyFont="1" applyBorder="1">
      <alignment horizontal="left" vertical="center"/>
    </xf>
    <xf numFmtId="0" fontId="19" fillId="7" borderId="28" xfId="5" applyFont="1" applyBorder="1">
      <alignment horizontal="left" vertical="center"/>
    </xf>
    <xf numFmtId="0" fontId="32" fillId="2" borderId="0" xfId="0" applyFont="1" applyFill="1" applyAlignment="1">
      <alignment horizontal="center" wrapText="1"/>
    </xf>
    <xf numFmtId="0" fontId="32" fillId="2" borderId="0" xfId="0" applyFont="1" applyFill="1" applyAlignment="1">
      <alignment horizontal="left"/>
    </xf>
    <xf numFmtId="0" fontId="19" fillId="7" borderId="3" xfId="5" quotePrefix="1" applyFont="1" applyBorder="1">
      <alignment horizontal="left" vertical="center"/>
    </xf>
    <xf numFmtId="0" fontId="32" fillId="2" borderId="22" xfId="0" applyFont="1" applyFill="1" applyBorder="1"/>
    <xf numFmtId="0" fontId="32" fillId="15" borderId="1" xfId="0" applyFont="1" applyFill="1" applyBorder="1" applyAlignment="1" applyProtection="1">
      <alignment horizontal="center" wrapText="1"/>
      <protection locked="0"/>
    </xf>
    <xf numFmtId="0" fontId="32" fillId="2" borderId="62" xfId="0" applyFont="1" applyFill="1" applyBorder="1" applyAlignment="1">
      <alignment horizontal="center" vertical="center" wrapText="1"/>
    </xf>
    <xf numFmtId="0" fontId="32" fillId="15" borderId="1" xfId="0" applyFont="1" applyFill="1" applyBorder="1" applyAlignment="1" applyProtection="1">
      <alignment horizontal="center"/>
      <protection locked="0"/>
    </xf>
    <xf numFmtId="0" fontId="32" fillId="2" borderId="62" xfId="0" applyFont="1" applyFill="1" applyBorder="1" applyAlignment="1">
      <alignment horizontal="center" vertical="center"/>
    </xf>
    <xf numFmtId="0" fontId="32" fillId="15" borderId="36" xfId="0" applyFont="1" applyFill="1" applyBorder="1" applyAlignment="1" applyProtection="1">
      <alignment horizontal="center"/>
      <protection locked="0"/>
    </xf>
    <xf numFmtId="0" fontId="19" fillId="7" borderId="18" xfId="5" applyFont="1" applyBorder="1">
      <alignment horizontal="left" vertical="center"/>
    </xf>
    <xf numFmtId="0" fontId="19" fillId="7" borderId="19" xfId="5" quotePrefix="1" applyFont="1" applyBorder="1">
      <alignment horizontal="left" vertical="center"/>
    </xf>
    <xf numFmtId="0" fontId="19" fillId="7" borderId="20" xfId="5" applyFont="1" applyBorder="1">
      <alignment horizontal="left" vertical="center"/>
    </xf>
    <xf numFmtId="0" fontId="17" fillId="13" borderId="0" xfId="0" applyFont="1" applyFill="1"/>
    <xf numFmtId="0" fontId="19" fillId="7" borderId="19" xfId="5" applyFont="1" applyBorder="1">
      <alignment horizontal="left" vertical="center"/>
    </xf>
    <xf numFmtId="0" fontId="19" fillId="0" borderId="0" xfId="5" applyFont="1" applyFill="1" applyBorder="1" applyAlignment="1">
      <alignment vertical="center"/>
    </xf>
    <xf numFmtId="0" fontId="6" fillId="0" borderId="0" xfId="0" applyFont="1"/>
    <xf numFmtId="14" fontId="5" fillId="0" borderId="0" xfId="0" applyNumberFormat="1" applyFont="1"/>
    <xf numFmtId="0" fontId="20" fillId="0" borderId="0" xfId="0" applyFont="1"/>
    <xf numFmtId="0" fontId="14" fillId="0" borderId="0" xfId="0" quotePrefix="1" applyFont="1"/>
    <xf numFmtId="0" fontId="19" fillId="0" borderId="18" xfId="5" applyFont="1" applyFill="1" applyBorder="1">
      <alignment horizontal="left" vertical="center"/>
    </xf>
    <xf numFmtId="0" fontId="19" fillId="0" borderId="19" xfId="5" quotePrefix="1" applyFont="1" applyFill="1" applyBorder="1">
      <alignment horizontal="left" vertical="center"/>
    </xf>
    <xf numFmtId="0" fontId="7" fillId="0" borderId="1" xfId="0" applyFont="1" applyBorder="1" applyAlignment="1">
      <alignment horizontal="center" vertical="center"/>
    </xf>
    <xf numFmtId="0" fontId="7" fillId="0" borderId="16" xfId="0" applyFont="1" applyBorder="1" applyAlignment="1">
      <alignment horizontal="center" vertical="center"/>
    </xf>
    <xf numFmtId="0" fontId="5" fillId="15" borderId="1" xfId="1" applyFont="1" applyFill="1" applyBorder="1" applyAlignment="1" applyProtection="1">
      <alignment horizontal="center" vertical="center"/>
      <protection locked="0"/>
    </xf>
    <xf numFmtId="0" fontId="24" fillId="0" borderId="21" xfId="0" applyFont="1" applyBorder="1" applyAlignment="1">
      <alignment wrapText="1"/>
    </xf>
    <xf numFmtId="0" fontId="24" fillId="0" borderId="23" xfId="0" applyFont="1" applyBorder="1" applyAlignment="1">
      <alignment wrapText="1"/>
    </xf>
    <xf numFmtId="14" fontId="5" fillId="0" borderId="44" xfId="4" applyNumberFormat="1" applyFont="1" applyBorder="1" applyAlignment="1">
      <alignment horizontal="left"/>
    </xf>
    <xf numFmtId="0" fontId="5" fillId="0" borderId="43" xfId="0" applyFont="1" applyBorder="1" applyAlignment="1">
      <alignment horizontal="left" vertical="center"/>
    </xf>
    <xf numFmtId="0" fontId="5" fillId="0" borderId="60" xfId="4" applyFont="1" applyBorder="1" applyAlignment="1">
      <alignment horizontal="left" vertical="center"/>
    </xf>
    <xf numFmtId="0" fontId="5" fillId="0" borderId="43" xfId="0" applyFont="1" applyBorder="1" applyAlignment="1">
      <alignment vertical="center"/>
    </xf>
    <xf numFmtId="164" fontId="5" fillId="15" borderId="22" xfId="1" applyNumberFormat="1" applyFont="1" applyFill="1" applyBorder="1" applyAlignment="1" applyProtection="1">
      <alignment horizontal="center" vertical="center"/>
    </xf>
    <xf numFmtId="0" fontId="8" fillId="16" borderId="22" xfId="3" applyFont="1" applyFill="1" applyBorder="1" applyAlignment="1" applyProtection="1">
      <alignment horizontal="center" vertical="center"/>
    </xf>
    <xf numFmtId="0" fontId="14" fillId="0" borderId="22" xfId="19" applyFont="1" applyBorder="1" applyAlignment="1">
      <alignment horizontal="center" vertical="center"/>
    </xf>
    <xf numFmtId="0" fontId="20" fillId="17" borderId="25" xfId="0" applyFont="1" applyFill="1" applyBorder="1" applyAlignment="1">
      <alignment horizontal="center" vertical="center"/>
    </xf>
    <xf numFmtId="0" fontId="7" fillId="6" borderId="111" xfId="0" applyFont="1" applyFill="1" applyBorder="1" applyAlignment="1">
      <alignment horizontal="center" vertical="center"/>
    </xf>
    <xf numFmtId="0" fontId="8" fillId="14" borderId="109" xfId="19" applyFont="1" applyFill="1" applyBorder="1" applyAlignment="1">
      <alignment horizontal="center" vertical="center"/>
    </xf>
    <xf numFmtId="14" fontId="14" fillId="15" borderId="34" xfId="16" applyNumberFormat="1" applyFont="1" applyFill="1" applyBorder="1" applyProtection="1">
      <alignment horizontal="center" vertical="center"/>
      <protection locked="0"/>
    </xf>
    <xf numFmtId="0" fontId="7" fillId="2" borderId="19" xfId="0" applyFont="1" applyFill="1" applyBorder="1" applyAlignment="1">
      <alignment horizontal="center" vertical="center"/>
    </xf>
    <xf numFmtId="0" fontId="7" fillId="2" borderId="33" xfId="0" applyFont="1" applyFill="1" applyBorder="1"/>
    <xf numFmtId="0" fontId="5" fillId="2" borderId="22" xfId="0" applyFont="1" applyFill="1" applyBorder="1"/>
    <xf numFmtId="0" fontId="5" fillId="2" borderId="21" xfId="0" applyFont="1" applyFill="1" applyBorder="1"/>
    <xf numFmtId="0" fontId="5" fillId="2" borderId="19" xfId="0" applyFont="1" applyFill="1" applyBorder="1"/>
    <xf numFmtId="0" fontId="5" fillId="2" borderId="20" xfId="0" applyFont="1" applyFill="1" applyBorder="1"/>
    <xf numFmtId="0" fontId="5" fillId="2" borderId="60" xfId="0" applyFont="1" applyFill="1" applyBorder="1" applyAlignment="1">
      <alignment horizontal="left" vertical="center"/>
    </xf>
    <xf numFmtId="0" fontId="5" fillId="2" borderId="24" xfId="0" applyFont="1" applyFill="1" applyBorder="1"/>
    <xf numFmtId="0" fontId="5" fillId="2" borderId="25" xfId="0" applyFont="1" applyFill="1" applyBorder="1"/>
    <xf numFmtId="0" fontId="7" fillId="2" borderId="60" xfId="0" applyFont="1" applyFill="1" applyBorder="1" applyAlignment="1">
      <alignment horizontal="left" vertical="center"/>
    </xf>
    <xf numFmtId="14" fontId="9" fillId="15" borderId="1" xfId="16" applyNumberFormat="1" applyFill="1" applyProtection="1">
      <alignment horizontal="center" vertical="center"/>
      <protection locked="0"/>
    </xf>
    <xf numFmtId="14" fontId="9" fillId="15" borderId="36" xfId="16" applyNumberFormat="1" applyFill="1" applyBorder="1" applyProtection="1">
      <alignment horizontal="center" vertical="center"/>
      <protection locked="0"/>
    </xf>
    <xf numFmtId="0" fontId="7" fillId="0" borderId="29" xfId="15" applyBorder="1">
      <alignment horizontal="center" vertical="center" wrapText="1"/>
    </xf>
    <xf numFmtId="0" fontId="7" fillId="0" borderId="35" xfId="15" applyBorder="1">
      <alignment horizontal="center" vertical="center" wrapText="1"/>
    </xf>
    <xf numFmtId="0" fontId="7" fillId="0" borderId="30" xfId="15" applyBorder="1">
      <alignment horizontal="center" vertical="center" wrapText="1"/>
    </xf>
    <xf numFmtId="0" fontId="14" fillId="15" borderId="89" xfId="16" applyFont="1" applyFill="1" applyBorder="1" applyProtection="1">
      <alignment horizontal="center" vertical="center"/>
      <protection locked="0"/>
    </xf>
    <xf numFmtId="0" fontId="34" fillId="0" borderId="0" xfId="0" applyFont="1"/>
    <xf numFmtId="14" fontId="14" fillId="15" borderId="32" xfId="16" applyNumberFormat="1" applyFont="1" applyFill="1" applyBorder="1" applyProtection="1">
      <alignment horizontal="center" vertical="center"/>
      <protection locked="0"/>
    </xf>
    <xf numFmtId="14" fontId="8" fillId="16" borderId="14" xfId="16" applyNumberFormat="1" applyFont="1" applyFill="1" applyBorder="1" applyProtection="1">
      <alignment horizontal="center" vertical="center"/>
    </xf>
    <xf numFmtId="0" fontId="8" fillId="16" borderId="39" xfId="16" applyFont="1" applyFill="1" applyBorder="1" applyAlignment="1" applyProtection="1">
      <alignment horizontal="left" vertical="center"/>
    </xf>
    <xf numFmtId="14" fontId="8" fillId="16" borderId="1" xfId="16" applyNumberFormat="1" applyFont="1" applyFill="1" applyProtection="1">
      <alignment horizontal="center" vertical="center"/>
    </xf>
    <xf numFmtId="0" fontId="8" fillId="16" borderId="34" xfId="16" applyFont="1" applyFill="1" applyBorder="1" applyAlignment="1" applyProtection="1">
      <alignment horizontal="left" vertical="center"/>
    </xf>
    <xf numFmtId="14" fontId="8" fillId="16" borderId="36" xfId="16" applyNumberFormat="1" applyFont="1" applyFill="1" applyBorder="1" applyProtection="1">
      <alignment horizontal="center" vertical="center"/>
    </xf>
    <xf numFmtId="0" fontId="8" fillId="16" borderId="32" xfId="16" applyFont="1" applyFill="1" applyBorder="1" applyAlignment="1" applyProtection="1">
      <alignment horizontal="left" vertical="center"/>
    </xf>
    <xf numFmtId="0" fontId="5" fillId="15" borderId="1" xfId="1" applyNumberFormat="1" applyFont="1" applyFill="1" applyBorder="1" applyAlignment="1" applyProtection="1">
      <protection locked="0"/>
    </xf>
    <xf numFmtId="0" fontId="8" fillId="16" borderId="1" xfId="2" applyNumberFormat="1" applyFont="1" applyFill="1" applyBorder="1" applyAlignment="1">
      <alignment horizontal="center"/>
    </xf>
    <xf numFmtId="0" fontId="14" fillId="2" borderId="1" xfId="2" applyNumberFormat="1" applyFont="1" applyFill="1" applyBorder="1" applyAlignment="1">
      <alignment horizontal="center"/>
    </xf>
    <xf numFmtId="0" fontId="5" fillId="0" borderId="77" xfId="4" applyFont="1" applyBorder="1" applyAlignment="1">
      <alignment horizontal="left" vertical="center"/>
    </xf>
    <xf numFmtId="0" fontId="5" fillId="0" borderId="76" xfId="4" applyFont="1" applyBorder="1" applyAlignment="1">
      <alignment horizontal="left" vertical="center"/>
    </xf>
    <xf numFmtId="0" fontId="7" fillId="0" borderId="27" xfId="4" applyFont="1" applyBorder="1" applyAlignment="1">
      <alignment horizontal="center" vertical="center"/>
    </xf>
    <xf numFmtId="0" fontId="7" fillId="0" borderId="72" xfId="4" applyFont="1" applyBorder="1" applyAlignment="1">
      <alignment horizontal="center" vertical="center"/>
    </xf>
    <xf numFmtId="0" fontId="3" fillId="0" borderId="113" xfId="4" applyBorder="1" applyAlignment="1">
      <alignment horizontal="center"/>
    </xf>
    <xf numFmtId="14" fontId="3" fillId="0" borderId="107" xfId="4" applyNumberFormat="1" applyBorder="1" applyAlignment="1">
      <alignment horizontal="center" vertical="center"/>
    </xf>
    <xf numFmtId="14" fontId="8" fillId="0" borderId="0" xfId="16" applyNumberFormat="1" applyFont="1" applyFill="1" applyBorder="1" applyProtection="1">
      <alignment horizontal="center" vertical="center"/>
    </xf>
    <xf numFmtId="0" fontId="8" fillId="0" borderId="0" xfId="16" applyFont="1" applyFill="1" applyBorder="1" applyAlignment="1" applyProtection="1">
      <alignment horizontal="left" vertical="center"/>
    </xf>
    <xf numFmtId="0" fontId="9" fillId="15" borderId="32" xfId="16" applyFill="1" applyBorder="1" applyAlignment="1" applyProtection="1">
      <alignment horizontal="left" vertical="center"/>
      <protection locked="0"/>
    </xf>
    <xf numFmtId="0" fontId="5" fillId="15" borderId="16" xfId="1" applyFont="1" applyFill="1" applyBorder="1" applyAlignment="1" applyProtection="1">
      <alignment horizontal="center" vertical="center"/>
      <protection locked="0"/>
    </xf>
    <xf numFmtId="0" fontId="22" fillId="2" borderId="0" xfId="17" applyFont="1" applyFill="1" applyAlignment="1" applyProtection="1">
      <alignment horizontal="left"/>
      <protection locked="0"/>
    </xf>
    <xf numFmtId="0" fontId="5" fillId="15" borderId="1" xfId="0" applyFont="1" applyFill="1" applyBorder="1" applyProtection="1">
      <protection locked="0"/>
    </xf>
    <xf numFmtId="0" fontId="5" fillId="15" borderId="34" xfId="0" applyFont="1" applyFill="1" applyBorder="1" applyProtection="1">
      <protection locked="0"/>
    </xf>
    <xf numFmtId="0" fontId="7" fillId="0" borderId="1" xfId="0" applyFont="1" applyBorder="1"/>
    <xf numFmtId="0" fontId="7" fillId="0" borderId="34" xfId="0" applyFont="1" applyBorder="1"/>
    <xf numFmtId="0" fontId="5" fillId="2" borderId="0" xfId="0" applyFont="1" applyFill="1"/>
    <xf numFmtId="0" fontId="24" fillId="0" borderId="114" xfId="0" applyFont="1" applyBorder="1" applyAlignment="1">
      <alignment wrapText="1"/>
    </xf>
    <xf numFmtId="0" fontId="5" fillId="2" borderId="6" xfId="0" applyFont="1" applyFill="1" applyBorder="1"/>
    <xf numFmtId="0" fontId="5" fillId="2" borderId="38" xfId="0" applyFont="1" applyFill="1" applyBorder="1"/>
    <xf numFmtId="0" fontId="19" fillId="0" borderId="19" xfId="5" applyFont="1" applyFill="1" applyBorder="1" applyAlignment="1">
      <alignment vertical="center"/>
    </xf>
    <xf numFmtId="0" fontId="19" fillId="0" borderId="20" xfId="5" applyFont="1" applyFill="1" applyBorder="1" applyAlignment="1">
      <alignment vertical="center"/>
    </xf>
    <xf numFmtId="0" fontId="19" fillId="0" borderId="22" xfId="5" applyFont="1" applyFill="1" applyBorder="1" applyAlignment="1">
      <alignment vertical="center"/>
    </xf>
    <xf numFmtId="0" fontId="19" fillId="0" borderId="20" xfId="5" quotePrefix="1" applyFont="1" applyFill="1" applyBorder="1">
      <alignment horizontal="left" vertical="center"/>
    </xf>
    <xf numFmtId="0" fontId="7" fillId="0" borderId="34" xfId="0" applyFont="1" applyBorder="1" applyAlignment="1">
      <alignment horizontal="center" vertical="center"/>
    </xf>
    <xf numFmtId="0" fontId="5" fillId="15" borderId="34" xfId="1" applyFont="1" applyFill="1" applyBorder="1" applyAlignment="1" applyProtection="1">
      <alignment horizontal="center" vertical="center"/>
      <protection locked="0"/>
    </xf>
    <xf numFmtId="0" fontId="7" fillId="0" borderId="22" xfId="0" applyFont="1" applyBorder="1"/>
    <xf numFmtId="0" fontId="6" fillId="0" borderId="115" xfId="4" applyFont="1" applyBorder="1"/>
    <xf numFmtId="0" fontId="5" fillId="0" borderId="44" xfId="4" applyFont="1" applyBorder="1"/>
    <xf numFmtId="0" fontId="5" fillId="0" borderId="44" xfId="4" applyFont="1" applyBorder="1" applyAlignment="1">
      <alignment vertical="center" wrapText="1"/>
    </xf>
    <xf numFmtId="14" fontId="5" fillId="0" borderId="116" xfId="4" applyNumberFormat="1" applyFont="1" applyBorder="1"/>
    <xf numFmtId="0" fontId="5" fillId="0" borderId="1" xfId="0" applyFont="1" applyBorder="1"/>
    <xf numFmtId="0" fontId="5" fillId="0" borderId="118" xfId="0" applyFont="1" applyBorder="1"/>
    <xf numFmtId="0" fontId="5" fillId="0" borderId="53" xfId="0" applyFont="1" applyBorder="1"/>
    <xf numFmtId="0" fontId="0" fillId="0" borderId="21" xfId="0" applyBorder="1"/>
    <xf numFmtId="0" fontId="0" fillId="0" borderId="22" xfId="0" applyBorder="1"/>
    <xf numFmtId="0" fontId="0" fillId="0" borderId="23" xfId="0" applyBorder="1"/>
    <xf numFmtId="0" fontId="0" fillId="0" borderId="24" xfId="0" applyBorder="1"/>
    <xf numFmtId="0" fontId="0" fillId="0" borderId="25" xfId="0" applyBorder="1"/>
    <xf numFmtId="0" fontId="5" fillId="0" borderId="16" xfId="0" applyFont="1" applyBorder="1"/>
    <xf numFmtId="0" fontId="24" fillId="0" borderId="10" xfId="0" quotePrefix="1" applyFont="1" applyBorder="1"/>
    <xf numFmtId="0" fontId="0" fillId="0" borderId="19" xfId="0" applyBorder="1"/>
    <xf numFmtId="0" fontId="8" fillId="16" borderId="1" xfId="0" applyFont="1" applyFill="1" applyBorder="1" applyAlignment="1">
      <alignment horizontal="center"/>
    </xf>
    <xf numFmtId="0" fontId="0" fillId="0" borderId="20" xfId="0" applyBorder="1"/>
    <xf numFmtId="0" fontId="5" fillId="0" borderId="137" xfId="0" applyFont="1" applyBorder="1"/>
    <xf numFmtId="0" fontId="14" fillId="0" borderId="138" xfId="19" applyFont="1" applyBorder="1" applyAlignment="1">
      <alignment vertical="center"/>
    </xf>
    <xf numFmtId="0" fontId="15" fillId="0" borderId="117" xfId="17" applyBorder="1" applyAlignment="1" applyProtection="1">
      <protection locked="0"/>
    </xf>
    <xf numFmtId="0" fontId="0" fillId="0" borderId="3" xfId="0" applyBorder="1"/>
    <xf numFmtId="0" fontId="19" fillId="7" borderId="2" xfId="5" applyFont="1" applyBorder="1" applyProtection="1">
      <alignment horizontal="left" vertical="center"/>
    </xf>
    <xf numFmtId="0" fontId="19" fillId="7" borderId="3" xfId="5" applyFont="1" applyBorder="1" applyProtection="1">
      <alignment horizontal="left" vertical="center"/>
    </xf>
    <xf numFmtId="0" fontId="19" fillId="7" borderId="4" xfId="5" applyFont="1" applyBorder="1" applyProtection="1">
      <alignment horizontal="left" vertical="center"/>
    </xf>
    <xf numFmtId="0" fontId="7" fillId="0" borderId="0" xfId="0" applyFont="1" applyAlignment="1">
      <alignment horizontal="left"/>
    </xf>
    <xf numFmtId="0" fontId="24" fillId="0" borderId="18" xfId="0" applyFont="1" applyBorder="1" applyAlignment="1">
      <alignment horizontal="left"/>
    </xf>
    <xf numFmtId="0" fontId="7" fillId="0" borderId="19" xfId="0" applyFont="1" applyBorder="1" applyAlignment="1">
      <alignment horizontal="center"/>
    </xf>
    <xf numFmtId="0" fontId="7" fillId="0" borderId="20" xfId="0" applyFont="1" applyBorder="1" applyAlignment="1">
      <alignment horizontal="center"/>
    </xf>
    <xf numFmtId="0" fontId="7" fillId="0" borderId="37" xfId="0" applyFont="1" applyBorder="1" applyAlignment="1">
      <alignment horizontal="center" wrapText="1"/>
    </xf>
    <xf numFmtId="0" fontId="8" fillId="16" borderId="34" xfId="0" applyFont="1" applyFill="1" applyBorder="1" applyAlignment="1">
      <alignment horizontal="center"/>
    </xf>
    <xf numFmtId="0" fontId="7" fillId="0" borderId="33" xfId="0" applyFont="1" applyBorder="1" applyAlignment="1">
      <alignment horizontal="center"/>
    </xf>
    <xf numFmtId="1" fontId="8" fillId="16" borderId="36" xfId="0" applyNumberFormat="1" applyFont="1" applyFill="1" applyBorder="1" applyAlignment="1">
      <alignment horizontal="center"/>
    </xf>
    <xf numFmtId="1" fontId="8" fillId="16" borderId="32" xfId="0" applyNumberFormat="1" applyFont="1" applyFill="1" applyBorder="1" applyAlignment="1">
      <alignment horizontal="center"/>
    </xf>
    <xf numFmtId="0" fontId="24" fillId="0" borderId="23" xfId="0" applyFont="1" applyBorder="1"/>
    <xf numFmtId="0" fontId="7" fillId="0" borderId="25" xfId="0" applyFont="1" applyBorder="1" applyAlignment="1">
      <alignment horizontal="center"/>
    </xf>
    <xf numFmtId="0" fontId="0" fillId="0" borderId="18" xfId="0" applyBorder="1"/>
    <xf numFmtId="0" fontId="36" fillId="0" borderId="19" xfId="0" applyFont="1" applyBorder="1"/>
    <xf numFmtId="0" fontId="7" fillId="0" borderId="131" xfId="0" applyFont="1" applyBorder="1" applyAlignment="1">
      <alignment horizontal="center"/>
    </xf>
    <xf numFmtId="0" fontId="7" fillId="0" borderId="64" xfId="0" applyFont="1" applyBorder="1" applyAlignment="1">
      <alignment horizontal="center"/>
    </xf>
    <xf numFmtId="0" fontId="7" fillId="0" borderId="18" xfId="0" applyFont="1" applyBorder="1" applyAlignment="1">
      <alignment horizontal="center"/>
    </xf>
    <xf numFmtId="0" fontId="7" fillId="0" borderId="37" xfId="0" applyFont="1" applyBorder="1" applyAlignment="1">
      <alignment horizontal="center"/>
    </xf>
    <xf numFmtId="0" fontId="19" fillId="7" borderId="3" xfId="5" applyFont="1" applyBorder="1" applyAlignment="1" applyProtection="1">
      <alignment vertical="center"/>
    </xf>
    <xf numFmtId="0" fontId="19" fillId="7" borderId="4" xfId="5" applyFont="1" applyBorder="1" applyAlignment="1" applyProtection="1">
      <alignment vertical="center"/>
    </xf>
    <xf numFmtId="14" fontId="3" fillId="0" borderId="102" xfId="19" applyNumberFormat="1" applyBorder="1" applyAlignment="1">
      <alignment horizontal="left" vertical="center" wrapText="1"/>
    </xf>
    <xf numFmtId="14" fontId="5" fillId="0" borderId="44" xfId="4" applyNumberFormat="1" applyFont="1" applyBorder="1" applyAlignment="1">
      <alignment vertical="center" wrapText="1"/>
    </xf>
    <xf numFmtId="0" fontId="5" fillId="15" borderId="39" xfId="1" applyFont="1" applyFill="1" applyBorder="1" applyAlignment="1" applyProtection="1">
      <alignment horizontal="center" vertical="center"/>
      <protection locked="0"/>
    </xf>
    <xf numFmtId="0" fontId="5" fillId="0" borderId="146" xfId="0" applyFont="1" applyBorder="1"/>
    <xf numFmtId="0" fontId="5" fillId="0" borderId="147" xfId="0" applyFont="1" applyBorder="1"/>
    <xf numFmtId="0" fontId="5" fillId="0" borderId="148" xfId="0" applyFont="1" applyBorder="1"/>
    <xf numFmtId="0" fontId="5" fillId="0" borderId="149" xfId="0" applyFont="1" applyBorder="1"/>
    <xf numFmtId="0" fontId="5" fillId="0" borderId="150" xfId="0" applyFont="1" applyBorder="1"/>
    <xf numFmtId="0" fontId="5" fillId="0" borderId="151" xfId="0" applyFont="1" applyBorder="1"/>
    <xf numFmtId="165" fontId="33" fillId="16" borderId="1" xfId="12" quotePrefix="1" applyNumberFormat="1" applyFont="1" applyFill="1">
      <alignment horizontal="center" vertical="center"/>
    </xf>
    <xf numFmtId="1" fontId="33" fillId="16" borderId="1" xfId="12" quotePrefix="1" applyNumberFormat="1" applyFont="1" applyFill="1">
      <alignment horizontal="center" vertical="center"/>
    </xf>
    <xf numFmtId="1" fontId="33" fillId="16" borderId="36" xfId="12" quotePrefix="1" applyNumberFormat="1" applyFont="1" applyFill="1" applyBorder="1">
      <alignment horizontal="center" vertical="center"/>
    </xf>
    <xf numFmtId="0" fontId="9" fillId="15" borderId="33" xfId="16" applyNumberFormat="1" applyFill="1" applyBorder="1" applyAlignment="1" applyProtection="1">
      <alignment horizontal="left" vertical="top"/>
      <protection locked="0"/>
    </xf>
    <xf numFmtId="0" fontId="9" fillId="15" borderId="1" xfId="16" applyNumberFormat="1" applyFill="1" applyAlignment="1" applyProtection="1">
      <alignment horizontal="left" vertical="top"/>
      <protection locked="0"/>
    </xf>
    <xf numFmtId="0" fontId="9" fillId="15" borderId="34" xfId="16" applyNumberFormat="1" applyFill="1" applyBorder="1" applyAlignment="1" applyProtection="1">
      <alignment horizontal="left" vertical="top"/>
      <protection locked="0"/>
    </xf>
    <xf numFmtId="0" fontId="9" fillId="15" borderId="31" xfId="16" applyNumberFormat="1" applyFill="1" applyBorder="1" applyAlignment="1" applyProtection="1">
      <alignment horizontal="left" vertical="top"/>
      <protection locked="0"/>
    </xf>
    <xf numFmtId="0" fontId="9" fillId="15" borderId="36" xfId="16" applyNumberFormat="1" applyFill="1" applyBorder="1" applyAlignment="1" applyProtection="1">
      <alignment horizontal="left" vertical="top"/>
      <protection locked="0"/>
    </xf>
    <xf numFmtId="0" fontId="9" fillId="15" borderId="32" xfId="16" applyNumberFormat="1" applyFill="1" applyBorder="1" applyAlignment="1" applyProtection="1">
      <alignment horizontal="left" vertical="top"/>
      <protection locked="0"/>
    </xf>
    <xf numFmtId="0" fontId="7" fillId="2" borderId="0" xfId="0" applyFont="1" applyFill="1" applyAlignment="1">
      <alignment horizontal="center" vertical="center"/>
    </xf>
    <xf numFmtId="0" fontId="5" fillId="0" borderId="0" xfId="0" applyFont="1" applyAlignment="1">
      <alignment horizontal="center"/>
    </xf>
    <xf numFmtId="0" fontId="5" fillId="2" borderId="152" xfId="0" applyFont="1" applyFill="1" applyBorder="1"/>
    <xf numFmtId="0" fontId="5" fillId="2" borderId="148" xfId="0" applyFont="1" applyFill="1" applyBorder="1"/>
    <xf numFmtId="0" fontId="5" fillId="2" borderId="153" xfId="0" applyFont="1" applyFill="1" applyBorder="1"/>
    <xf numFmtId="0" fontId="32" fillId="2" borderId="154" xfId="0" applyFont="1" applyFill="1" applyBorder="1" applyAlignment="1">
      <alignment horizontal="center" vertical="center"/>
    </xf>
    <xf numFmtId="0" fontId="32" fillId="2" borderId="149" xfId="0" applyFont="1" applyFill="1" applyBorder="1" applyAlignment="1">
      <alignment horizontal="center" vertical="center"/>
    </xf>
    <xf numFmtId="0" fontId="32" fillId="2" borderId="151" xfId="0" applyFont="1" applyFill="1" applyBorder="1" applyAlignment="1">
      <alignment horizontal="center" vertical="center"/>
    </xf>
    <xf numFmtId="0" fontId="5" fillId="2" borderId="155" xfId="0" applyFont="1" applyFill="1" applyBorder="1"/>
    <xf numFmtId="0" fontId="5" fillId="2" borderId="150" xfId="0" applyFont="1" applyFill="1" applyBorder="1"/>
    <xf numFmtId="0" fontId="5" fillId="15" borderId="1" xfId="1" applyNumberFormat="1" applyFont="1" applyFill="1" applyBorder="1" applyAlignment="1" applyProtection="1">
      <alignment horizontal="center"/>
      <protection locked="0"/>
    </xf>
    <xf numFmtId="0" fontId="8" fillId="16" borderId="1" xfId="3" applyNumberFormat="1" applyFont="1" applyFill="1" applyBorder="1" applyAlignment="1">
      <alignment horizontal="center"/>
    </xf>
    <xf numFmtId="0" fontId="24" fillId="0" borderId="0" xfId="0" applyFont="1" applyAlignment="1">
      <alignment horizontal="center"/>
    </xf>
    <xf numFmtId="0" fontId="5" fillId="0" borderId="11" xfId="0" applyFont="1" applyBorder="1" applyAlignment="1">
      <alignment horizontal="center"/>
    </xf>
    <xf numFmtId="0" fontId="0" fillId="0" borderId="0" xfId="0" applyAlignment="1">
      <alignment horizontal="center"/>
    </xf>
    <xf numFmtId="0" fontId="5" fillId="0" borderId="157" xfId="0" applyFont="1" applyBorder="1"/>
    <xf numFmtId="0" fontId="5" fillId="0" borderId="158" xfId="0" applyFont="1" applyBorder="1"/>
    <xf numFmtId="0" fontId="7" fillId="0" borderId="10" xfId="0" applyFont="1" applyBorder="1"/>
    <xf numFmtId="0" fontId="7" fillId="0" borderId="5" xfId="0" applyFont="1" applyBorder="1" applyAlignment="1">
      <alignment vertical="top" wrapText="1"/>
    </xf>
    <xf numFmtId="0" fontId="7" fillId="0" borderId="6" xfId="0" applyFont="1" applyBorder="1" applyAlignment="1">
      <alignment vertical="top" wrapText="1"/>
    </xf>
    <xf numFmtId="0" fontId="8" fillId="16" borderId="1" xfId="3" applyNumberFormat="1" applyFont="1" applyFill="1" applyBorder="1" applyAlignment="1">
      <alignment horizontal="center" vertical="center"/>
    </xf>
    <xf numFmtId="0" fontId="7" fillId="0" borderId="5" xfId="0" applyFont="1" applyBorder="1" applyAlignment="1">
      <alignment vertical="top"/>
    </xf>
    <xf numFmtId="0" fontId="7" fillId="0" borderId="6" xfId="0" applyFont="1" applyBorder="1" applyAlignment="1">
      <alignment vertical="top"/>
    </xf>
    <xf numFmtId="0" fontId="24" fillId="0" borderId="10" xfId="0" applyFont="1" applyBorder="1" applyAlignment="1">
      <alignment vertical="top"/>
    </xf>
    <xf numFmtId="0" fontId="7" fillId="0" borderId="11" xfId="0" applyFont="1" applyBorder="1" applyAlignment="1">
      <alignment vertical="top"/>
    </xf>
    <xf numFmtId="0" fontId="7" fillId="0" borderId="11" xfId="0" applyFont="1" applyBorder="1" applyAlignment="1">
      <alignment wrapText="1"/>
    </xf>
    <xf numFmtId="0" fontId="7" fillId="0" borderId="7" xfId="0" applyFont="1" applyBorder="1" applyAlignment="1">
      <alignment horizontal="center" vertical="center"/>
    </xf>
    <xf numFmtId="0" fontId="7" fillId="0" borderId="12" xfId="0" applyFont="1" applyBorder="1"/>
    <xf numFmtId="0" fontId="24" fillId="0" borderId="24" xfId="0" applyFont="1" applyBorder="1" applyAlignment="1">
      <alignment vertical="top"/>
    </xf>
    <xf numFmtId="0" fontId="7" fillId="0" borderId="24" xfId="0" applyFont="1" applyBorder="1" applyAlignment="1">
      <alignment vertical="top"/>
    </xf>
    <xf numFmtId="0" fontId="7" fillId="0" borderId="24" xfId="0" applyFont="1" applyBorder="1"/>
    <xf numFmtId="0" fontId="5" fillId="0" borderId="19" xfId="0" applyFont="1" applyBorder="1" applyAlignment="1">
      <alignment horizontal="center"/>
    </xf>
    <xf numFmtId="0" fontId="5" fillId="0" borderId="20" xfId="0" applyFont="1" applyBorder="1"/>
    <xf numFmtId="0" fontId="7" fillId="0" borderId="18" xfId="0" applyFont="1" applyBorder="1" applyAlignment="1">
      <alignment horizontal="left"/>
    </xf>
    <xf numFmtId="0" fontId="7" fillId="0" borderId="8" xfId="0" applyFont="1" applyBorder="1"/>
    <xf numFmtId="0" fontId="24" fillId="0" borderId="9" xfId="0" applyFont="1" applyBorder="1" applyAlignment="1">
      <alignment horizontal="right"/>
    </xf>
    <xf numFmtId="0" fontId="24" fillId="0" borderId="10" xfId="0" applyFont="1" applyBorder="1" applyAlignment="1">
      <alignment vertical="top" wrapText="1"/>
    </xf>
    <xf numFmtId="0" fontId="7" fillId="0" borderId="11" xfId="0" applyFont="1" applyBorder="1" applyAlignment="1">
      <alignment vertical="top" wrapText="1"/>
    </xf>
    <xf numFmtId="0" fontId="24" fillId="0" borderId="21" xfId="0" quotePrefix="1" applyFont="1" applyBorder="1"/>
    <xf numFmtId="0" fontId="24" fillId="0" borderId="23" xfId="0" quotePrefix="1" applyFont="1" applyBorder="1"/>
    <xf numFmtId="0" fontId="5" fillId="0" borderId="24" xfId="0" applyFont="1" applyBorder="1" applyAlignment="1">
      <alignment horizontal="right"/>
    </xf>
    <xf numFmtId="0" fontId="14" fillId="2" borderId="36" xfId="2" applyNumberFormat="1" applyFont="1" applyFill="1" applyBorder="1" applyAlignment="1">
      <alignment horizontal="center"/>
    </xf>
    <xf numFmtId="0" fontId="36" fillId="0" borderId="0" xfId="0" applyFont="1"/>
    <xf numFmtId="0" fontId="35" fillId="0" borderId="0" xfId="0" applyFont="1"/>
    <xf numFmtId="0" fontId="5" fillId="15" borderId="119" xfId="0" applyFont="1" applyFill="1" applyBorder="1" applyAlignment="1" applyProtection="1">
      <alignment horizontal="center" vertical="center"/>
      <protection locked="0"/>
    </xf>
    <xf numFmtId="0" fontId="5" fillId="15" borderId="120" xfId="0" applyFont="1" applyFill="1" applyBorder="1" applyAlignment="1" applyProtection="1">
      <alignment horizontal="center" vertical="center"/>
      <protection locked="0"/>
    </xf>
    <xf numFmtId="0" fontId="5" fillId="15" borderId="135" xfId="0" applyFont="1" applyFill="1" applyBorder="1" applyAlignment="1" applyProtection="1">
      <alignment horizontal="center" vertical="center"/>
      <protection locked="0"/>
    </xf>
    <xf numFmtId="0" fontId="5" fillId="15" borderId="132" xfId="0" applyFont="1" applyFill="1" applyBorder="1" applyAlignment="1" applyProtection="1">
      <alignment horizontal="center" vertical="center"/>
      <protection locked="0"/>
    </xf>
    <xf numFmtId="0" fontId="5" fillId="15" borderId="121" xfId="0" applyFont="1" applyFill="1" applyBorder="1" applyAlignment="1" applyProtection="1">
      <alignment horizontal="center" vertical="center"/>
      <protection locked="0"/>
    </xf>
    <xf numFmtId="0" fontId="5" fillId="15" borderId="122" xfId="0" applyFont="1" applyFill="1" applyBorder="1" applyAlignment="1" applyProtection="1">
      <alignment horizontal="center" vertical="center"/>
      <protection locked="0"/>
    </xf>
    <xf numFmtId="0" fontId="5" fillId="15" borderId="124" xfId="0" applyFont="1" applyFill="1" applyBorder="1" applyAlignment="1" applyProtection="1">
      <alignment horizontal="center" vertical="center"/>
      <protection locked="0"/>
    </xf>
    <xf numFmtId="0" fontId="5" fillId="15" borderId="133" xfId="0" applyFont="1" applyFill="1" applyBorder="1" applyAlignment="1" applyProtection="1">
      <alignment horizontal="center" vertical="center"/>
      <protection locked="0"/>
    </xf>
    <xf numFmtId="0" fontId="5" fillId="15" borderId="123" xfId="0" applyFont="1" applyFill="1" applyBorder="1" applyAlignment="1" applyProtection="1">
      <alignment horizontal="center" vertical="center"/>
      <protection locked="0"/>
    </xf>
    <xf numFmtId="0" fontId="5" fillId="15" borderId="134" xfId="0" applyFont="1" applyFill="1" applyBorder="1" applyAlignment="1" applyProtection="1">
      <alignment horizontal="center" vertical="center"/>
      <protection locked="0"/>
    </xf>
    <xf numFmtId="0" fontId="0" fillId="15" borderId="121" xfId="0" applyFill="1" applyBorder="1" applyAlignment="1" applyProtection="1">
      <alignment horizontal="center" vertical="center"/>
      <protection locked="0"/>
    </xf>
    <xf numFmtId="0" fontId="0" fillId="20" borderId="0" xfId="0" applyFill="1" applyAlignment="1">
      <alignment horizontal="center" vertical="center"/>
    </xf>
    <xf numFmtId="0" fontId="0" fillId="15" borderId="122" xfId="0" applyFill="1" applyBorder="1" applyAlignment="1" applyProtection="1">
      <alignment horizontal="center" vertical="center"/>
      <protection locked="0"/>
    </xf>
    <xf numFmtId="0" fontId="0" fillId="15" borderId="124" xfId="0" applyFill="1" applyBorder="1" applyAlignment="1" applyProtection="1">
      <alignment horizontal="center" vertical="center"/>
      <protection locked="0"/>
    </xf>
    <xf numFmtId="0" fontId="0" fillId="20" borderId="22" xfId="0" applyFill="1" applyBorder="1" applyAlignment="1">
      <alignment horizontal="center" vertical="center"/>
    </xf>
    <xf numFmtId="0" fontId="0" fillId="15" borderId="123" xfId="0" applyFill="1" applyBorder="1" applyAlignment="1" applyProtection="1">
      <alignment horizontal="center" vertical="center"/>
      <protection locked="0"/>
    </xf>
    <xf numFmtId="0" fontId="0" fillId="20" borderId="11" xfId="0" applyFill="1" applyBorder="1" applyAlignment="1">
      <alignment horizontal="center" vertical="center"/>
    </xf>
    <xf numFmtId="0" fontId="0" fillId="15" borderId="125" xfId="0" applyFill="1" applyBorder="1" applyAlignment="1" applyProtection="1">
      <alignment horizontal="center" vertical="center"/>
      <protection locked="0"/>
    </xf>
    <xf numFmtId="0" fontId="0" fillId="15" borderId="126" xfId="0" applyFill="1" applyBorder="1" applyAlignment="1" applyProtection="1">
      <alignment horizontal="center" vertical="center"/>
      <protection locked="0"/>
    </xf>
    <xf numFmtId="0" fontId="0" fillId="20" borderId="109" xfId="0" applyFill="1" applyBorder="1" applyAlignment="1">
      <alignment horizontal="center" vertical="center"/>
    </xf>
    <xf numFmtId="0" fontId="24" fillId="0" borderId="24" xfId="0" applyFont="1" applyBorder="1"/>
    <xf numFmtId="2" fontId="8" fillId="16" borderId="36" xfId="0" applyNumberFormat="1" applyFont="1" applyFill="1" applyBorder="1" applyAlignment="1">
      <alignment horizontal="center"/>
    </xf>
    <xf numFmtId="2" fontId="8" fillId="16" borderId="32" xfId="0" applyNumberFormat="1" applyFont="1" applyFill="1" applyBorder="1" applyAlignment="1">
      <alignment horizontal="center"/>
    </xf>
    <xf numFmtId="2" fontId="2" fillId="16" borderId="1" xfId="0" applyNumberFormat="1" applyFont="1" applyFill="1" applyBorder="1" applyAlignment="1">
      <alignment horizontal="center"/>
    </xf>
    <xf numFmtId="2" fontId="0" fillId="0" borderId="0" xfId="0" applyNumberFormat="1" applyAlignment="1">
      <alignment horizontal="center"/>
    </xf>
    <xf numFmtId="0" fontId="5" fillId="0" borderId="69" xfId="0" applyFont="1" applyBorder="1" applyAlignment="1">
      <alignment wrapText="1"/>
    </xf>
    <xf numFmtId="0" fontId="5" fillId="0" borderId="93" xfId="0" applyFont="1" applyBorder="1"/>
    <xf numFmtId="0" fontId="7" fillId="0" borderId="5" xfId="0" applyFont="1" applyBorder="1" applyAlignment="1">
      <alignment wrapText="1"/>
    </xf>
    <xf numFmtId="0" fontId="7" fillId="0" borderId="6" xfId="0" applyFont="1" applyBorder="1" applyAlignment="1">
      <alignment wrapText="1"/>
    </xf>
    <xf numFmtId="0" fontId="5" fillId="15" borderId="13" xfId="1" applyNumberFormat="1" applyFont="1" applyFill="1" applyBorder="1" applyAlignment="1" applyProtection="1">
      <alignment horizontal="center"/>
      <protection locked="0"/>
    </xf>
    <xf numFmtId="0" fontId="5" fillId="15" borderId="14" xfId="1" applyNumberFormat="1" applyFont="1" applyFill="1" applyBorder="1" applyAlignment="1" applyProtection="1">
      <alignment horizontal="center"/>
      <protection locked="0"/>
    </xf>
    <xf numFmtId="0" fontId="5" fillId="0" borderId="159" xfId="0" applyFont="1" applyBorder="1"/>
    <xf numFmtId="0" fontId="0" fillId="15" borderId="1" xfId="0" applyFill="1" applyBorder="1" applyAlignment="1" applyProtection="1">
      <alignment horizontal="center"/>
      <protection locked="0"/>
    </xf>
    <xf numFmtId="0" fontId="22" fillId="0" borderId="0" xfId="17" applyFont="1" applyAlignment="1" applyProtection="1"/>
    <xf numFmtId="0" fontId="14" fillId="18" borderId="18" xfId="5" applyFont="1" applyFill="1" applyBorder="1" applyAlignment="1" applyProtection="1">
      <alignment horizontal="left" vertical="center" wrapText="1"/>
    </xf>
    <xf numFmtId="0" fontId="14" fillId="18" borderId="20" xfId="5" applyFont="1" applyFill="1" applyBorder="1" applyAlignment="1" applyProtection="1">
      <alignment horizontal="left" vertical="center" wrapText="1"/>
    </xf>
    <xf numFmtId="0" fontId="14" fillId="18" borderId="21" xfId="5" applyFont="1" applyFill="1" applyBorder="1" applyAlignment="1" applyProtection="1">
      <alignment horizontal="left" vertical="center" wrapText="1"/>
    </xf>
    <xf numFmtId="0" fontId="14" fillId="18" borderId="22" xfId="5" applyFont="1" applyFill="1" applyBorder="1" applyAlignment="1" applyProtection="1">
      <alignment horizontal="left" vertical="center" wrapText="1"/>
    </xf>
    <xf numFmtId="0" fontId="14" fillId="18" borderId="23" xfId="5" applyFont="1" applyFill="1" applyBorder="1" applyAlignment="1" applyProtection="1">
      <alignment horizontal="left" vertical="center" wrapText="1"/>
    </xf>
    <xf numFmtId="0" fontId="14" fillId="18" borderId="25" xfId="5" applyFont="1" applyFill="1" applyBorder="1" applyAlignment="1" applyProtection="1">
      <alignment horizontal="left" vertical="center" wrapText="1"/>
    </xf>
    <xf numFmtId="0" fontId="4" fillId="7" borderId="2" xfId="5" applyBorder="1" applyProtection="1">
      <alignment horizontal="left" vertical="center"/>
    </xf>
    <xf numFmtId="0" fontId="4" fillId="7" borderId="4" xfId="5" applyBorder="1" applyProtection="1">
      <alignment horizontal="left" vertical="center"/>
    </xf>
    <xf numFmtId="0" fontId="19" fillId="7" borderId="2" xfId="5" applyFont="1" applyBorder="1">
      <alignment horizontal="left" vertical="center"/>
    </xf>
    <xf numFmtId="0" fontId="19" fillId="7" borderId="4" xfId="5" applyFont="1" applyBorder="1">
      <alignment horizontal="left" vertical="center"/>
    </xf>
    <xf numFmtId="0" fontId="7" fillId="6" borderId="2" xfId="0" applyFont="1" applyFill="1" applyBorder="1" applyAlignment="1">
      <alignment horizontal="center"/>
    </xf>
    <xf numFmtId="0" fontId="7" fillId="6" borderId="4" xfId="0" applyFont="1" applyFill="1" applyBorder="1" applyAlignment="1">
      <alignment horizontal="center"/>
    </xf>
    <xf numFmtId="0" fontId="7" fillId="6" borderId="108" xfId="0" applyFont="1" applyFill="1" applyBorder="1" applyAlignment="1">
      <alignment horizontal="center" vertical="center"/>
    </xf>
    <xf numFmtId="0" fontId="7" fillId="6" borderId="110" xfId="0" applyFont="1" applyFill="1" applyBorder="1" applyAlignment="1">
      <alignment horizontal="center" vertical="center"/>
    </xf>
    <xf numFmtId="0" fontId="15" fillId="2" borderId="23" xfId="17" applyFill="1" applyBorder="1" applyAlignment="1" applyProtection="1">
      <alignment horizontal="left" vertical="center"/>
      <protection locked="0"/>
    </xf>
    <xf numFmtId="0" fontId="15" fillId="2" borderId="25" xfId="17" applyFill="1" applyBorder="1" applyAlignment="1" applyProtection="1">
      <alignment horizontal="left" vertical="center"/>
      <protection locked="0"/>
    </xf>
    <xf numFmtId="0" fontId="5" fillId="0" borderId="74" xfId="4" applyFont="1" applyBorder="1" applyAlignment="1">
      <alignment horizontal="left" vertical="center"/>
    </xf>
    <xf numFmtId="0" fontId="5" fillId="0" borderId="75" xfId="4" applyFont="1" applyBorder="1" applyAlignment="1">
      <alignment horizontal="left" vertical="center"/>
    </xf>
    <xf numFmtId="0" fontId="5" fillId="0" borderId="0" xfId="4" applyFont="1" applyAlignment="1">
      <alignment horizontal="left" vertical="center"/>
    </xf>
    <xf numFmtId="0" fontId="5" fillId="0" borderId="77" xfId="4" applyFont="1" applyBorder="1" applyAlignment="1">
      <alignment horizontal="left" vertical="center"/>
    </xf>
    <xf numFmtId="0" fontId="5" fillId="0" borderId="76" xfId="4" applyFont="1" applyBorder="1" applyAlignment="1">
      <alignment horizontal="left" vertical="center"/>
    </xf>
    <xf numFmtId="0" fontId="19" fillId="19" borderId="18" xfId="5" applyFont="1" applyFill="1" applyBorder="1" applyAlignment="1" applyProtection="1">
      <alignment horizontal="left" vertical="top" wrapText="1"/>
    </xf>
    <xf numFmtId="0" fontId="19" fillId="19" borderId="19" xfId="5" applyFont="1" applyFill="1" applyBorder="1" applyAlignment="1" applyProtection="1">
      <alignment horizontal="left" vertical="top" wrapText="1"/>
    </xf>
    <xf numFmtId="0" fontId="19" fillId="19" borderId="20" xfId="5" applyFont="1" applyFill="1" applyBorder="1" applyAlignment="1" applyProtection="1">
      <alignment horizontal="left" vertical="top" wrapText="1"/>
    </xf>
    <xf numFmtId="0" fontId="19" fillId="19" borderId="21" xfId="5" applyFont="1" applyFill="1" applyBorder="1" applyAlignment="1" applyProtection="1">
      <alignment horizontal="left" vertical="top" wrapText="1"/>
    </xf>
    <xf numFmtId="0" fontId="19" fillId="19" borderId="0" xfId="5" applyFont="1" applyFill="1" applyBorder="1" applyAlignment="1" applyProtection="1">
      <alignment horizontal="left" vertical="top" wrapText="1"/>
    </xf>
    <xf numFmtId="0" fontId="19" fillId="19" borderId="22" xfId="5" applyFont="1" applyFill="1" applyBorder="1" applyAlignment="1" applyProtection="1">
      <alignment horizontal="left" vertical="top" wrapText="1"/>
    </xf>
    <xf numFmtId="0" fontId="19" fillId="19" borderId="23" xfId="5" applyFont="1" applyFill="1" applyBorder="1" applyAlignment="1" applyProtection="1">
      <alignment horizontal="left" vertical="top" wrapText="1"/>
    </xf>
    <xf numFmtId="0" fontId="19" fillId="19" borderId="24" xfId="5" applyFont="1" applyFill="1" applyBorder="1" applyAlignment="1" applyProtection="1">
      <alignment horizontal="left" vertical="top" wrapText="1"/>
    </xf>
    <xf numFmtId="0" fontId="19" fillId="19" borderId="25" xfId="5" applyFont="1" applyFill="1" applyBorder="1" applyAlignment="1" applyProtection="1">
      <alignment horizontal="left" vertical="top" wrapText="1"/>
    </xf>
    <xf numFmtId="0" fontId="19" fillId="7" borderId="3" xfId="5" applyFont="1" applyBorder="1">
      <alignment horizontal="left" vertical="center"/>
    </xf>
    <xf numFmtId="0" fontId="5" fillId="0" borderId="85" xfId="0" applyFont="1" applyBorder="1" applyAlignment="1">
      <alignment horizontal="left" vertical="center"/>
    </xf>
    <xf numFmtId="0" fontId="5" fillId="0" borderId="62" xfId="0" applyFont="1" applyBorder="1" applyAlignment="1">
      <alignment horizontal="left" vertical="center"/>
    </xf>
    <xf numFmtId="14" fontId="5" fillId="0" borderId="85" xfId="0" applyNumberFormat="1" applyFont="1" applyBorder="1" applyAlignment="1">
      <alignment horizontal="left" vertical="center"/>
    </xf>
    <xf numFmtId="14" fontId="5" fillId="0" borderId="81" xfId="0" applyNumberFormat="1" applyFont="1" applyBorder="1" applyAlignment="1">
      <alignment horizontal="left"/>
    </xf>
    <xf numFmtId="14" fontId="5" fillId="0" borderId="25" xfId="0" applyNumberFormat="1" applyFont="1" applyBorder="1" applyAlignment="1">
      <alignment horizontal="left"/>
    </xf>
    <xf numFmtId="0" fontId="6" fillId="0" borderId="83" xfId="0" applyFont="1" applyBorder="1" applyAlignment="1">
      <alignment horizontal="left"/>
    </xf>
    <xf numFmtId="0" fontId="6" fillId="0" borderId="84" xfId="0" applyFont="1" applyBorder="1" applyAlignment="1">
      <alignment horizontal="left"/>
    </xf>
    <xf numFmtId="0" fontId="5" fillId="0" borderId="85" xfId="0" applyFont="1" applyBorder="1" applyAlignment="1">
      <alignment horizontal="left"/>
    </xf>
    <xf numFmtId="0" fontId="5" fillId="0" borderId="62" xfId="0" applyFont="1" applyBorder="1" applyAlignment="1">
      <alignment horizontal="left"/>
    </xf>
    <xf numFmtId="14" fontId="5" fillId="0" borderId="85" xfId="0" applyNumberFormat="1" applyFont="1" applyBorder="1" applyAlignment="1">
      <alignment horizontal="left"/>
    </xf>
    <xf numFmtId="14" fontId="5" fillId="0" borderId="62" xfId="0" applyNumberFormat="1" applyFont="1" applyBorder="1" applyAlignment="1">
      <alignment horizontal="left"/>
    </xf>
    <xf numFmtId="0" fontId="4" fillId="7" borderId="2" xfId="5" applyBorder="1">
      <alignment horizontal="left" vertical="center"/>
    </xf>
    <xf numFmtId="0" fontId="4" fillId="7" borderId="3" xfId="5" applyBorder="1">
      <alignment horizontal="left" vertical="center"/>
    </xf>
    <xf numFmtId="0" fontId="4" fillId="7" borderId="4" xfId="5" applyBorder="1">
      <alignment horizontal="left" vertical="center"/>
    </xf>
    <xf numFmtId="0" fontId="7" fillId="15" borderId="18" xfId="4" applyFont="1" applyFill="1" applyBorder="1" applyAlignment="1" applyProtection="1">
      <alignment horizontal="left" vertical="top" wrapText="1"/>
      <protection locked="0"/>
    </xf>
    <xf numFmtId="0" fontId="7" fillId="15" borderId="19" xfId="4" applyFont="1" applyFill="1" applyBorder="1" applyAlignment="1" applyProtection="1">
      <alignment horizontal="left" vertical="top" wrapText="1"/>
      <protection locked="0"/>
    </xf>
    <xf numFmtId="0" fontId="7" fillId="15" borderId="20" xfId="4" applyFont="1" applyFill="1" applyBorder="1" applyAlignment="1" applyProtection="1">
      <alignment horizontal="left" vertical="top" wrapText="1"/>
      <protection locked="0"/>
    </xf>
    <xf numFmtId="0" fontId="7" fillId="15" borderId="21" xfId="4" applyFont="1" applyFill="1" applyBorder="1" applyAlignment="1" applyProtection="1">
      <alignment horizontal="left" vertical="top" wrapText="1"/>
      <protection locked="0"/>
    </xf>
    <xf numFmtId="0" fontId="7" fillId="15" borderId="0" xfId="4" applyFont="1" applyFill="1" applyAlignment="1" applyProtection="1">
      <alignment horizontal="left" vertical="top" wrapText="1"/>
      <protection locked="0"/>
    </xf>
    <xf numFmtId="0" fontId="7" fillId="15" borderId="22" xfId="4" applyFont="1" applyFill="1" applyBorder="1" applyAlignment="1" applyProtection="1">
      <alignment horizontal="left" vertical="top" wrapText="1"/>
      <protection locked="0"/>
    </xf>
    <xf numFmtId="0" fontId="7" fillId="15" borderId="23" xfId="4" applyFont="1" applyFill="1" applyBorder="1" applyAlignment="1" applyProtection="1">
      <alignment horizontal="left" vertical="top" wrapText="1"/>
      <protection locked="0"/>
    </xf>
    <xf numFmtId="0" fontId="7" fillId="15" borderId="24" xfId="4" applyFont="1" applyFill="1" applyBorder="1" applyAlignment="1" applyProtection="1">
      <alignment horizontal="left" vertical="top" wrapText="1"/>
      <protection locked="0"/>
    </xf>
    <xf numFmtId="0" fontId="7" fillId="15" borderId="25" xfId="4" applyFont="1" applyFill="1" applyBorder="1" applyAlignment="1" applyProtection="1">
      <alignment horizontal="left" vertical="top" wrapText="1"/>
      <protection locked="0"/>
    </xf>
    <xf numFmtId="0" fontId="5" fillId="0" borderId="21" xfId="0" applyFont="1" applyBorder="1" applyAlignment="1">
      <alignment horizontal="left" vertical="center" wrapText="1"/>
    </xf>
    <xf numFmtId="0" fontId="5" fillId="0" borderId="9" xfId="0" applyFont="1" applyBorder="1" applyAlignment="1">
      <alignment horizontal="left" vertical="center" wrapText="1"/>
    </xf>
    <xf numFmtId="0" fontId="5" fillId="15" borderId="40" xfId="1" applyFont="1" applyFill="1" applyBorder="1" applyAlignment="1" applyProtection="1">
      <alignment horizontal="left" vertical="top" wrapText="1"/>
      <protection locked="0"/>
    </xf>
    <xf numFmtId="0" fontId="5" fillId="15" borderId="6" xfId="1" applyFont="1" applyFill="1" applyBorder="1" applyAlignment="1" applyProtection="1">
      <alignment horizontal="left" vertical="top" wrapText="1"/>
      <protection locked="0"/>
    </xf>
    <xf numFmtId="0" fontId="5" fillId="15" borderId="38" xfId="1" applyFont="1" applyFill="1" applyBorder="1" applyAlignment="1" applyProtection="1">
      <alignment horizontal="left" vertical="top" wrapText="1"/>
      <protection locked="0"/>
    </xf>
    <xf numFmtId="0" fontId="5" fillId="15" borderId="21" xfId="1" applyFont="1" applyFill="1" applyBorder="1" applyAlignment="1" applyProtection="1">
      <alignment horizontal="left" vertical="top" wrapText="1"/>
      <protection locked="0"/>
    </xf>
    <xf numFmtId="0" fontId="5" fillId="15" borderId="0" xfId="1" applyFont="1" applyFill="1" applyBorder="1" applyAlignment="1" applyProtection="1">
      <alignment horizontal="left" vertical="top" wrapText="1"/>
      <protection locked="0"/>
    </xf>
    <xf numFmtId="0" fontId="5" fillId="15" borderId="22" xfId="1" applyFont="1" applyFill="1" applyBorder="1" applyAlignment="1" applyProtection="1">
      <alignment horizontal="left" vertical="top" wrapText="1"/>
      <protection locked="0"/>
    </xf>
    <xf numFmtId="0" fontId="5" fillId="15" borderId="64" xfId="1" applyFont="1" applyFill="1" applyBorder="1" applyAlignment="1" applyProtection="1">
      <alignment horizontal="left" vertical="top" wrapText="1"/>
      <protection locked="0"/>
    </xf>
    <xf numFmtId="0" fontId="5" fillId="15" borderId="11" xfId="1" applyFont="1" applyFill="1" applyBorder="1" applyAlignment="1" applyProtection="1">
      <alignment horizontal="left" vertical="top" wrapText="1"/>
      <protection locked="0"/>
    </xf>
    <xf numFmtId="0" fontId="5" fillId="15" borderId="109" xfId="1" applyFont="1" applyFill="1" applyBorder="1" applyAlignment="1" applyProtection="1">
      <alignment horizontal="left" vertical="top" wrapText="1"/>
      <protection locked="0"/>
    </xf>
    <xf numFmtId="0" fontId="5" fillId="15" borderId="16" xfId="1" applyFont="1" applyFill="1" applyBorder="1" applyAlignment="1" applyProtection="1">
      <alignment horizontal="left" vertical="center"/>
      <protection locked="0"/>
    </xf>
    <xf numFmtId="0" fontId="5" fillId="15" borderId="88" xfId="1" applyFont="1" applyFill="1" applyBorder="1" applyAlignment="1" applyProtection="1">
      <alignment horizontal="left" vertical="center"/>
      <protection locked="0"/>
    </xf>
    <xf numFmtId="0" fontId="5" fillId="15" borderId="82" xfId="1" applyFont="1" applyFill="1" applyBorder="1" applyAlignment="1" applyProtection="1">
      <alignment horizontal="left" vertical="center"/>
      <protection locked="0"/>
    </xf>
    <xf numFmtId="0" fontId="5" fillId="15" borderId="18" xfId="1" applyFont="1" applyFill="1" applyBorder="1" applyAlignment="1" applyProtection="1">
      <alignment horizontal="center"/>
      <protection locked="0"/>
    </xf>
    <xf numFmtId="0" fontId="5" fillId="15" borderId="19" xfId="1" applyFont="1" applyFill="1" applyBorder="1" applyAlignment="1" applyProtection="1">
      <alignment horizontal="center"/>
      <protection locked="0"/>
    </xf>
    <xf numFmtId="0" fontId="5" fillId="15" borderId="20" xfId="1" applyFont="1" applyFill="1" applyBorder="1" applyAlignment="1" applyProtection="1">
      <alignment horizontal="center"/>
      <protection locked="0"/>
    </xf>
    <xf numFmtId="0" fontId="5" fillId="15" borderId="21" xfId="1" applyFont="1" applyFill="1" applyBorder="1" applyAlignment="1" applyProtection="1">
      <alignment horizontal="center"/>
      <protection locked="0"/>
    </xf>
    <xf numFmtId="0" fontId="5" fillId="15" borderId="0" xfId="1" applyFont="1" applyFill="1" applyBorder="1" applyAlignment="1" applyProtection="1">
      <alignment horizontal="center"/>
      <protection locked="0"/>
    </xf>
    <xf numFmtId="0" fontId="5" fillId="15" borderId="22" xfId="1" applyFont="1" applyFill="1" applyBorder="1" applyAlignment="1" applyProtection="1">
      <alignment horizontal="center"/>
      <protection locked="0"/>
    </xf>
    <xf numFmtId="0" fontId="5" fillId="15" borderId="23" xfId="1" applyFont="1" applyFill="1" applyBorder="1" applyAlignment="1" applyProtection="1">
      <alignment horizontal="center"/>
      <protection locked="0"/>
    </xf>
    <xf numFmtId="0" fontId="5" fillId="15" borderId="24" xfId="1" applyFont="1" applyFill="1" applyBorder="1" applyAlignment="1" applyProtection="1">
      <alignment horizontal="center"/>
      <protection locked="0"/>
    </xf>
    <xf numFmtId="0" fontId="5" fillId="15" borderId="25" xfId="1" applyFont="1" applyFill="1" applyBorder="1" applyAlignment="1" applyProtection="1">
      <alignment horizontal="center"/>
      <protection locked="0"/>
    </xf>
    <xf numFmtId="0" fontId="32" fillId="15" borderId="1" xfId="0" applyFont="1" applyFill="1" applyBorder="1" applyAlignment="1" applyProtection="1">
      <alignment horizontal="left" vertical="top" wrapText="1"/>
      <protection locked="0"/>
    </xf>
    <xf numFmtId="0" fontId="32" fillId="15" borderId="34" xfId="0" applyFont="1" applyFill="1" applyBorder="1" applyAlignment="1" applyProtection="1">
      <alignment horizontal="left" vertical="top" wrapText="1"/>
      <protection locked="0"/>
    </xf>
    <xf numFmtId="0" fontId="32" fillId="15" borderId="36" xfId="0" applyFont="1" applyFill="1" applyBorder="1" applyAlignment="1" applyProtection="1">
      <alignment horizontal="left" vertical="top" wrapText="1"/>
      <protection locked="0"/>
    </xf>
    <xf numFmtId="0" fontId="32" fillId="15" borderId="32" xfId="0" applyFont="1" applyFill="1" applyBorder="1" applyAlignment="1" applyProtection="1">
      <alignment horizontal="left" vertical="top" wrapText="1"/>
      <protection locked="0"/>
    </xf>
    <xf numFmtId="0" fontId="32" fillId="15" borderId="35" xfId="0" applyFont="1" applyFill="1" applyBorder="1" applyAlignment="1" applyProtection="1">
      <alignment horizontal="left" vertical="top" wrapText="1"/>
      <protection locked="0"/>
    </xf>
    <xf numFmtId="0" fontId="32" fillId="15" borderId="30" xfId="0" applyFont="1" applyFill="1" applyBorder="1" applyAlignment="1" applyProtection="1">
      <alignment horizontal="left" vertical="top" wrapText="1"/>
      <protection locked="0"/>
    </xf>
    <xf numFmtId="0" fontId="5" fillId="2" borderId="148" xfId="0" applyFont="1" applyFill="1" applyBorder="1" applyAlignment="1">
      <alignment horizontal="left" vertical="center" wrapText="1"/>
    </xf>
    <xf numFmtId="0" fontId="17" fillId="15" borderId="18" xfId="0" applyFont="1" applyFill="1" applyBorder="1" applyAlignment="1" applyProtection="1">
      <alignment horizontal="center" vertical="center" wrapText="1"/>
      <protection locked="0"/>
    </xf>
    <xf numFmtId="0" fontId="17" fillId="15" borderId="19" xfId="0" applyFont="1" applyFill="1" applyBorder="1" applyAlignment="1" applyProtection="1">
      <alignment horizontal="center" vertical="center"/>
      <protection locked="0"/>
    </xf>
    <xf numFmtId="0" fontId="17" fillId="15" borderId="20" xfId="0" applyFont="1" applyFill="1" applyBorder="1" applyAlignment="1" applyProtection="1">
      <alignment horizontal="center" vertical="center"/>
      <protection locked="0"/>
    </xf>
    <xf numFmtId="0" fontId="17" fillId="15" borderId="21" xfId="0" applyFont="1" applyFill="1" applyBorder="1" applyAlignment="1" applyProtection="1">
      <alignment horizontal="center" vertical="center"/>
      <protection locked="0"/>
    </xf>
    <xf numFmtId="0" fontId="17" fillId="15" borderId="0" xfId="0" applyFont="1" applyFill="1" applyAlignment="1" applyProtection="1">
      <alignment horizontal="center" vertical="center"/>
      <protection locked="0"/>
    </xf>
    <xf numFmtId="0" fontId="17" fillId="15" borderId="22" xfId="0" applyFont="1" applyFill="1" applyBorder="1" applyAlignment="1" applyProtection="1">
      <alignment horizontal="center" vertical="center"/>
      <protection locked="0"/>
    </xf>
    <xf numFmtId="0" fontId="17" fillId="15" borderId="23" xfId="0" applyFont="1" applyFill="1" applyBorder="1" applyAlignment="1" applyProtection="1">
      <alignment horizontal="center" vertical="center"/>
      <protection locked="0"/>
    </xf>
    <xf numFmtId="0" fontId="17" fillId="15" borderId="24" xfId="0" applyFont="1" applyFill="1" applyBorder="1" applyAlignment="1" applyProtection="1">
      <alignment horizontal="center" vertical="center"/>
      <protection locked="0"/>
    </xf>
    <xf numFmtId="0" fontId="17" fillId="15" borderId="25" xfId="0" applyFont="1" applyFill="1" applyBorder="1" applyAlignment="1" applyProtection="1">
      <alignment horizontal="center" vertical="center"/>
      <protection locked="0"/>
    </xf>
    <xf numFmtId="0" fontId="17" fillId="15" borderId="19" xfId="0" applyFont="1" applyFill="1" applyBorder="1" applyAlignment="1" applyProtection="1">
      <alignment horizontal="center" vertical="center" wrapText="1"/>
      <protection locked="0"/>
    </xf>
    <xf numFmtId="0" fontId="17" fillId="15" borderId="20" xfId="0" applyFont="1" applyFill="1" applyBorder="1" applyAlignment="1" applyProtection="1">
      <alignment horizontal="center" vertical="center" wrapText="1"/>
      <protection locked="0"/>
    </xf>
    <xf numFmtId="0" fontId="17" fillId="15" borderId="21" xfId="0" applyFont="1" applyFill="1" applyBorder="1" applyAlignment="1" applyProtection="1">
      <alignment horizontal="center" vertical="center" wrapText="1"/>
      <protection locked="0"/>
    </xf>
    <xf numFmtId="0" fontId="17" fillId="15" borderId="0" xfId="0" applyFont="1" applyFill="1" applyAlignment="1" applyProtection="1">
      <alignment horizontal="center" vertical="center" wrapText="1"/>
      <protection locked="0"/>
    </xf>
    <xf numFmtId="0" fontId="17" fillId="15" borderId="22" xfId="0" applyFont="1" applyFill="1" applyBorder="1" applyAlignment="1" applyProtection="1">
      <alignment horizontal="center" vertical="center" wrapText="1"/>
      <protection locked="0"/>
    </xf>
    <xf numFmtId="0" fontId="17" fillId="15" borderId="23" xfId="0" applyFont="1" applyFill="1" applyBorder="1" applyAlignment="1" applyProtection="1">
      <alignment horizontal="center" vertical="center" wrapText="1"/>
      <protection locked="0"/>
    </xf>
    <xf numFmtId="0" fontId="17" fillId="15" borderId="24" xfId="0" applyFont="1" applyFill="1" applyBorder="1" applyAlignment="1" applyProtection="1">
      <alignment horizontal="center" vertical="center" wrapText="1"/>
      <protection locked="0"/>
    </xf>
    <xf numFmtId="0" fontId="17" fillId="15" borderId="25" xfId="0" applyFont="1" applyFill="1" applyBorder="1" applyAlignment="1" applyProtection="1">
      <alignment horizontal="center" vertical="center" wrapText="1"/>
      <protection locked="0"/>
    </xf>
    <xf numFmtId="0" fontId="5" fillId="2" borderId="150" xfId="0" applyFont="1" applyFill="1" applyBorder="1" applyAlignment="1">
      <alignment horizontal="left" vertical="center" wrapText="1"/>
    </xf>
    <xf numFmtId="0" fontId="5" fillId="2" borderId="156" xfId="0" applyFont="1" applyFill="1" applyBorder="1" applyAlignment="1">
      <alignment horizontal="left" vertical="center" wrapText="1"/>
    </xf>
    <xf numFmtId="0" fontId="7" fillId="0" borderId="5" xfId="0" applyFont="1" applyBorder="1" applyAlignment="1">
      <alignment horizontal="left" wrapText="1"/>
    </xf>
    <xf numFmtId="0" fontId="7" fillId="0" borderId="6" xfId="0" applyFont="1" applyBorder="1" applyAlignment="1">
      <alignment horizontal="left" wrapText="1"/>
    </xf>
    <xf numFmtId="14" fontId="6" fillId="0" borderId="81" xfId="0" applyNumberFormat="1" applyFont="1" applyBorder="1" applyAlignment="1">
      <alignment horizontal="left"/>
    </xf>
    <xf numFmtId="14" fontId="6" fillId="0" borderId="24" xfId="0" applyNumberFormat="1" applyFont="1" applyBorder="1" applyAlignment="1">
      <alignment horizontal="left"/>
    </xf>
    <xf numFmtId="14" fontId="6" fillId="0" borderId="25" xfId="0" applyNumberFormat="1" applyFont="1" applyBorder="1" applyAlignment="1">
      <alignment horizontal="left"/>
    </xf>
    <xf numFmtId="0" fontId="7" fillId="6" borderId="2" xfId="0" applyFont="1" applyFill="1" applyBorder="1" applyAlignment="1">
      <alignment horizontal="left"/>
    </xf>
    <xf numFmtId="0" fontId="7" fillId="6" borderId="3" xfId="0" applyFont="1" applyFill="1" applyBorder="1" applyAlignment="1">
      <alignment horizontal="left"/>
    </xf>
    <xf numFmtId="0" fontId="7" fillId="6" borderId="4" xfId="0" applyFont="1" applyFill="1" applyBorder="1" applyAlignment="1">
      <alignment horizontal="left"/>
    </xf>
    <xf numFmtId="0" fontId="5" fillId="15" borderId="18" xfId="1" applyFont="1" applyFill="1" applyBorder="1" applyAlignment="1" applyProtection="1">
      <alignment horizontal="left" vertical="top" wrapText="1"/>
      <protection locked="0"/>
    </xf>
    <xf numFmtId="0" fontId="5" fillId="15" borderId="19" xfId="1" applyFont="1" applyFill="1" applyBorder="1" applyAlignment="1" applyProtection="1">
      <alignment horizontal="left" vertical="top" wrapText="1"/>
      <protection locked="0"/>
    </xf>
    <xf numFmtId="0" fontId="5" fillId="15" borderId="20" xfId="1" applyFont="1" applyFill="1" applyBorder="1" applyAlignment="1" applyProtection="1">
      <alignment horizontal="left" vertical="top" wrapText="1"/>
      <protection locked="0"/>
    </xf>
    <xf numFmtId="0" fontId="5" fillId="15" borderId="23" xfId="1" applyFont="1" applyFill="1" applyBorder="1" applyAlignment="1" applyProtection="1">
      <alignment horizontal="left" vertical="top" wrapText="1"/>
      <protection locked="0"/>
    </xf>
    <xf numFmtId="0" fontId="5" fillId="15" borderId="24" xfId="1" applyFont="1" applyFill="1" applyBorder="1" applyAlignment="1" applyProtection="1">
      <alignment horizontal="left" vertical="top" wrapText="1"/>
      <protection locked="0"/>
    </xf>
    <xf numFmtId="0" fontId="5" fillId="15" borderId="25" xfId="1" applyFont="1" applyFill="1" applyBorder="1" applyAlignment="1" applyProtection="1">
      <alignment horizontal="left" vertical="top" wrapText="1"/>
      <protection locked="0"/>
    </xf>
    <xf numFmtId="0" fontId="7" fillId="0" borderId="5" xfId="0" applyFont="1" applyBorder="1" applyAlignment="1">
      <alignment horizontal="left"/>
    </xf>
    <xf numFmtId="0" fontId="7" fillId="0" borderId="6" xfId="0" applyFont="1" applyBorder="1" applyAlignment="1">
      <alignment horizontal="left"/>
    </xf>
    <xf numFmtId="0" fontId="5" fillId="15" borderId="16" xfId="0" applyFont="1" applyFill="1" applyBorder="1" applyAlignment="1" applyProtection="1">
      <alignment horizontal="center"/>
      <protection locked="0"/>
    </xf>
    <xf numFmtId="0" fontId="5" fillId="15" borderId="88" xfId="0" applyFont="1" applyFill="1" applyBorder="1" applyAlignment="1" applyProtection="1">
      <alignment horizontal="center"/>
      <protection locked="0"/>
    </xf>
    <xf numFmtId="0" fontId="5" fillId="15" borderId="17" xfId="0" applyFont="1" applyFill="1" applyBorder="1" applyAlignment="1" applyProtection="1">
      <alignment horizontal="center"/>
      <protection locked="0"/>
    </xf>
    <xf numFmtId="0" fontId="5" fillId="0" borderId="45" xfId="0" applyFont="1" applyBorder="1" applyAlignment="1">
      <alignment horizontal="left"/>
    </xf>
    <xf numFmtId="0" fontId="5" fillId="0" borderId="67" xfId="0" applyFont="1" applyBorder="1" applyAlignment="1">
      <alignment horizontal="left"/>
    </xf>
    <xf numFmtId="0" fontId="5" fillId="0" borderId="41" xfId="0" applyFont="1" applyBorder="1" applyAlignment="1">
      <alignment horizontal="left"/>
    </xf>
    <xf numFmtId="0" fontId="5" fillId="0" borderId="66" xfId="0" applyFont="1" applyBorder="1" applyAlignment="1">
      <alignment horizontal="left"/>
    </xf>
    <xf numFmtId="0" fontId="5" fillId="0" borderId="43" xfId="0" applyFont="1" applyBorder="1" applyAlignment="1">
      <alignment horizontal="left"/>
    </xf>
    <xf numFmtId="0" fontId="5" fillId="0" borderId="65" xfId="0" applyFont="1" applyBorder="1" applyAlignment="1">
      <alignment horizontal="left"/>
    </xf>
    <xf numFmtId="0" fontId="6" fillId="0" borderId="85" xfId="0" applyFont="1" applyBorder="1" applyAlignment="1">
      <alignment horizontal="left"/>
    </xf>
    <xf numFmtId="0" fontId="6" fillId="0" borderId="86" xfId="0" applyFont="1" applyBorder="1" applyAlignment="1">
      <alignment horizontal="left"/>
    </xf>
    <xf numFmtId="0" fontId="6" fillId="0" borderId="62" xfId="0" applyFont="1" applyBorder="1" applyAlignment="1">
      <alignment horizontal="left"/>
    </xf>
    <xf numFmtId="14" fontId="6" fillId="0" borderId="85" xfId="0" applyNumberFormat="1" applyFont="1" applyBorder="1" applyAlignment="1">
      <alignment horizontal="left"/>
    </xf>
    <xf numFmtId="14" fontId="6" fillId="0" borderId="86" xfId="0" applyNumberFormat="1" applyFont="1" applyBorder="1" applyAlignment="1">
      <alignment horizontal="left"/>
    </xf>
    <xf numFmtId="14" fontId="6" fillId="0" borderId="62" xfId="0" applyNumberFormat="1" applyFont="1" applyBorder="1" applyAlignment="1">
      <alignment horizontal="left"/>
    </xf>
    <xf numFmtId="0" fontId="6" fillId="0" borderId="112" xfId="0" applyFont="1" applyBorder="1" applyAlignment="1">
      <alignment horizontal="left"/>
    </xf>
    <xf numFmtId="0" fontId="6" fillId="0" borderId="96" xfId="0" applyFont="1" applyBorder="1" applyAlignment="1">
      <alignment horizontal="left"/>
    </xf>
    <xf numFmtId="0" fontId="6" fillId="0" borderId="61" xfId="0" applyFont="1" applyBorder="1" applyAlignment="1">
      <alignment horizontal="left"/>
    </xf>
    <xf numFmtId="0" fontId="5" fillId="0" borderId="43" xfId="0" applyFont="1" applyBorder="1" applyAlignment="1">
      <alignment horizontal="left" vertical="center"/>
    </xf>
    <xf numFmtId="0" fontId="5" fillId="0" borderId="65" xfId="0" applyFont="1" applyBorder="1" applyAlignment="1">
      <alignment horizontal="left" vertical="center"/>
    </xf>
    <xf numFmtId="14" fontId="6" fillId="0" borderId="85" xfId="0" applyNumberFormat="1" applyFont="1" applyBorder="1" applyAlignment="1">
      <alignment horizontal="left" vertical="center" wrapText="1"/>
    </xf>
    <xf numFmtId="0" fontId="6" fillId="0" borderId="86" xfId="0" applyFont="1" applyBorder="1" applyAlignment="1">
      <alignment horizontal="left" vertical="center" wrapText="1"/>
    </xf>
    <xf numFmtId="0" fontId="6" fillId="0" borderId="62" xfId="0" applyFont="1" applyBorder="1" applyAlignment="1">
      <alignment horizontal="left" vertical="center" wrapText="1"/>
    </xf>
    <xf numFmtId="0" fontId="6" fillId="0" borderId="85" xfId="0" applyFont="1" applyBorder="1" applyAlignment="1">
      <alignment horizontal="left" vertical="center" wrapText="1"/>
    </xf>
    <xf numFmtId="0" fontId="8" fillId="16" borderId="39" xfId="0" applyFont="1" applyFill="1" applyBorder="1" applyAlignment="1">
      <alignment horizontal="center" vertical="center"/>
    </xf>
    <xf numFmtId="0" fontId="8" fillId="16" borderId="32" xfId="0" applyFont="1" applyFill="1" applyBorder="1" applyAlignment="1">
      <alignment horizontal="center" vertical="center"/>
    </xf>
    <xf numFmtId="0" fontId="7" fillId="0" borderId="21" xfId="0" applyFont="1" applyBorder="1" applyAlignment="1">
      <alignment horizontal="center" vertical="center" wrapText="1"/>
    </xf>
    <xf numFmtId="0" fontId="7" fillId="0" borderId="23" xfId="0" applyFont="1" applyBorder="1" applyAlignment="1">
      <alignment horizontal="center" vertical="center" wrapText="1"/>
    </xf>
    <xf numFmtId="0" fontId="8" fillId="16" borderId="14" xfId="0" applyFont="1" applyFill="1" applyBorder="1" applyAlignment="1">
      <alignment horizontal="center" vertical="center"/>
    </xf>
    <xf numFmtId="0" fontId="8" fillId="16" borderId="36" xfId="0" applyFont="1" applyFill="1" applyBorder="1" applyAlignment="1">
      <alignment horizontal="center" vertical="center"/>
    </xf>
    <xf numFmtId="0" fontId="7" fillId="0" borderId="127" xfId="0" applyFont="1" applyBorder="1" applyAlignment="1">
      <alignment horizontal="center" wrapText="1"/>
    </xf>
    <xf numFmtId="0" fontId="7" fillId="0" borderId="37" xfId="0" applyFont="1" applyBorder="1" applyAlignment="1">
      <alignment horizontal="center" wrapText="1"/>
    </xf>
    <xf numFmtId="0" fontId="7" fillId="0" borderId="128"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18" xfId="0" applyFont="1" applyBorder="1" applyAlignment="1">
      <alignment horizontal="center" wrapText="1"/>
    </xf>
    <xf numFmtId="0" fontId="7" fillId="0" borderId="136" xfId="0" applyFont="1" applyBorder="1" applyAlignment="1">
      <alignment horizontal="center" wrapText="1"/>
    </xf>
    <xf numFmtId="0" fontId="35" fillId="0" borderId="128" xfId="0" applyFont="1" applyBorder="1" applyAlignment="1">
      <alignment horizontal="center" vertical="center" wrapText="1"/>
    </xf>
    <xf numFmtId="0" fontId="35" fillId="0" borderId="14" xfId="0" applyFont="1" applyBorder="1" applyAlignment="1">
      <alignment horizontal="center" vertical="center" wrapText="1"/>
    </xf>
    <xf numFmtId="0" fontId="35" fillId="0" borderId="92" xfId="0" applyFont="1" applyBorder="1" applyAlignment="1">
      <alignment horizontal="center" vertical="center" wrapText="1"/>
    </xf>
    <xf numFmtId="0" fontId="35" fillId="0" borderId="39" xfId="0" applyFont="1" applyBorder="1" applyAlignment="1">
      <alignment horizontal="center" vertical="center" wrapText="1"/>
    </xf>
    <xf numFmtId="0" fontId="2" fillId="16" borderId="34" xfId="0" applyFont="1" applyFill="1" applyBorder="1" applyAlignment="1">
      <alignment horizontal="center" vertical="center"/>
    </xf>
    <xf numFmtId="0" fontId="2" fillId="16" borderId="32" xfId="0" applyFont="1" applyFill="1" applyBorder="1" applyAlignment="1">
      <alignment horizontal="center" vertical="center"/>
    </xf>
    <xf numFmtId="0" fontId="7" fillId="0" borderId="92"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53" xfId="0" applyFont="1" applyBorder="1" applyAlignment="1">
      <alignment horizontal="center" vertical="center" wrapText="1"/>
    </xf>
    <xf numFmtId="0" fontId="2" fillId="16" borderId="1" xfId="0" applyFont="1" applyFill="1" applyBorder="1" applyAlignment="1">
      <alignment horizontal="center" vertical="center"/>
    </xf>
    <xf numFmtId="0" fontId="2" fillId="16" borderId="36" xfId="0" applyFont="1" applyFill="1" applyBorder="1" applyAlignment="1">
      <alignment horizontal="center" vertical="center"/>
    </xf>
    <xf numFmtId="0" fontId="0" fillId="15" borderId="18" xfId="0" applyFill="1" applyBorder="1" applyAlignment="1" applyProtection="1">
      <alignment horizontal="left" vertical="top" wrapText="1"/>
      <protection locked="0"/>
    </xf>
    <xf numFmtId="0" fontId="0" fillId="15" borderId="19" xfId="0" applyFill="1" applyBorder="1" applyAlignment="1" applyProtection="1">
      <alignment horizontal="left" vertical="top" wrapText="1"/>
      <protection locked="0"/>
    </xf>
    <xf numFmtId="0" fontId="0" fillId="15" borderId="20" xfId="0" applyFill="1" applyBorder="1" applyAlignment="1" applyProtection="1">
      <alignment horizontal="left" vertical="top" wrapText="1"/>
      <protection locked="0"/>
    </xf>
    <xf numFmtId="0" fontId="0" fillId="15" borderId="21" xfId="0" applyFill="1" applyBorder="1" applyAlignment="1" applyProtection="1">
      <alignment horizontal="left" vertical="top" wrapText="1"/>
      <protection locked="0"/>
    </xf>
    <xf numFmtId="0" fontId="0" fillId="15" borderId="0" xfId="0" applyFill="1" applyAlignment="1" applyProtection="1">
      <alignment horizontal="left" vertical="top" wrapText="1"/>
      <protection locked="0"/>
    </xf>
    <xf numFmtId="0" fontId="0" fillId="15" borderId="22" xfId="0" applyFill="1" applyBorder="1" applyAlignment="1" applyProtection="1">
      <alignment horizontal="left" vertical="top" wrapText="1"/>
      <protection locked="0"/>
    </xf>
    <xf numFmtId="0" fontId="0" fillId="15" borderId="23" xfId="0" applyFill="1" applyBorder="1" applyAlignment="1" applyProtection="1">
      <alignment horizontal="left" vertical="top" wrapText="1"/>
      <protection locked="0"/>
    </xf>
    <xf numFmtId="0" fontId="0" fillId="15" borderId="24" xfId="0" applyFill="1" applyBorder="1" applyAlignment="1" applyProtection="1">
      <alignment horizontal="left" vertical="top" wrapText="1"/>
      <protection locked="0"/>
    </xf>
    <xf numFmtId="0" fontId="0" fillId="15" borderId="25" xfId="0" applyFill="1" applyBorder="1" applyAlignment="1" applyProtection="1">
      <alignment horizontal="left" vertical="top" wrapText="1"/>
      <protection locked="0"/>
    </xf>
    <xf numFmtId="0" fontId="7" fillId="0" borderId="21" xfId="0" applyFont="1" applyBorder="1" applyAlignment="1">
      <alignment horizontal="left" vertical="center" wrapText="1"/>
    </xf>
    <xf numFmtId="0" fontId="7" fillId="0" borderId="23" xfId="0" applyFont="1" applyBorder="1" applyAlignment="1">
      <alignment horizontal="left" vertical="center" wrapText="1"/>
    </xf>
    <xf numFmtId="0" fontId="7" fillId="0" borderId="40" xfId="0" applyFont="1" applyBorder="1" applyAlignment="1">
      <alignment horizontal="left" vertical="center" wrapText="1"/>
    </xf>
    <xf numFmtId="0" fontId="7" fillId="0" borderId="129" xfId="0" applyFont="1" applyBorder="1" applyAlignment="1">
      <alignment horizontal="center" vertical="center" wrapText="1"/>
    </xf>
    <xf numFmtId="0" fontId="7" fillId="0" borderId="13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2" xfId="0" applyFont="1" applyBorder="1" applyAlignment="1">
      <alignment horizontal="center" vertical="center" wrapText="1"/>
    </xf>
    <xf numFmtId="0" fontId="19" fillId="7" borderId="2" xfId="5" applyFont="1" applyBorder="1" applyProtection="1">
      <alignment horizontal="left" vertical="center"/>
    </xf>
    <xf numFmtId="0" fontId="19" fillId="7" borderId="3" xfId="5" applyFont="1" applyBorder="1" applyProtection="1">
      <alignment horizontal="left" vertical="center"/>
    </xf>
    <xf numFmtId="14" fontId="6" fillId="0" borderId="105" xfId="0" applyNumberFormat="1" applyFont="1" applyBorder="1" applyAlignment="1">
      <alignment horizontal="left"/>
    </xf>
    <xf numFmtId="14" fontId="6" fillId="0" borderId="106" xfId="0" applyNumberFormat="1" applyFont="1" applyBorder="1" applyAlignment="1">
      <alignment horizontal="left"/>
    </xf>
    <xf numFmtId="14" fontId="6" fillId="0" borderId="63" xfId="0" applyNumberFormat="1" applyFont="1" applyBorder="1" applyAlignment="1">
      <alignment horizontal="left"/>
    </xf>
    <xf numFmtId="0" fontId="5" fillId="0" borderId="103" xfId="0" applyFont="1" applyBorder="1" applyAlignment="1">
      <alignment horizontal="left"/>
    </xf>
    <xf numFmtId="0" fontId="5" fillId="0" borderId="144" xfId="0" applyFont="1" applyBorder="1" applyAlignment="1">
      <alignment horizontal="left"/>
    </xf>
    <xf numFmtId="0" fontId="5" fillId="0" borderId="145" xfId="0" applyFont="1" applyBorder="1" applyAlignment="1">
      <alignment horizontal="left"/>
    </xf>
    <xf numFmtId="0" fontId="5" fillId="0" borderId="99" xfId="0" applyFont="1" applyBorder="1" applyAlignment="1">
      <alignment horizontal="left" vertical="center"/>
    </xf>
    <xf numFmtId="0" fontId="5" fillId="0" borderId="142" xfId="0" applyFont="1" applyBorder="1" applyAlignment="1">
      <alignment horizontal="left" vertical="center"/>
    </xf>
    <xf numFmtId="0" fontId="5" fillId="0" borderId="143" xfId="0" applyFont="1" applyBorder="1" applyAlignment="1">
      <alignment horizontal="left" vertical="center"/>
    </xf>
    <xf numFmtId="0" fontId="5" fillId="0" borderId="99" xfId="0" applyFont="1" applyBorder="1" applyAlignment="1">
      <alignment horizontal="left"/>
    </xf>
    <xf numFmtId="0" fontId="5" fillId="0" borderId="142" xfId="0" applyFont="1" applyBorder="1" applyAlignment="1">
      <alignment horizontal="left"/>
    </xf>
    <xf numFmtId="0" fontId="5" fillId="0" borderId="143" xfId="0" applyFont="1" applyBorder="1" applyAlignment="1">
      <alignment horizontal="left"/>
    </xf>
    <xf numFmtId="0" fontId="5" fillId="0" borderId="139" xfId="0" applyFont="1" applyBorder="1" applyAlignment="1">
      <alignment horizontal="left"/>
    </xf>
    <xf numFmtId="0" fontId="5" fillId="0" borderId="140" xfId="0" applyFont="1" applyBorder="1" applyAlignment="1">
      <alignment horizontal="left"/>
    </xf>
    <xf numFmtId="0" fontId="5" fillId="0" borderId="141" xfId="0" applyFont="1" applyBorder="1" applyAlignment="1">
      <alignment horizontal="left"/>
    </xf>
    <xf numFmtId="0" fontId="3" fillId="0" borderId="74" xfId="4" applyBorder="1" applyAlignment="1">
      <alignment horizontal="left" vertical="center"/>
    </xf>
    <xf numFmtId="0" fontId="3" fillId="0" borderId="75" xfId="4" applyBorder="1" applyAlignment="1">
      <alignment horizontal="left" vertical="center"/>
    </xf>
    <xf numFmtId="0" fontId="14" fillId="19" borderId="21" xfId="5" applyFont="1" applyFill="1" applyBorder="1" applyAlignment="1" applyProtection="1">
      <alignment horizontal="left" vertical="center" wrapText="1"/>
    </xf>
    <xf numFmtId="0" fontId="14" fillId="19" borderId="0" xfId="5" applyFont="1" applyFill="1" applyBorder="1" applyAlignment="1" applyProtection="1">
      <alignment horizontal="left" vertical="center" wrapText="1"/>
    </xf>
    <xf numFmtId="0" fontId="14" fillId="19" borderId="22" xfId="5" applyFont="1" applyFill="1" applyBorder="1" applyAlignment="1" applyProtection="1">
      <alignment horizontal="left" vertical="center" wrapText="1"/>
    </xf>
    <xf numFmtId="0" fontId="7" fillId="0" borderId="27" xfId="4" applyFont="1" applyBorder="1" applyAlignment="1">
      <alignment horizontal="center" vertical="center"/>
    </xf>
    <xf numFmtId="0" fontId="7" fillId="0" borderId="72" xfId="4" applyFont="1" applyBorder="1" applyAlignment="1">
      <alignment horizontal="center" vertical="center"/>
    </xf>
    <xf numFmtId="0" fontId="3" fillId="0" borderId="73" xfId="4" applyBorder="1" applyAlignment="1">
      <alignment horizontal="left" vertical="center"/>
    </xf>
    <xf numFmtId="0" fontId="3" fillId="0" borderId="17" xfId="4" applyBorder="1" applyAlignment="1">
      <alignment horizontal="left" vertical="center"/>
    </xf>
    <xf numFmtId="0" fontId="6" fillId="0" borderId="78" xfId="0" applyFont="1" applyBorder="1" applyAlignment="1">
      <alignment horizontal="left"/>
    </xf>
    <xf numFmtId="0" fontId="6" fillId="0" borderId="19" xfId="0" applyFont="1" applyBorder="1" applyAlignment="1">
      <alignment horizontal="left"/>
    </xf>
    <xf numFmtId="0" fontId="6" fillId="0" borderId="20" xfId="0" applyFont="1" applyBorder="1" applyAlignment="1">
      <alignment horizontal="left"/>
    </xf>
    <xf numFmtId="14" fontId="6" fillId="0" borderId="79" xfId="0" applyNumberFormat="1" applyFont="1" applyBorder="1" applyAlignment="1">
      <alignment horizontal="left"/>
    </xf>
    <xf numFmtId="14" fontId="6" fillId="0" borderId="0" xfId="0" applyNumberFormat="1" applyFont="1" applyAlignment="1">
      <alignment horizontal="left"/>
    </xf>
    <xf numFmtId="14" fontId="6" fillId="0" borderId="22" xfId="0" applyNumberFormat="1" applyFont="1" applyBorder="1" applyAlignment="1">
      <alignment horizontal="left"/>
    </xf>
    <xf numFmtId="0" fontId="7" fillId="15" borderId="119" xfId="0" applyFont="1" applyFill="1" applyBorder="1" applyAlignment="1" applyProtection="1">
      <alignment horizontal="center" vertical="center"/>
      <protection locked="0"/>
    </xf>
    <xf numFmtId="0" fontId="7" fillId="15" borderId="120" xfId="0" applyFont="1" applyFill="1" applyBorder="1" applyAlignment="1" applyProtection="1">
      <alignment horizontal="center" vertical="center"/>
      <protection locked="0"/>
    </xf>
    <xf numFmtId="0" fontId="7" fillId="15" borderId="135" xfId="0" applyFont="1" applyFill="1" applyBorder="1" applyAlignment="1" applyProtection="1">
      <alignment horizontal="center" vertical="center"/>
      <protection locked="0"/>
    </xf>
    <xf numFmtId="0" fontId="7" fillId="15" borderId="132" xfId="0" applyFont="1" applyFill="1" applyBorder="1" applyAlignment="1" applyProtection="1">
      <alignment horizontal="center" vertical="center"/>
      <protection locked="0"/>
    </xf>
    <xf numFmtId="0" fontId="7" fillId="15" borderId="121" xfId="0" applyFont="1" applyFill="1" applyBorder="1" applyAlignment="1" applyProtection="1">
      <alignment horizontal="center" vertical="center"/>
      <protection locked="0"/>
    </xf>
    <xf numFmtId="0" fontId="7" fillId="15" borderId="122" xfId="0" applyFont="1" applyFill="1" applyBorder="1" applyAlignment="1" applyProtection="1">
      <alignment horizontal="center" vertical="center"/>
      <protection locked="0"/>
    </xf>
    <xf numFmtId="0" fontId="7" fillId="15" borderId="124" xfId="0" applyFont="1" applyFill="1" applyBorder="1" applyAlignment="1" applyProtection="1">
      <alignment horizontal="center" vertical="center"/>
      <protection locked="0"/>
    </xf>
    <xf numFmtId="0" fontId="7" fillId="15" borderId="133" xfId="0" applyFont="1" applyFill="1" applyBorder="1" applyAlignment="1" applyProtection="1">
      <alignment horizontal="center" vertical="center"/>
      <protection locked="0"/>
    </xf>
    <xf numFmtId="0" fontId="7" fillId="15" borderId="123" xfId="0" applyFont="1" applyFill="1" applyBorder="1" applyAlignment="1" applyProtection="1">
      <alignment horizontal="center" vertical="center"/>
      <protection locked="0"/>
    </xf>
    <xf numFmtId="0" fontId="7" fillId="15" borderId="134" xfId="0" applyFont="1" applyFill="1" applyBorder="1" applyAlignment="1" applyProtection="1">
      <alignment horizontal="center" vertical="center"/>
      <protection locked="0"/>
    </xf>
  </cellXfs>
  <cellStyles count="20">
    <cellStyle name="20% - Accent2" xfId="2" builtinId="34"/>
    <cellStyle name="40% - Accent1" xfId="1" builtinId="31"/>
    <cellStyle name="60% - Accent2" xfId="3" builtinId="36"/>
    <cellStyle name="Auto Populated Cells" xfId="6" xr:uid="{00000000-0005-0000-0000-000003000000}"/>
    <cellStyle name="Calculation 2" xfId="7" xr:uid="{00000000-0005-0000-0000-000004000000}"/>
    <cellStyle name="Conditional Cell" xfId="8" xr:uid="{00000000-0005-0000-0000-000005000000}"/>
    <cellStyle name="Explanatory Text 2" xfId="9" xr:uid="{00000000-0005-0000-0000-000006000000}"/>
    <cellStyle name="Explanatory Text 3" xfId="18" xr:uid="{00000000-0005-0000-0000-000007000000}"/>
    <cellStyle name="Fixed Values" xfId="10" xr:uid="{00000000-0005-0000-0000-000008000000}"/>
    <cellStyle name="Heading 4 2" xfId="5" xr:uid="{00000000-0005-0000-0000-000009000000}"/>
    <cellStyle name="Hyperlink" xfId="17" builtinId="8"/>
    <cellStyle name="Input 2" xfId="11" xr:uid="{00000000-0005-0000-0000-00000B000000}"/>
    <cellStyle name="Input 3" xfId="16" xr:uid="{00000000-0005-0000-0000-00000C000000}"/>
    <cellStyle name="Normal" xfId="0" builtinId="0"/>
    <cellStyle name="Normal 2" xfId="4" xr:uid="{00000000-0005-0000-0000-00000E000000}"/>
    <cellStyle name="Normal 4" xfId="19" xr:uid="{00000000-0005-0000-0000-00000F000000}"/>
    <cellStyle name="Output 2" xfId="12" xr:uid="{00000000-0005-0000-0000-000010000000}"/>
    <cellStyle name="Revision Needed" xfId="13" xr:uid="{00000000-0005-0000-0000-000011000000}"/>
    <cellStyle name="Tab Header" xfId="14" xr:uid="{00000000-0005-0000-0000-000012000000}"/>
    <cellStyle name="Table Header" xfId="15" xr:uid="{00000000-0005-0000-0000-000013000000}"/>
  </cellStyles>
  <dxfs count="15">
    <dxf>
      <fill>
        <patternFill patternType="lightUp">
          <bgColor theme="0"/>
        </patternFill>
      </fill>
    </dxf>
    <dxf>
      <fill>
        <patternFill patternType="lightUp">
          <bgColor theme="0"/>
        </patternFill>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strike val="0"/>
      </font>
      <fill>
        <patternFill patternType="lightUp"/>
      </fill>
    </dxf>
  </dxfs>
  <tableStyles count="0" defaultTableStyle="TableStyleMedium9" defaultPivotStyle="PivotStyleLight16"/>
  <colors>
    <mruColors>
      <color rgb="FF99CCFF"/>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cfr.gov/current/title-10/chapter-II/subchapter-D/part-4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54"/>
  <sheetViews>
    <sheetView showGridLines="0" tabSelected="1" zoomScale="80" zoomScaleNormal="80" workbookViewId="0">
      <selection activeCell="B13" sqref="B13:C13"/>
    </sheetView>
  </sheetViews>
  <sheetFormatPr defaultColWidth="9.109375" defaultRowHeight="15.6" x14ac:dyDescent="0.35"/>
  <cols>
    <col min="1" max="1" width="4" style="52" customWidth="1"/>
    <col min="2" max="2" width="39.44140625" style="52" customWidth="1"/>
    <col min="3" max="3" width="108.5546875" style="52" customWidth="1"/>
    <col min="4" max="4" width="4.88671875" style="52" customWidth="1"/>
    <col min="5" max="5" width="4" style="52" customWidth="1"/>
    <col min="6" max="6" width="29.6640625" style="52" customWidth="1"/>
    <col min="7" max="16384" width="9.109375" style="52"/>
  </cols>
  <sheetData>
    <row r="1" spans="2:6" ht="16.2" thickBot="1" x14ac:dyDescent="0.4">
      <c r="B1" s="102"/>
      <c r="C1" s="102"/>
      <c r="E1" s="53"/>
    </row>
    <row r="2" spans="2:6" ht="16.2" thickBot="1" x14ac:dyDescent="0.4">
      <c r="B2" s="399" t="str">
        <f>'Version Control'!$B$2</f>
        <v>Title Block</v>
      </c>
      <c r="C2" s="400"/>
      <c r="E2" s="53"/>
    </row>
    <row r="3" spans="2:6" s="3" customFormat="1" x14ac:dyDescent="0.35">
      <c r="B3" s="44" t="str">
        <f>'Version Control'!$B$3</f>
        <v>Test Report Template Name:</v>
      </c>
      <c r="C3" s="252" t="str">
        <f>'Version Control'!$C$3</f>
        <v>Dishwashers</v>
      </c>
      <c r="E3" s="16"/>
    </row>
    <row r="4" spans="2:6" s="3" customFormat="1" x14ac:dyDescent="0.35">
      <c r="B4" s="32" t="str">
        <f>'Version Control'!$B$4</f>
        <v>Version Number:</v>
      </c>
      <c r="C4" s="253" t="str">
        <f>'Version Control'!$C$4</f>
        <v>v1.0</v>
      </c>
      <c r="E4" s="16"/>
    </row>
    <row r="5" spans="2:6" s="3" customFormat="1" x14ac:dyDescent="0.35">
      <c r="B5" s="32" t="str">
        <f>'Version Control'!$B$5</f>
        <v xml:space="preserve">Latest Template Revision: </v>
      </c>
      <c r="C5" s="188">
        <f>'Version Control'!$C$5</f>
        <v>45821</v>
      </c>
      <c r="E5" s="16"/>
    </row>
    <row r="6" spans="2:6" s="3" customFormat="1" x14ac:dyDescent="0.35">
      <c r="B6" s="32" t="str">
        <f>'Version Control'!$B$6</f>
        <v>Tab Name:</v>
      </c>
      <c r="C6" s="253" t="str">
        <f ca="1">MID(CELL("filename",B1), FIND("]", CELL("filename", B1))+ 1, 255)</f>
        <v>Instructions</v>
      </c>
      <c r="E6" s="16"/>
    </row>
    <row r="7" spans="2:6" s="3" customFormat="1" ht="35.25" customHeight="1" x14ac:dyDescent="0.35">
      <c r="B7" s="190" t="str">
        <f>'Version Control'!$B$7</f>
        <v>File Name:</v>
      </c>
      <c r="C7" s="254" t="str">
        <f ca="1">'Version Control'!$C$7</f>
        <v>Dishwashers Appendix C2 - v1.0.xlsx</v>
      </c>
      <c r="E7" s="16"/>
    </row>
    <row r="8" spans="2:6" s="3" customFormat="1" x14ac:dyDescent="0.35">
      <c r="B8" s="190" t="str">
        <f>'Version Control'!$B$8</f>
        <v>Test Start Date:</v>
      </c>
      <c r="C8" s="296" t="str">
        <f>'Version Control'!$C$8</f>
        <v>[MM/DD/YYYY]</v>
      </c>
      <c r="E8" s="16"/>
    </row>
    <row r="9" spans="2:6" s="3" customFormat="1" ht="16.2" thickBot="1" x14ac:dyDescent="0.4">
      <c r="B9" s="33" t="str">
        <f>'Version Control'!$B$9</f>
        <v xml:space="preserve">Test Completion Date: </v>
      </c>
      <c r="C9" s="255" t="str">
        <f>'Version Control'!$C$9</f>
        <v>[MM/DD/YYYY]</v>
      </c>
      <c r="E9" s="16"/>
    </row>
    <row r="10" spans="2:6" x14ac:dyDescent="0.35">
      <c r="E10" s="17"/>
      <c r="F10" s="3"/>
    </row>
    <row r="11" spans="2:6" ht="16.2" thickBot="1" x14ac:dyDescent="0.4">
      <c r="E11" s="17"/>
      <c r="F11" s="3"/>
    </row>
    <row r="12" spans="2:6" ht="16.2" thickBot="1" x14ac:dyDescent="0.4">
      <c r="B12" s="397" t="s">
        <v>78</v>
      </c>
      <c r="C12" s="398"/>
      <c r="E12" s="17"/>
      <c r="F12" s="3"/>
    </row>
    <row r="13" spans="2:6" ht="16.2" thickBot="1" x14ac:dyDescent="0.4">
      <c r="B13" s="405" t="s">
        <v>235</v>
      </c>
      <c r="C13" s="406"/>
      <c r="E13" s="17"/>
      <c r="F13" s="3"/>
    </row>
    <row r="14" spans="2:6" ht="16.2" thickBot="1" x14ac:dyDescent="0.4">
      <c r="E14" s="17"/>
      <c r="F14" s="3"/>
    </row>
    <row r="15" spans="2:6" ht="16.2" thickBot="1" x14ac:dyDescent="0.4">
      <c r="B15" s="397" t="s">
        <v>16</v>
      </c>
      <c r="C15" s="398"/>
      <c r="E15" s="17"/>
      <c r="F15" s="3"/>
    </row>
    <row r="16" spans="2:6" ht="16.2" thickBot="1" x14ac:dyDescent="0.4">
      <c r="B16" s="54" t="s">
        <v>79</v>
      </c>
      <c r="C16" s="55" t="s">
        <v>80</v>
      </c>
      <c r="E16" s="16"/>
      <c r="F16" s="3"/>
    </row>
    <row r="17" spans="2:6" x14ac:dyDescent="0.35">
      <c r="B17" s="56" t="s">
        <v>109</v>
      </c>
      <c r="C17" s="57" t="s">
        <v>118</v>
      </c>
      <c r="D17" s="3"/>
      <c r="E17" s="16"/>
      <c r="F17" s="3"/>
    </row>
    <row r="18" spans="2:6" x14ac:dyDescent="0.35">
      <c r="B18" s="58" t="s">
        <v>81</v>
      </c>
      <c r="C18" s="59" t="s">
        <v>102</v>
      </c>
      <c r="D18" s="3"/>
      <c r="E18" s="16"/>
      <c r="F18" s="3"/>
    </row>
    <row r="19" spans="2:6" x14ac:dyDescent="0.35">
      <c r="B19" s="58" t="s">
        <v>107</v>
      </c>
      <c r="C19" s="59" t="s">
        <v>169</v>
      </c>
      <c r="D19" s="3"/>
      <c r="E19" s="16"/>
      <c r="F19" s="3"/>
    </row>
    <row r="20" spans="2:6" x14ac:dyDescent="0.35">
      <c r="B20" s="58" t="s">
        <v>65</v>
      </c>
      <c r="C20" s="59" t="s">
        <v>138</v>
      </c>
      <c r="D20" s="3"/>
      <c r="E20" s="16"/>
      <c r="F20" s="3"/>
    </row>
    <row r="21" spans="2:6" x14ac:dyDescent="0.35">
      <c r="B21" s="60" t="s">
        <v>17</v>
      </c>
      <c r="C21" s="61" t="s">
        <v>82</v>
      </c>
      <c r="D21" s="3"/>
      <c r="E21" s="16"/>
      <c r="F21" s="3"/>
    </row>
    <row r="22" spans="2:6" x14ac:dyDescent="0.35">
      <c r="B22" s="58" t="s">
        <v>19</v>
      </c>
      <c r="C22" s="59" t="s">
        <v>83</v>
      </c>
      <c r="D22" s="3"/>
      <c r="E22" s="16"/>
      <c r="F22" s="3"/>
    </row>
    <row r="23" spans="2:6" x14ac:dyDescent="0.35">
      <c r="B23" s="58" t="s">
        <v>101</v>
      </c>
      <c r="C23" s="59" t="s">
        <v>157</v>
      </c>
      <c r="D23" s="3"/>
      <c r="E23" s="16"/>
      <c r="F23" s="3"/>
    </row>
    <row r="24" spans="2:6" x14ac:dyDescent="0.35">
      <c r="B24" s="58" t="s">
        <v>348</v>
      </c>
      <c r="C24" s="59" t="s">
        <v>349</v>
      </c>
      <c r="D24" s="3"/>
      <c r="E24" s="16"/>
      <c r="F24" s="3"/>
    </row>
    <row r="25" spans="2:6" x14ac:dyDescent="0.35">
      <c r="B25" s="58" t="s">
        <v>100</v>
      </c>
      <c r="C25" s="59" t="s">
        <v>119</v>
      </c>
      <c r="D25" s="3"/>
      <c r="E25" s="16"/>
      <c r="F25" s="3"/>
    </row>
    <row r="26" spans="2:6" x14ac:dyDescent="0.35">
      <c r="B26" s="60" t="s">
        <v>108</v>
      </c>
      <c r="C26" s="61" t="s">
        <v>170</v>
      </c>
      <c r="D26" s="3"/>
      <c r="E26" s="16"/>
      <c r="F26" s="3"/>
    </row>
    <row r="27" spans="2:6" ht="16.2" thickBot="1" x14ac:dyDescent="0.4">
      <c r="B27" s="62" t="s">
        <v>103</v>
      </c>
      <c r="C27" s="63" t="s">
        <v>120</v>
      </c>
      <c r="D27" s="3"/>
      <c r="E27" s="16"/>
      <c r="F27" s="3"/>
    </row>
    <row r="28" spans="2:6" ht="16.2" thickBot="1" x14ac:dyDescent="0.4">
      <c r="D28" s="3"/>
      <c r="E28" s="16"/>
      <c r="F28" s="3"/>
    </row>
    <row r="29" spans="2:6" s="64" customFormat="1" ht="16.2" thickBot="1" x14ac:dyDescent="0.4">
      <c r="B29" s="401" t="s">
        <v>129</v>
      </c>
      <c r="C29" s="402"/>
      <c r="E29" s="65"/>
    </row>
    <row r="30" spans="2:6" s="64" customFormat="1" ht="16.5" customHeight="1" x14ac:dyDescent="0.3">
      <c r="B30" s="196" t="s">
        <v>227</v>
      </c>
      <c r="C30" s="197" t="s">
        <v>228</v>
      </c>
      <c r="E30" s="65"/>
    </row>
    <row r="31" spans="2:6" s="64" customFormat="1" x14ac:dyDescent="0.3">
      <c r="B31" s="403" t="s">
        <v>229</v>
      </c>
      <c r="C31" s="192" t="s">
        <v>27</v>
      </c>
      <c r="E31" s="65"/>
    </row>
    <row r="32" spans="2:6" s="64" customFormat="1" x14ac:dyDescent="0.3">
      <c r="B32" s="403"/>
      <c r="C32" s="193" t="s">
        <v>230</v>
      </c>
      <c r="E32" s="65"/>
    </row>
    <row r="33" spans="2:5" s="64" customFormat="1" x14ac:dyDescent="0.3">
      <c r="B33" s="403"/>
      <c r="C33" s="194" t="s">
        <v>231</v>
      </c>
      <c r="E33" s="65"/>
    </row>
    <row r="34" spans="2:5" s="64" customFormat="1" ht="20.399999999999999" thickBot="1" x14ac:dyDescent="0.35">
      <c r="B34" s="404"/>
      <c r="C34" s="195" t="s">
        <v>130</v>
      </c>
      <c r="E34" s="65"/>
    </row>
    <row r="35" spans="2:5" s="64" customFormat="1" ht="16.2" thickBot="1" x14ac:dyDescent="0.35">
      <c r="C35" s="66"/>
      <c r="E35" s="65"/>
    </row>
    <row r="36" spans="2:5" s="64" customFormat="1" ht="18" thickBot="1" x14ac:dyDescent="0.35">
      <c r="B36" s="67" t="s">
        <v>84</v>
      </c>
      <c r="C36" s="51"/>
      <c r="E36" s="65"/>
    </row>
    <row r="37" spans="2:5" s="64" customFormat="1" ht="16.5" customHeight="1" x14ac:dyDescent="0.3">
      <c r="B37" s="391" t="s">
        <v>131</v>
      </c>
      <c r="C37" s="392"/>
      <c r="E37" s="65"/>
    </row>
    <row r="38" spans="2:5" s="64" customFormat="1" x14ac:dyDescent="0.3">
      <c r="B38" s="393"/>
      <c r="C38" s="394"/>
      <c r="E38" s="65"/>
    </row>
    <row r="39" spans="2:5" s="64" customFormat="1" ht="16.2" thickBot="1" x14ac:dyDescent="0.35">
      <c r="B39" s="395"/>
      <c r="C39" s="396"/>
      <c r="E39" s="65"/>
    </row>
    <row r="40" spans="2:5" s="64" customFormat="1" ht="16.5" customHeight="1" x14ac:dyDescent="0.3">
      <c r="B40" s="391" t="s">
        <v>135</v>
      </c>
      <c r="C40" s="392"/>
      <c r="E40" s="65"/>
    </row>
    <row r="41" spans="2:5" s="64" customFormat="1" ht="16.2" thickBot="1" x14ac:dyDescent="0.35">
      <c r="B41" s="395"/>
      <c r="C41" s="396"/>
      <c r="E41" s="65"/>
    </row>
    <row r="42" spans="2:5" s="64" customFormat="1" ht="9.75" customHeight="1" x14ac:dyDescent="0.3">
      <c r="B42" s="68"/>
      <c r="C42" s="69"/>
      <c r="E42" s="65"/>
    </row>
    <row r="43" spans="2:5" s="64" customFormat="1" ht="19.8" x14ac:dyDescent="0.3">
      <c r="B43" s="70" t="s">
        <v>132</v>
      </c>
      <c r="C43" s="71" t="s">
        <v>133</v>
      </c>
      <c r="E43" s="65"/>
    </row>
    <row r="44" spans="2:5" s="64" customFormat="1" ht="9.75" customHeight="1" thickBot="1" x14ac:dyDescent="0.35">
      <c r="B44" s="72"/>
      <c r="C44" s="73"/>
      <c r="E44" s="65"/>
    </row>
    <row r="45" spans="2:5" s="64" customFormat="1" x14ac:dyDescent="0.35">
      <c r="B45" s="74" t="s">
        <v>1</v>
      </c>
      <c r="C45" s="48" t="s">
        <v>81</v>
      </c>
      <c r="E45" s="65"/>
    </row>
    <row r="46" spans="2:5" s="75" customFormat="1" ht="15" customHeight="1" x14ac:dyDescent="0.35">
      <c r="B46" s="76" t="s">
        <v>2</v>
      </c>
      <c r="C46" s="49" t="s">
        <v>107</v>
      </c>
      <c r="E46" s="77"/>
    </row>
    <row r="47" spans="2:5" s="75" customFormat="1" ht="15" customHeight="1" x14ac:dyDescent="0.35">
      <c r="B47" s="76" t="s">
        <v>15</v>
      </c>
      <c r="C47" s="49" t="s">
        <v>65</v>
      </c>
      <c r="E47" s="77"/>
    </row>
    <row r="48" spans="2:5" s="64" customFormat="1" x14ac:dyDescent="0.35">
      <c r="B48" s="76" t="s">
        <v>3</v>
      </c>
      <c r="C48" s="49" t="s">
        <v>17</v>
      </c>
      <c r="E48" s="65"/>
    </row>
    <row r="49" spans="1:6" s="64" customFormat="1" x14ac:dyDescent="0.35">
      <c r="B49" s="76" t="s">
        <v>20</v>
      </c>
      <c r="C49" s="49" t="s">
        <v>19</v>
      </c>
      <c r="E49" s="65"/>
    </row>
    <row r="50" spans="1:6" s="64" customFormat="1" x14ac:dyDescent="0.35">
      <c r="B50" s="76" t="s">
        <v>21</v>
      </c>
      <c r="C50" s="49" t="s">
        <v>101</v>
      </c>
      <c r="E50" s="65"/>
    </row>
    <row r="51" spans="1:6" s="64" customFormat="1" x14ac:dyDescent="0.35">
      <c r="B51" s="270" t="s">
        <v>232</v>
      </c>
      <c r="C51" s="271" t="s">
        <v>348</v>
      </c>
      <c r="E51" s="65"/>
    </row>
    <row r="52" spans="1:6" s="64" customFormat="1" ht="16.2" thickBot="1" x14ac:dyDescent="0.4">
      <c r="B52" s="78" t="s">
        <v>354</v>
      </c>
      <c r="C52" s="50" t="s">
        <v>134</v>
      </c>
      <c r="E52" s="65"/>
    </row>
    <row r="53" spans="1:6" s="64" customFormat="1" x14ac:dyDescent="0.3">
      <c r="C53" s="79"/>
      <c r="E53" s="65"/>
    </row>
    <row r="54" spans="1:6" x14ac:dyDescent="0.35">
      <c r="A54" s="53"/>
      <c r="B54" s="53"/>
      <c r="C54" s="53"/>
      <c r="D54" s="16"/>
      <c r="E54" s="16"/>
      <c r="F54" s="3"/>
    </row>
  </sheetData>
  <sheetProtection algorithmName="SHA-512" hashValue="zKhotiw+d7oOxr/HTpC+Pz+gTbzgmfHJ0NbgYkIx3q3tHGZS5P/TYY7aBsIXvTq+GLwnNkYVrWizVlUyiGqSBQ==" saltValue="XX806nFkTMTJvOMt3XF1ow==" spinCount="100000" sheet="1" objects="1" scenarios="1" selectLockedCells="1"/>
  <mergeCells count="8">
    <mergeCell ref="B37:C39"/>
    <mergeCell ref="B40:C41"/>
    <mergeCell ref="B12:C12"/>
    <mergeCell ref="B2:C2"/>
    <mergeCell ref="B29:C29"/>
    <mergeCell ref="B31:B34"/>
    <mergeCell ref="B13:C13"/>
    <mergeCell ref="B15:C15"/>
  </mergeCells>
  <hyperlinks>
    <hyperlink ref="C45" location="'General Info &amp; Test Results'!A1" display="General Info &amp; Test Results" xr:uid="{00000000-0004-0000-0000-000000000000}"/>
    <hyperlink ref="C46" location="'Setup &amp; Instrumentation'!A1" display="Setup &amp; Instrumentation" xr:uid="{00000000-0004-0000-0000-000001000000}"/>
    <hyperlink ref="C47" location="Settings!A1" display="Settings" xr:uid="{00000000-0004-0000-0000-000002000000}"/>
    <hyperlink ref="C48" location="Photos!A1" display="Photos, if applicable" xr:uid="{00000000-0004-0000-0000-000003000000}"/>
    <hyperlink ref="C49" location="'Test Conditions'!A1" display="Test Conditions" xr:uid="{00000000-0004-0000-0000-000004000000}"/>
    <hyperlink ref="C50" location="'Test Data &amp; Derived Results'!A1" display="Test Data &amp; Derived Results" xr:uid="{00000000-0004-0000-0000-000005000000}"/>
    <hyperlink ref="C52" location="'Report Sign-Off Block'!A1" display="Report Sign-off Block" xr:uid="{00000000-0004-0000-0000-000006000000}"/>
    <hyperlink ref="B13:C13" r:id="rId1" display="10 CFR 430 Subpart B Appendix C2:  Uniform Test Method for Measuring the Energy Consumption of Dishwashers" xr:uid="{00000000-0004-0000-0000-000007000000}"/>
    <hyperlink ref="C51" location="'Cleaning Performance'!A1" display="Cleaning Performance" xr:uid="{F5A84494-2C4A-4F4A-81EC-26B1566DAFEE}"/>
  </hyperlinks>
  <pageMargins left="0.7" right="0.7" top="0.75" bottom="0.75" header="0.3" footer="0.3"/>
  <pageSetup orientation="portrait" horizontalDpi="200" verticalDpi="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70C0"/>
  </sheetPr>
  <dimension ref="A1:J43"/>
  <sheetViews>
    <sheetView showGridLines="0" zoomScale="80" zoomScaleNormal="80" workbookViewId="0">
      <selection activeCell="C13" sqref="C13"/>
    </sheetView>
  </sheetViews>
  <sheetFormatPr defaultColWidth="9.109375" defaultRowHeight="15.6" x14ac:dyDescent="0.35"/>
  <cols>
    <col min="1" max="1" width="2" style="102" customWidth="1"/>
    <col min="2" max="2" width="48" style="102" bestFit="1" customWidth="1"/>
    <col min="3" max="3" width="36.5546875" style="102" customWidth="1"/>
    <col min="4" max="4" width="7.109375" style="102" customWidth="1"/>
    <col min="5" max="5" width="44.33203125" style="102" customWidth="1"/>
    <col min="6" max="6" width="23.88671875" style="102" customWidth="1"/>
    <col min="7" max="7" width="23" style="102" customWidth="1"/>
    <col min="8" max="8" width="21" style="102" customWidth="1"/>
    <col min="9" max="9" width="5" style="102" customWidth="1"/>
    <col min="10" max="10" width="3.5546875" style="102" customWidth="1"/>
    <col min="11" max="16384" width="9.109375" style="102"/>
  </cols>
  <sheetData>
    <row r="1" spans="2:10" ht="16.2" thickBot="1" x14ac:dyDescent="0.4">
      <c r="J1" s="103"/>
    </row>
    <row r="2" spans="2:10" ht="16.2" thickBot="1" x14ac:dyDescent="0.4">
      <c r="B2" s="399" t="str">
        <f>'Version Control'!$B$2</f>
        <v>Title Block</v>
      </c>
      <c r="C2" s="421"/>
      <c r="D2" s="400"/>
      <c r="E2" s="158"/>
      <c r="J2" s="103"/>
    </row>
    <row r="3" spans="2:10" x14ac:dyDescent="0.35">
      <c r="B3" s="43" t="str">
        <f>'Version Control'!$B$3</f>
        <v>Test Report Template Name:</v>
      </c>
      <c r="C3" s="427" t="str">
        <f>'Version Control'!$C$3</f>
        <v>Dishwashers</v>
      </c>
      <c r="D3" s="428"/>
      <c r="E3" s="158"/>
      <c r="F3" s="108" t="s">
        <v>127</v>
      </c>
      <c r="J3" s="103"/>
    </row>
    <row r="4" spans="2:10" x14ac:dyDescent="0.35">
      <c r="B4" s="18" t="str">
        <f>'Version Control'!$B$4</f>
        <v>Version Number:</v>
      </c>
      <c r="C4" s="429" t="str">
        <f>'Version Control'!$C$4</f>
        <v>v1.0</v>
      </c>
      <c r="D4" s="430"/>
      <c r="E4" s="158"/>
      <c r="J4" s="103"/>
    </row>
    <row r="5" spans="2:10" x14ac:dyDescent="0.35">
      <c r="B5" s="18" t="str">
        <f>'Version Control'!$B$5</f>
        <v xml:space="preserve">Latest Template Revision: </v>
      </c>
      <c r="C5" s="431">
        <f>'Version Control'!$C$5</f>
        <v>45821</v>
      </c>
      <c r="D5" s="432"/>
      <c r="E5" s="158"/>
      <c r="J5" s="103"/>
    </row>
    <row r="6" spans="2:10" x14ac:dyDescent="0.35">
      <c r="B6" s="18" t="str">
        <f>'Version Control'!$B$6</f>
        <v>Tab Name:</v>
      </c>
      <c r="C6" s="429" t="str">
        <f ca="1">MID(CELL("filename",A1), FIND("]", CELL("filename", A1))+ 1, 255)</f>
        <v>General Info &amp; Test Results</v>
      </c>
      <c r="D6" s="430"/>
      <c r="E6" s="158"/>
      <c r="J6" s="103"/>
    </row>
    <row r="7" spans="2:10" ht="35.25" customHeight="1" x14ac:dyDescent="0.35">
      <c r="B7" s="191" t="str">
        <f>'Version Control'!$B$7</f>
        <v>File Name:</v>
      </c>
      <c r="C7" s="422" t="str">
        <f ca="1">'Version Control'!$C$7</f>
        <v>Dishwashers Appendix C2 - v1.0.xlsx</v>
      </c>
      <c r="D7" s="423"/>
      <c r="E7" s="158"/>
      <c r="J7" s="103"/>
    </row>
    <row r="8" spans="2:10" x14ac:dyDescent="0.35">
      <c r="B8" s="191" t="str">
        <f>'Version Control'!$B$8</f>
        <v>Test Start Date:</v>
      </c>
      <c r="C8" s="424" t="str">
        <f>'Version Control'!$C$8</f>
        <v>[MM/DD/YYYY]</v>
      </c>
      <c r="D8" s="423"/>
      <c r="E8" s="158"/>
      <c r="J8" s="103"/>
    </row>
    <row r="9" spans="2:10" ht="16.2" thickBot="1" x14ac:dyDescent="0.4">
      <c r="B9" s="19" t="str">
        <f>'Version Control'!$B$9</f>
        <v xml:space="preserve">Test Completion Date: </v>
      </c>
      <c r="C9" s="425" t="str">
        <f>'Version Control'!$C$9</f>
        <v>[MM/DD/YYYY]</v>
      </c>
      <c r="D9" s="426"/>
      <c r="E9" s="158"/>
      <c r="J9" s="103"/>
    </row>
    <row r="10" spans="2:10" ht="19.8" x14ac:dyDescent="0.45">
      <c r="B10" s="179"/>
      <c r="D10" s="180"/>
      <c r="E10" s="180"/>
      <c r="J10" s="103"/>
    </row>
    <row r="11" spans="2:10" ht="20.399999999999999" thickBot="1" x14ac:dyDescent="0.5">
      <c r="B11" s="179"/>
      <c r="E11" s="180"/>
      <c r="J11" s="103"/>
    </row>
    <row r="12" spans="2:10" ht="16.2" thickBot="1" x14ac:dyDescent="0.4">
      <c r="B12" s="109" t="s">
        <v>116</v>
      </c>
      <c r="C12" s="111"/>
      <c r="E12" s="109" t="s">
        <v>121</v>
      </c>
      <c r="F12" s="164"/>
      <c r="G12" s="111"/>
      <c r="J12" s="103"/>
    </row>
    <row r="13" spans="2:10" x14ac:dyDescent="0.35">
      <c r="B13" s="20" t="s">
        <v>0</v>
      </c>
      <c r="C13" s="35"/>
      <c r="E13" s="211" t="s">
        <v>85</v>
      </c>
      <c r="F13" s="212" t="s">
        <v>112</v>
      </c>
      <c r="G13" s="213" t="s">
        <v>86</v>
      </c>
      <c r="J13" s="103"/>
    </row>
    <row r="14" spans="2:10" ht="16.2" thickBot="1" x14ac:dyDescent="0.4">
      <c r="B14" s="80" t="s">
        <v>87</v>
      </c>
      <c r="C14" s="214"/>
      <c r="E14" s="298" t="s">
        <v>98</v>
      </c>
      <c r="F14" s="304" t="str">
        <f>IFERROR('Test Data &amp; Derived Results'!F81+'Test Data &amp; Derived Results'!O90+'Test Data &amp; Derived Results'!O108+'Test Data &amp; Derived Results'!O111, "")</f>
        <v/>
      </c>
      <c r="G14" s="299" t="s">
        <v>13</v>
      </c>
      <c r="J14" s="103"/>
    </row>
    <row r="15" spans="2:10" ht="16.2" thickBot="1" x14ac:dyDescent="0.4">
      <c r="E15" s="300" t="s">
        <v>41</v>
      </c>
      <c r="F15" s="305" t="str">
        <f>IFERROR('Test Data &amp; Derived Results'!F107,"")</f>
        <v/>
      </c>
      <c r="G15" s="301" t="s">
        <v>11</v>
      </c>
      <c r="J15" s="103"/>
    </row>
    <row r="16" spans="2:10" ht="16.2" thickBot="1" x14ac:dyDescent="0.4">
      <c r="B16" s="109" t="s">
        <v>111</v>
      </c>
      <c r="C16" s="111"/>
      <c r="E16" s="300" t="s">
        <v>345</v>
      </c>
      <c r="F16" s="305" t="str">
        <f>IFERROR('Cleaning Performance'!G116,"")</f>
        <v/>
      </c>
      <c r="G16" s="301"/>
      <c r="J16" s="103"/>
    </row>
    <row r="17" spans="2:10" x14ac:dyDescent="0.35">
      <c r="B17" s="23" t="s">
        <v>88</v>
      </c>
      <c r="C17" s="198" t="s">
        <v>89</v>
      </c>
      <c r="E17" s="300" t="s">
        <v>346</v>
      </c>
      <c r="F17" s="305" t="str">
        <f>IFERROR('Cleaning Performance'!G118,"")</f>
        <v/>
      </c>
      <c r="G17" s="301"/>
      <c r="J17" s="103"/>
    </row>
    <row r="18" spans="2:10" ht="16.2" thickBot="1" x14ac:dyDescent="0.4">
      <c r="B18" s="24" t="s">
        <v>90</v>
      </c>
      <c r="C18" s="216" t="s">
        <v>89</v>
      </c>
      <c r="E18" s="302" t="s">
        <v>347</v>
      </c>
      <c r="F18" s="306" t="str">
        <f>IFERROR('Cleaning Performance'!G120, "")</f>
        <v/>
      </c>
      <c r="G18" s="303"/>
      <c r="J18" s="103"/>
    </row>
    <row r="19" spans="2:10" ht="15" customHeight="1" thickBot="1" x14ac:dyDescent="0.4">
      <c r="F19"/>
      <c r="J19" s="103"/>
    </row>
    <row r="20" spans="2:10" ht="18" customHeight="1" thickBot="1" x14ac:dyDescent="0.4">
      <c r="B20" s="109" t="s">
        <v>117</v>
      </c>
      <c r="C20" s="111"/>
      <c r="E20" s="215" t="s">
        <v>128</v>
      </c>
      <c r="J20" s="103"/>
    </row>
    <row r="21" spans="2:10" ht="16.2" thickBot="1" x14ac:dyDescent="0.4">
      <c r="B21" s="21" t="s">
        <v>179</v>
      </c>
      <c r="C21" s="35"/>
      <c r="E21" s="399" t="s">
        <v>110</v>
      </c>
      <c r="F21" s="421"/>
      <c r="G21" s="421"/>
      <c r="H21" s="400"/>
      <c r="J21" s="103"/>
    </row>
    <row r="22" spans="2:10" ht="17.25" customHeight="1" x14ac:dyDescent="0.35">
      <c r="B22" s="21" t="s">
        <v>105</v>
      </c>
      <c r="C22" s="35"/>
      <c r="E22" s="412" t="s">
        <v>147</v>
      </c>
      <c r="F22" s="413"/>
      <c r="G22" s="413"/>
      <c r="H22" s="414"/>
      <c r="J22" s="103"/>
    </row>
    <row r="23" spans="2:10" ht="17.25" customHeight="1" x14ac:dyDescent="0.35">
      <c r="B23" s="22" t="s">
        <v>91</v>
      </c>
      <c r="C23" s="36"/>
      <c r="E23" s="415"/>
      <c r="F23" s="416"/>
      <c r="G23" s="416"/>
      <c r="H23" s="417"/>
      <c r="J23" s="103"/>
    </row>
    <row r="24" spans="2:10" ht="16.2" thickBot="1" x14ac:dyDescent="0.4">
      <c r="B24" s="22" t="s">
        <v>92</v>
      </c>
      <c r="C24" s="36"/>
      <c r="E24" s="418"/>
      <c r="F24" s="419"/>
      <c r="G24" s="419"/>
      <c r="H24" s="420"/>
      <c r="J24" s="103"/>
    </row>
    <row r="25" spans="2:10" ht="18" customHeight="1" x14ac:dyDescent="0.35">
      <c r="B25" s="22" t="s">
        <v>93</v>
      </c>
      <c r="C25" s="36"/>
      <c r="E25" s="228" t="s">
        <v>74</v>
      </c>
      <c r="F25" s="229"/>
      <c r="G25" s="40" t="s">
        <v>73</v>
      </c>
      <c r="H25" s="41" t="s">
        <v>75</v>
      </c>
      <c r="J25" s="103"/>
    </row>
    <row r="26" spans="2:10" ht="17.25" customHeight="1" x14ac:dyDescent="0.35">
      <c r="B26" s="22" t="s">
        <v>94</v>
      </c>
      <c r="C26" s="36"/>
      <c r="E26" s="226" t="s">
        <v>76</v>
      </c>
      <c r="F26" s="227"/>
      <c r="G26" s="217" t="str">
        <f>'Report Sign-Off Block'!D16</f>
        <v>[MM/DD/YYYY]</v>
      </c>
      <c r="H26" s="218" t="str">
        <f>IF('Report Sign-Off Block'!E16&lt;&gt;0,'Report Sign-Off Block'!E16,"")</f>
        <v>[Test Lab Name]</v>
      </c>
      <c r="J26" s="103"/>
    </row>
    <row r="27" spans="2:10" x14ac:dyDescent="0.35">
      <c r="B27" s="22" t="s">
        <v>95</v>
      </c>
      <c r="C27" s="198" t="s">
        <v>89</v>
      </c>
      <c r="E27" s="226" t="s">
        <v>77</v>
      </c>
      <c r="F27" s="227"/>
      <c r="G27" s="219" t="str">
        <f>'Report Sign-Off Block'!D17</f>
        <v>[MM/DD/YYYY]</v>
      </c>
      <c r="H27" s="220" t="str">
        <f>IF('Report Sign-Off Block'!E17&lt;&gt;0,'Report Sign-Off Block'!E17,"")</f>
        <v>[Test Lab Name]</v>
      </c>
      <c r="J27" s="103"/>
    </row>
    <row r="28" spans="2:10" ht="16.2" thickBot="1" x14ac:dyDescent="0.4">
      <c r="B28" s="25" t="s">
        <v>96</v>
      </c>
      <c r="C28" s="37"/>
      <c r="E28" s="410" t="s">
        <v>145</v>
      </c>
      <c r="F28" s="411"/>
      <c r="G28" s="219" t="str">
        <f>'Report Sign-Off Block'!D18</f>
        <v>[MM/DD/YYYY]</v>
      </c>
      <c r="H28" s="220" t="str">
        <f>IF('Report Sign-Off Block'!E18&lt;&gt;0,'Report Sign-Off Block'!E18,"")</f>
        <v>[Test Lab Name]</v>
      </c>
      <c r="J28" s="103"/>
    </row>
    <row r="29" spans="2:10" ht="15" customHeight="1" thickBot="1" x14ac:dyDescent="0.4">
      <c r="E29" s="407" t="s">
        <v>145</v>
      </c>
      <c r="F29" s="408"/>
      <c r="G29" s="221" t="str">
        <f>'Report Sign-Off Block'!D19</f>
        <v>[MM/DD/YYYY]</v>
      </c>
      <c r="H29" s="222" t="str">
        <f>IF('Report Sign-Off Block'!E19&lt;&gt;0,'Report Sign-Off Block'!E19,"")</f>
        <v>[Test Lab Name]</v>
      </c>
      <c r="J29" s="103"/>
    </row>
    <row r="30" spans="2:10" ht="15" customHeight="1" thickBot="1" x14ac:dyDescent="0.4">
      <c r="B30" s="109" t="s">
        <v>42</v>
      </c>
      <c r="C30" s="111"/>
      <c r="E30" s="409"/>
      <c r="F30" s="409"/>
      <c r="G30" s="232"/>
      <c r="H30" s="233"/>
      <c r="J30" s="103"/>
    </row>
    <row r="31" spans="2:10" x14ac:dyDescent="0.35">
      <c r="B31" s="26" t="s">
        <v>97</v>
      </c>
      <c r="C31" s="297"/>
      <c r="J31" s="103"/>
    </row>
    <row r="32" spans="2:10" x14ac:dyDescent="0.35">
      <c r="B32" s="27" t="s">
        <v>113</v>
      </c>
      <c r="C32" s="250"/>
      <c r="J32" s="103"/>
    </row>
    <row r="33" spans="1:10" x14ac:dyDescent="0.35">
      <c r="B33" s="27" t="s">
        <v>236</v>
      </c>
      <c r="C33" s="250"/>
      <c r="J33" s="103"/>
    </row>
    <row r="34" spans="1:10" x14ac:dyDescent="0.35">
      <c r="B34" s="27" t="s">
        <v>14</v>
      </c>
      <c r="C34" s="250"/>
      <c r="J34" s="103"/>
    </row>
    <row r="35" spans="1:10" x14ac:dyDescent="0.35">
      <c r="B35" s="27" t="s">
        <v>37</v>
      </c>
      <c r="C35" s="250"/>
      <c r="J35" s="103"/>
    </row>
    <row r="36" spans="1:10" x14ac:dyDescent="0.35">
      <c r="B36" s="27" t="s">
        <v>158</v>
      </c>
      <c r="C36" s="250"/>
      <c r="J36" s="103"/>
    </row>
    <row r="37" spans="1:10" x14ac:dyDescent="0.35">
      <c r="B37" s="27" t="s">
        <v>238</v>
      </c>
      <c r="C37" s="250"/>
      <c r="J37" s="103"/>
    </row>
    <row r="38" spans="1:10" x14ac:dyDescent="0.35">
      <c r="B38" s="27" t="s">
        <v>237</v>
      </c>
      <c r="C38" s="250"/>
      <c r="J38" s="103"/>
    </row>
    <row r="39" spans="1:10" x14ac:dyDescent="0.35">
      <c r="B39" s="27" t="s">
        <v>239</v>
      </c>
      <c r="C39" s="250"/>
      <c r="J39" s="103"/>
    </row>
    <row r="40" spans="1:10" x14ac:dyDescent="0.35">
      <c r="B40" s="27" t="s">
        <v>357</v>
      </c>
      <c r="C40" s="36"/>
      <c r="J40" s="103"/>
    </row>
    <row r="41" spans="1:10" ht="16.2" thickBot="1" x14ac:dyDescent="0.4">
      <c r="B41" s="25" t="s">
        <v>358</v>
      </c>
      <c r="C41" s="37"/>
      <c r="J41" s="103"/>
    </row>
    <row r="42" spans="1:10" x14ac:dyDescent="0.35">
      <c r="J42" s="103"/>
    </row>
    <row r="43" spans="1:10" x14ac:dyDescent="0.35">
      <c r="A43" s="103"/>
      <c r="B43" s="103"/>
      <c r="C43" s="103"/>
      <c r="D43" s="103"/>
      <c r="E43" s="103"/>
      <c r="F43" s="103"/>
      <c r="G43" s="103"/>
      <c r="H43" s="103"/>
      <c r="I43" s="103"/>
      <c r="J43" s="103"/>
    </row>
  </sheetData>
  <sheetProtection algorithmName="SHA-512" hashValue="SkGzspr2CnctbXVWcklPU5AuXmjCjZNd1oYkTwRRyFRI8qV54zENMXFtZTUibvTuafdXxSShMS/Db0idCPS0Jw==" saltValue="mLtRcgeLVF9M1NuSa4RR1A==" spinCount="100000" sheet="1" objects="1" scenarios="1" selectLockedCells="1"/>
  <customSheetViews>
    <customSheetView guid="{93A7420A-9CB1-41ED-BAA4-06AB08AA6C37}" showGridLines="0" topLeftCell="A22">
      <selection activeCell="D32" sqref="D32"/>
      <pageMargins left="0.7" right="0.7" top="0.75" bottom="0.75" header="0.3" footer="0.3"/>
      <pageSetup orientation="portrait" r:id="rId1"/>
    </customSheetView>
  </customSheetViews>
  <mergeCells count="13">
    <mergeCell ref="C7:D7"/>
    <mergeCell ref="C8:D8"/>
    <mergeCell ref="C9:D9"/>
    <mergeCell ref="B2:D2"/>
    <mergeCell ref="C3:D3"/>
    <mergeCell ref="C4:D4"/>
    <mergeCell ref="C5:D5"/>
    <mergeCell ref="C6:D6"/>
    <mergeCell ref="E29:F29"/>
    <mergeCell ref="E30:F30"/>
    <mergeCell ref="E28:F28"/>
    <mergeCell ref="E22:H24"/>
    <mergeCell ref="E21:H21"/>
  </mergeCells>
  <dataValidations count="3">
    <dataValidation type="list" allowBlank="1" showInputMessage="1" showErrorMessage="1" sqref="C35" xr:uid="{00000000-0002-0000-0100-000000000000}">
      <formula1>dd_Temp</formula1>
    </dataValidation>
    <dataValidation type="list" allowBlank="1" showInputMessage="1" showErrorMessage="1" sqref="C21" xr:uid="{00000000-0002-0000-0100-000001000000}">
      <formula1>dd_UnitType</formula1>
    </dataValidation>
    <dataValidation type="list" allowBlank="1" showInputMessage="1" showErrorMessage="1" sqref="C34 C32 C33 C36 C37 C38 C39" xr:uid="{00000000-0002-0000-0100-000002000000}">
      <formula1>dd_YesNo</formula1>
    </dataValidation>
  </dataValidations>
  <hyperlinks>
    <hyperlink ref="F3" location="Instructions!C29" display="Back to Instructions tab" xr:uid="{00000000-0004-0000-0100-000000000000}"/>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0070C0"/>
  </sheetPr>
  <dimension ref="A1:J48"/>
  <sheetViews>
    <sheetView showGridLines="0" zoomScale="80" zoomScaleNormal="80" workbookViewId="0">
      <selection activeCell="B14" sqref="B14"/>
    </sheetView>
  </sheetViews>
  <sheetFormatPr defaultColWidth="10.44140625" defaultRowHeight="15.6" x14ac:dyDescent="0.35"/>
  <cols>
    <col min="1" max="1" width="2.88671875" style="2" customWidth="1"/>
    <col min="2" max="2" width="42.5546875" style="2" customWidth="1"/>
    <col min="3" max="3" width="38.44140625" style="2" customWidth="1"/>
    <col min="4" max="4" width="35" style="2" customWidth="1"/>
    <col min="5" max="5" width="26" style="2" customWidth="1"/>
    <col min="6" max="6" width="24.109375" style="2" customWidth="1"/>
    <col min="7" max="7" width="25.33203125" style="2" bestFit="1" customWidth="1"/>
    <col min="8" max="8" width="31.5546875" style="2" bestFit="1" customWidth="1"/>
    <col min="9" max="9" width="4.88671875" style="2" customWidth="1"/>
    <col min="10" max="10" width="3.88671875" style="2" customWidth="1"/>
    <col min="11" max="16384" width="10.44140625" style="2"/>
  </cols>
  <sheetData>
    <row r="1" spans="2:10" ht="16.2" thickBot="1" x14ac:dyDescent="0.4">
      <c r="J1" s="17"/>
    </row>
    <row r="2" spans="2:10" ht="16.2" thickBot="1" x14ac:dyDescent="0.4">
      <c r="B2" s="399" t="str">
        <f>'Version Control'!$B$2</f>
        <v>Title Block</v>
      </c>
      <c r="C2" s="421"/>
      <c r="D2" s="400"/>
      <c r="E2" s="158"/>
      <c r="J2" s="17"/>
    </row>
    <row r="3" spans="2:10" x14ac:dyDescent="0.35">
      <c r="B3" s="43" t="str">
        <f>'Version Control'!$B$3</f>
        <v>Test Report Template Name:</v>
      </c>
      <c r="C3" s="427" t="str">
        <f>'Version Control'!$C$3</f>
        <v>Dishwashers</v>
      </c>
      <c r="D3" s="428"/>
      <c r="E3" s="158"/>
      <c r="G3" s="15" t="s">
        <v>127</v>
      </c>
      <c r="J3" s="17"/>
    </row>
    <row r="4" spans="2:10" x14ac:dyDescent="0.35">
      <c r="B4" s="18" t="str">
        <f>'Version Control'!$B$4</f>
        <v>Version Number:</v>
      </c>
      <c r="C4" s="429" t="str">
        <f>'Version Control'!$C$4</f>
        <v>v1.0</v>
      </c>
      <c r="D4" s="430"/>
      <c r="E4" s="158"/>
      <c r="J4" s="17"/>
    </row>
    <row r="5" spans="2:10" x14ac:dyDescent="0.35">
      <c r="B5" s="18" t="str">
        <f>'Version Control'!$B$5</f>
        <v xml:space="preserve">Latest Template Revision: </v>
      </c>
      <c r="C5" s="431">
        <f>'Version Control'!$C$5</f>
        <v>45821</v>
      </c>
      <c r="D5" s="432"/>
      <c r="E5" s="158"/>
      <c r="J5" s="17"/>
    </row>
    <row r="6" spans="2:10" x14ac:dyDescent="0.35">
      <c r="B6" s="18" t="str">
        <f>'Version Control'!$B$6</f>
        <v>Tab Name:</v>
      </c>
      <c r="C6" s="429" t="str">
        <f ca="1">MID(CELL("filename",A1), FIND("]", CELL("filename", A1))+ 1, 255)</f>
        <v>Setup &amp; Instrumentation</v>
      </c>
      <c r="D6" s="430"/>
      <c r="E6" s="158"/>
      <c r="J6" s="17"/>
    </row>
    <row r="7" spans="2:10" ht="36" customHeight="1" x14ac:dyDescent="0.35">
      <c r="B7" s="191" t="str">
        <f>'Version Control'!$B$7</f>
        <v>File Name:</v>
      </c>
      <c r="C7" s="422" t="str">
        <f ca="1">'Version Control'!$C$7</f>
        <v>Dishwashers Appendix C2 - v1.0.xlsx</v>
      </c>
      <c r="D7" s="423"/>
      <c r="E7" s="158"/>
      <c r="J7" s="17"/>
    </row>
    <row r="8" spans="2:10" x14ac:dyDescent="0.35">
      <c r="B8" s="191" t="str">
        <f>'Version Control'!$B$8</f>
        <v>Test Start Date:</v>
      </c>
      <c r="C8" s="424" t="str">
        <f>'Version Control'!$C$8</f>
        <v>[MM/DD/YYYY]</v>
      </c>
      <c r="D8" s="423"/>
      <c r="E8" s="158"/>
      <c r="J8" s="17"/>
    </row>
    <row r="9" spans="2:10" ht="16.2" thickBot="1" x14ac:dyDescent="0.4">
      <c r="B9" s="19" t="str">
        <f>'Version Control'!$B$9</f>
        <v xml:space="preserve">Test Completion Date: </v>
      </c>
      <c r="C9" s="425" t="str">
        <f>'Version Control'!$C$9</f>
        <v>[MM/DD/YYYY]</v>
      </c>
      <c r="D9" s="426"/>
      <c r="E9" s="158"/>
      <c r="J9" s="17"/>
    </row>
    <row r="10" spans="2:10" x14ac:dyDescent="0.35">
      <c r="J10" s="17"/>
    </row>
    <row r="11" spans="2:10" ht="16.2" thickBot="1" x14ac:dyDescent="0.4">
      <c r="J11" s="17"/>
    </row>
    <row r="12" spans="2:10" ht="16.2" thickBot="1" x14ac:dyDescent="0.4">
      <c r="B12" s="433" t="s">
        <v>123</v>
      </c>
      <c r="C12" s="434"/>
      <c r="D12" s="434"/>
      <c r="E12" s="434"/>
      <c r="F12" s="434"/>
      <c r="G12" s="434"/>
      <c r="H12" s="435"/>
      <c r="J12" s="17"/>
    </row>
    <row r="13" spans="2:10" x14ac:dyDescent="0.35">
      <c r="B13" s="29" t="s">
        <v>122</v>
      </c>
      <c r="C13" s="28" t="s">
        <v>137</v>
      </c>
      <c r="D13" s="28" t="s">
        <v>136</v>
      </c>
      <c r="E13" s="28" t="s">
        <v>124</v>
      </c>
      <c r="F13" s="28" t="s">
        <v>43</v>
      </c>
      <c r="G13" s="28" t="s">
        <v>44</v>
      </c>
      <c r="H13" s="30" t="s">
        <v>45</v>
      </c>
      <c r="I13" s="7"/>
      <c r="J13" s="17"/>
    </row>
    <row r="14" spans="2:10" x14ac:dyDescent="0.35">
      <c r="B14" s="307"/>
      <c r="C14" s="308"/>
      <c r="D14" s="308"/>
      <c r="E14" s="308"/>
      <c r="F14" s="308"/>
      <c r="G14" s="308"/>
      <c r="H14" s="309"/>
      <c r="J14" s="17"/>
    </row>
    <row r="15" spans="2:10" x14ac:dyDescent="0.35">
      <c r="B15" s="307"/>
      <c r="C15" s="308"/>
      <c r="D15" s="308"/>
      <c r="E15" s="308"/>
      <c r="F15" s="308"/>
      <c r="G15" s="308"/>
      <c r="H15" s="309"/>
      <c r="J15" s="17"/>
    </row>
    <row r="16" spans="2:10" x14ac:dyDescent="0.35">
      <c r="B16" s="307"/>
      <c r="C16" s="308"/>
      <c r="D16" s="308"/>
      <c r="E16" s="308"/>
      <c r="F16" s="308"/>
      <c r="G16" s="308"/>
      <c r="H16" s="309"/>
      <c r="J16" s="17"/>
    </row>
    <row r="17" spans="2:10" x14ac:dyDescent="0.35">
      <c r="B17" s="307"/>
      <c r="C17" s="308"/>
      <c r="D17" s="308"/>
      <c r="E17" s="308"/>
      <c r="F17" s="308"/>
      <c r="G17" s="308"/>
      <c r="H17" s="309"/>
      <c r="J17" s="17"/>
    </row>
    <row r="18" spans="2:10" x14ac:dyDescent="0.35">
      <c r="B18" s="307"/>
      <c r="C18" s="308"/>
      <c r="D18" s="308"/>
      <c r="E18" s="308"/>
      <c r="F18" s="308"/>
      <c r="G18" s="308"/>
      <c r="H18" s="309"/>
      <c r="J18" s="17"/>
    </row>
    <row r="19" spans="2:10" x14ac:dyDescent="0.35">
      <c r="B19" s="307"/>
      <c r="C19" s="308"/>
      <c r="D19" s="308"/>
      <c r="E19" s="308"/>
      <c r="F19" s="308"/>
      <c r="G19" s="308"/>
      <c r="H19" s="309"/>
      <c r="J19" s="17"/>
    </row>
    <row r="20" spans="2:10" x14ac:dyDescent="0.35">
      <c r="B20" s="307"/>
      <c r="C20" s="308"/>
      <c r="D20" s="308"/>
      <c r="E20" s="308"/>
      <c r="F20" s="308"/>
      <c r="G20" s="308"/>
      <c r="H20" s="309"/>
      <c r="J20" s="17"/>
    </row>
    <row r="21" spans="2:10" x14ac:dyDescent="0.35">
      <c r="B21" s="307"/>
      <c r="C21" s="308"/>
      <c r="D21" s="308"/>
      <c r="E21" s="308"/>
      <c r="F21" s="308"/>
      <c r="G21" s="308"/>
      <c r="H21" s="309"/>
      <c r="J21" s="17"/>
    </row>
    <row r="22" spans="2:10" x14ac:dyDescent="0.35">
      <c r="B22" s="307"/>
      <c r="C22" s="308"/>
      <c r="D22" s="308"/>
      <c r="E22" s="308"/>
      <c r="F22" s="308"/>
      <c r="G22" s="308"/>
      <c r="H22" s="309"/>
      <c r="J22" s="17"/>
    </row>
    <row r="23" spans="2:10" x14ac:dyDescent="0.35">
      <c r="B23" s="307"/>
      <c r="C23" s="308"/>
      <c r="D23" s="308"/>
      <c r="E23" s="308"/>
      <c r="F23" s="308"/>
      <c r="G23" s="308"/>
      <c r="H23" s="309"/>
      <c r="J23" s="17"/>
    </row>
    <row r="24" spans="2:10" x14ac:dyDescent="0.35">
      <c r="B24" s="307"/>
      <c r="C24" s="308"/>
      <c r="D24" s="308"/>
      <c r="E24" s="308"/>
      <c r="F24" s="308"/>
      <c r="G24" s="308"/>
      <c r="H24" s="309"/>
      <c r="J24" s="17"/>
    </row>
    <row r="25" spans="2:10" x14ac:dyDescent="0.35">
      <c r="B25" s="307"/>
      <c r="C25" s="308"/>
      <c r="D25" s="308"/>
      <c r="E25" s="308"/>
      <c r="F25" s="308"/>
      <c r="G25" s="308"/>
      <c r="H25" s="309"/>
      <c r="J25" s="17"/>
    </row>
    <row r="26" spans="2:10" x14ac:dyDescent="0.35">
      <c r="B26" s="307"/>
      <c r="C26" s="308"/>
      <c r="D26" s="308"/>
      <c r="E26" s="308"/>
      <c r="F26" s="308"/>
      <c r="G26" s="308"/>
      <c r="H26" s="309"/>
      <c r="J26" s="17"/>
    </row>
    <row r="27" spans="2:10" x14ac:dyDescent="0.35">
      <c r="B27" s="307"/>
      <c r="C27" s="308"/>
      <c r="D27" s="308"/>
      <c r="E27" s="308"/>
      <c r="F27" s="308"/>
      <c r="G27" s="308"/>
      <c r="H27" s="309"/>
      <c r="J27" s="17"/>
    </row>
    <row r="28" spans="2:10" x14ac:dyDescent="0.35">
      <c r="B28" s="307"/>
      <c r="C28" s="308"/>
      <c r="D28" s="308"/>
      <c r="E28" s="308"/>
      <c r="F28" s="308"/>
      <c r="G28" s="308"/>
      <c r="H28" s="309"/>
      <c r="J28" s="17"/>
    </row>
    <row r="29" spans="2:10" x14ac:dyDescent="0.35">
      <c r="B29" s="307"/>
      <c r="C29" s="308"/>
      <c r="D29" s="308"/>
      <c r="E29" s="308"/>
      <c r="F29" s="308"/>
      <c r="G29" s="308"/>
      <c r="H29" s="309"/>
      <c r="J29" s="17"/>
    </row>
    <row r="30" spans="2:10" x14ac:dyDescent="0.35">
      <c r="B30" s="307"/>
      <c r="C30" s="308"/>
      <c r="D30" s="308"/>
      <c r="E30" s="308"/>
      <c r="F30" s="308"/>
      <c r="G30" s="308"/>
      <c r="H30" s="309"/>
      <c r="J30" s="17"/>
    </row>
    <row r="31" spans="2:10" x14ac:dyDescent="0.35">
      <c r="B31" s="307"/>
      <c r="C31" s="308"/>
      <c r="D31" s="308"/>
      <c r="E31" s="308"/>
      <c r="F31" s="308"/>
      <c r="G31" s="308"/>
      <c r="H31" s="309"/>
      <c r="J31" s="17"/>
    </row>
    <row r="32" spans="2:10" x14ac:dyDescent="0.35">
      <c r="B32" s="307"/>
      <c r="C32" s="308"/>
      <c r="D32" s="308"/>
      <c r="E32" s="308"/>
      <c r="F32" s="308"/>
      <c r="G32" s="308"/>
      <c r="H32" s="309"/>
      <c r="J32" s="17"/>
    </row>
    <row r="33" spans="1:10" x14ac:dyDescent="0.35">
      <c r="B33" s="307"/>
      <c r="C33" s="308"/>
      <c r="D33" s="308"/>
      <c r="E33" s="308"/>
      <c r="F33" s="308"/>
      <c r="G33" s="308"/>
      <c r="H33" s="309"/>
      <c r="J33" s="17"/>
    </row>
    <row r="34" spans="1:10" x14ac:dyDescent="0.35">
      <c r="B34" s="307"/>
      <c r="C34" s="308"/>
      <c r="D34" s="308"/>
      <c r="E34" s="308"/>
      <c r="F34" s="308"/>
      <c r="G34" s="308"/>
      <c r="H34" s="309"/>
      <c r="J34" s="17"/>
    </row>
    <row r="35" spans="1:10" x14ac:dyDescent="0.35">
      <c r="B35" s="307"/>
      <c r="C35" s="308"/>
      <c r="D35" s="308"/>
      <c r="E35" s="308"/>
      <c r="F35" s="308"/>
      <c r="G35" s="308"/>
      <c r="H35" s="309"/>
      <c r="J35" s="17"/>
    </row>
    <row r="36" spans="1:10" x14ac:dyDescent="0.35">
      <c r="B36" s="307"/>
      <c r="C36" s="308"/>
      <c r="D36" s="308"/>
      <c r="E36" s="308"/>
      <c r="F36" s="308"/>
      <c r="G36" s="308"/>
      <c r="H36" s="309"/>
      <c r="J36" s="17"/>
    </row>
    <row r="37" spans="1:10" x14ac:dyDescent="0.35">
      <c r="B37" s="307"/>
      <c r="C37" s="308"/>
      <c r="D37" s="308"/>
      <c r="E37" s="308"/>
      <c r="F37" s="308"/>
      <c r="G37" s="308"/>
      <c r="H37" s="309"/>
      <c r="J37" s="17"/>
    </row>
    <row r="38" spans="1:10" ht="16.2" thickBot="1" x14ac:dyDescent="0.4">
      <c r="B38" s="310"/>
      <c r="C38" s="311"/>
      <c r="D38" s="311"/>
      <c r="E38" s="311"/>
      <c r="F38" s="311"/>
      <c r="G38" s="311"/>
      <c r="H38" s="312"/>
      <c r="J38" s="17"/>
    </row>
    <row r="39" spans="1:10" ht="16.2" thickBot="1" x14ac:dyDescent="0.4">
      <c r="J39" s="17"/>
    </row>
    <row r="40" spans="1:10" ht="16.2" thickBot="1" x14ac:dyDescent="0.4">
      <c r="B40" s="433" t="s">
        <v>114</v>
      </c>
      <c r="C40" s="434"/>
      <c r="D40" s="434"/>
      <c r="E40" s="434"/>
      <c r="F40" s="434"/>
      <c r="G40" s="434"/>
      <c r="H40" s="435"/>
      <c r="J40" s="17"/>
    </row>
    <row r="41" spans="1:10" ht="17.25" customHeight="1" x14ac:dyDescent="0.35">
      <c r="B41" s="436"/>
      <c r="C41" s="437"/>
      <c r="D41" s="437"/>
      <c r="E41" s="437"/>
      <c r="F41" s="437"/>
      <c r="G41" s="437"/>
      <c r="H41" s="438"/>
      <c r="J41" s="17"/>
    </row>
    <row r="42" spans="1:10" ht="16.5" customHeight="1" x14ac:dyDescent="0.35">
      <c r="B42" s="439"/>
      <c r="C42" s="440"/>
      <c r="D42" s="440"/>
      <c r="E42" s="440"/>
      <c r="F42" s="440"/>
      <c r="G42" s="440"/>
      <c r="H42" s="441"/>
      <c r="J42" s="17"/>
    </row>
    <row r="43" spans="1:10" ht="16.5" customHeight="1" x14ac:dyDescent="0.35">
      <c r="B43" s="439"/>
      <c r="C43" s="440"/>
      <c r="D43" s="440"/>
      <c r="E43" s="440"/>
      <c r="F43" s="440"/>
      <c r="G43" s="440"/>
      <c r="H43" s="441"/>
      <c r="J43" s="17"/>
    </row>
    <row r="44" spans="1:10" ht="16.5" customHeight="1" x14ac:dyDescent="0.35">
      <c r="B44" s="439"/>
      <c r="C44" s="440"/>
      <c r="D44" s="440"/>
      <c r="E44" s="440"/>
      <c r="F44" s="440"/>
      <c r="G44" s="440"/>
      <c r="H44" s="441"/>
      <c r="J44" s="17"/>
    </row>
    <row r="45" spans="1:10" ht="16.5" customHeight="1" x14ac:dyDescent="0.35">
      <c r="B45" s="439"/>
      <c r="C45" s="440"/>
      <c r="D45" s="440"/>
      <c r="E45" s="440"/>
      <c r="F45" s="440"/>
      <c r="G45" s="440"/>
      <c r="H45" s="441"/>
      <c r="J45" s="17"/>
    </row>
    <row r="46" spans="1:10" ht="16.5" customHeight="1" thickBot="1" x14ac:dyDescent="0.4">
      <c r="B46" s="442"/>
      <c r="C46" s="443"/>
      <c r="D46" s="443"/>
      <c r="E46" s="443"/>
      <c r="F46" s="443"/>
      <c r="G46" s="443"/>
      <c r="H46" s="444"/>
      <c r="J46" s="17"/>
    </row>
    <row r="47" spans="1:10" x14ac:dyDescent="0.35">
      <c r="J47" s="17"/>
    </row>
    <row r="48" spans="1:10" x14ac:dyDescent="0.35">
      <c r="A48" s="17"/>
      <c r="B48" s="17"/>
      <c r="C48" s="17"/>
      <c r="D48" s="17"/>
      <c r="E48" s="17"/>
      <c r="F48" s="17"/>
      <c r="G48" s="17"/>
      <c r="H48" s="17"/>
      <c r="I48" s="17"/>
      <c r="J48" s="17"/>
    </row>
  </sheetData>
  <sheetProtection algorithmName="SHA-512" hashValue="bPk7oIBkhWqF1Eco3+D0yhXLI1TaUDGnmej/nL1/YOkqtE6hbbWwlpscPqNDSe0TUXpRyAiGpbxMHyLfXpm36Q==" saltValue="gHTVRC4+mthlNtRmE0w4Ag==" spinCount="100000" sheet="1" objects="1" scenarios="1" selectLockedCells="1"/>
  <protectedRanges>
    <protectedRange sqref="B14:H38 B42:H46" name="Range1"/>
  </protectedRanges>
  <mergeCells count="11">
    <mergeCell ref="C7:D7"/>
    <mergeCell ref="B2:D2"/>
    <mergeCell ref="C3:D3"/>
    <mergeCell ref="C4:D4"/>
    <mergeCell ref="C5:D5"/>
    <mergeCell ref="C6:D6"/>
    <mergeCell ref="C8:D8"/>
    <mergeCell ref="C9:D9"/>
    <mergeCell ref="B12:H12"/>
    <mergeCell ref="B40:H40"/>
    <mergeCell ref="B41:H46"/>
  </mergeCells>
  <hyperlinks>
    <hyperlink ref="G3" location="Instructions!C29" display="Back to Instructions tab" xr:uid="{00000000-0004-0000-0200-000000000000}"/>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70C0"/>
  </sheetPr>
  <dimension ref="A1:G54"/>
  <sheetViews>
    <sheetView showGridLines="0" zoomScale="80" zoomScaleNormal="80" workbookViewId="0">
      <selection activeCell="C16" sqref="C16"/>
    </sheetView>
  </sheetViews>
  <sheetFormatPr defaultColWidth="9.109375" defaultRowHeight="15.6" x14ac:dyDescent="0.35"/>
  <cols>
    <col min="1" max="1" width="4.88671875" style="102" customWidth="1"/>
    <col min="2" max="2" width="51.88671875" style="102" customWidth="1"/>
    <col min="3" max="3" width="44.33203125" style="102" customWidth="1"/>
    <col min="4" max="4" width="33.33203125" style="102" customWidth="1"/>
    <col min="5" max="5" width="44.33203125" style="102" customWidth="1"/>
    <col min="6" max="6" width="4" style="102" customWidth="1"/>
    <col min="7" max="7" width="3" style="102" customWidth="1"/>
    <col min="8" max="16384" width="9.109375" style="102"/>
  </cols>
  <sheetData>
    <row r="1" spans="2:7" ht="16.2" thickBot="1" x14ac:dyDescent="0.4">
      <c r="G1" s="103"/>
    </row>
    <row r="2" spans="2:7" ht="16.2" thickBot="1" x14ac:dyDescent="0.4">
      <c r="B2" s="399" t="str">
        <f>'Version Control'!$B$2</f>
        <v>Title Block</v>
      </c>
      <c r="C2" s="400"/>
      <c r="D2"/>
      <c r="G2" s="103"/>
    </row>
    <row r="3" spans="2:7" x14ac:dyDescent="0.35">
      <c r="B3" s="44" t="str">
        <f>'Version Control'!$B$3</f>
        <v>Test Report Template Name:</v>
      </c>
      <c r="C3" s="252" t="str">
        <f>'Version Control'!$C$3</f>
        <v>Dishwashers</v>
      </c>
      <c r="D3"/>
      <c r="E3" s="108" t="s">
        <v>127</v>
      </c>
      <c r="G3" s="103"/>
    </row>
    <row r="4" spans="2:7" x14ac:dyDescent="0.35">
      <c r="B4" s="32" t="str">
        <f>'Version Control'!$B$4</f>
        <v>Version Number:</v>
      </c>
      <c r="C4" s="253" t="str">
        <f>'Version Control'!$C$4</f>
        <v>v1.0</v>
      </c>
      <c r="D4"/>
      <c r="G4" s="103"/>
    </row>
    <row r="5" spans="2:7" x14ac:dyDescent="0.35">
      <c r="B5" s="32" t="str">
        <f>'Version Control'!$B$5</f>
        <v xml:space="preserve">Latest Template Revision: </v>
      </c>
      <c r="C5" s="188">
        <f>'Version Control'!$C$5</f>
        <v>45821</v>
      </c>
      <c r="D5"/>
      <c r="G5" s="103"/>
    </row>
    <row r="6" spans="2:7" x14ac:dyDescent="0.35">
      <c r="B6" s="32" t="str">
        <f>'Version Control'!$B$6</f>
        <v>Tab Name:</v>
      </c>
      <c r="C6" s="253" t="str">
        <f ca="1">MID(CELL("filename",B1), FIND("]", CELL("filename", B1))+ 1, 255)</f>
        <v>Settings</v>
      </c>
      <c r="D6"/>
      <c r="G6" s="103"/>
    </row>
    <row r="7" spans="2:7" ht="37.5" customHeight="1" x14ac:dyDescent="0.35">
      <c r="B7" s="190" t="str">
        <f>'Version Control'!$B$7</f>
        <v>File Name:</v>
      </c>
      <c r="C7" s="254" t="str">
        <f ca="1">'Version Control'!$C$7</f>
        <v>Dishwashers Appendix C2 - v1.0.xlsx</v>
      </c>
      <c r="D7"/>
      <c r="G7" s="103"/>
    </row>
    <row r="8" spans="2:7" x14ac:dyDescent="0.35">
      <c r="B8" s="190" t="str">
        <f>'Version Control'!$B$8</f>
        <v>Test Start Date:</v>
      </c>
      <c r="C8" s="296" t="str">
        <f>'Version Control'!$C$8</f>
        <v>[MM/DD/YYYY]</v>
      </c>
      <c r="D8"/>
      <c r="G8" s="103"/>
    </row>
    <row r="9" spans="2:7" ht="16.2" thickBot="1" x14ac:dyDescent="0.4">
      <c r="B9" s="33" t="str">
        <f>'Version Control'!$B$9</f>
        <v xml:space="preserve">Test Completion Date: </v>
      </c>
      <c r="C9" s="255" t="str">
        <f>'Version Control'!$C$9</f>
        <v>[MM/DD/YYYY]</v>
      </c>
      <c r="D9"/>
      <c r="G9" s="103"/>
    </row>
    <row r="10" spans="2:7" x14ac:dyDescent="0.35">
      <c r="B10" s="112"/>
      <c r="D10" s="180"/>
      <c r="G10" s="103"/>
    </row>
    <row r="11" spans="2:7" ht="16.2" thickBot="1" x14ac:dyDescent="0.4">
      <c r="B11" s="112"/>
      <c r="G11" s="103"/>
    </row>
    <row r="12" spans="2:7" ht="16.2" thickBot="1" x14ac:dyDescent="0.4">
      <c r="B12" s="399" t="s">
        <v>65</v>
      </c>
      <c r="C12" s="421"/>
      <c r="D12" s="421"/>
      <c r="E12" s="400"/>
      <c r="G12" s="103"/>
    </row>
    <row r="13" spans="2:7" x14ac:dyDescent="0.35">
      <c r="B13" s="31" t="s">
        <v>46</v>
      </c>
      <c r="C13" s="199"/>
      <c r="D13" s="245"/>
      <c r="E13" s="246"/>
      <c r="G13" s="103"/>
    </row>
    <row r="14" spans="2:7" ht="15" customHeight="1" x14ac:dyDescent="0.35">
      <c r="B14" s="42" t="s">
        <v>167</v>
      </c>
      <c r="C14" s="313"/>
      <c r="D14" s="176"/>
      <c r="E14" s="247"/>
      <c r="G14" s="103"/>
    </row>
    <row r="15" spans="2:7" ht="15" customHeight="1" x14ac:dyDescent="0.35">
      <c r="B15" s="200" t="s">
        <v>64</v>
      </c>
      <c r="C15" s="239" t="s">
        <v>240</v>
      </c>
      <c r="D15" s="239" t="s">
        <v>241</v>
      </c>
      <c r="E15" s="240" t="s">
        <v>242</v>
      </c>
      <c r="G15" s="103"/>
    </row>
    <row r="16" spans="2:7" ht="15" customHeight="1" x14ac:dyDescent="0.35">
      <c r="B16" s="315" t="s">
        <v>165</v>
      </c>
      <c r="C16" s="237"/>
      <c r="D16" s="237"/>
      <c r="E16" s="238"/>
      <c r="G16" s="103"/>
    </row>
    <row r="17" spans="2:7" ht="15" customHeight="1" x14ac:dyDescent="0.35">
      <c r="B17" s="316" t="s">
        <v>166</v>
      </c>
      <c r="C17" s="237"/>
      <c r="D17" s="237"/>
      <c r="E17" s="238"/>
      <c r="G17" s="103"/>
    </row>
    <row r="18" spans="2:7" ht="15" customHeight="1" x14ac:dyDescent="0.35">
      <c r="B18" s="316" t="s">
        <v>243</v>
      </c>
      <c r="C18" s="237"/>
      <c r="D18" s="237"/>
      <c r="E18" s="238"/>
      <c r="G18" s="103"/>
    </row>
    <row r="19" spans="2:7" ht="15" customHeight="1" x14ac:dyDescent="0.35">
      <c r="B19" s="316" t="s">
        <v>352</v>
      </c>
      <c r="C19" s="237"/>
      <c r="D19"/>
      <c r="E19" s="260"/>
      <c r="G19" s="103"/>
    </row>
    <row r="20" spans="2:7" ht="15" customHeight="1" x14ac:dyDescent="0.35">
      <c r="B20" s="316" t="s">
        <v>174</v>
      </c>
      <c r="C20" s="237"/>
      <c r="D20" s="237"/>
      <c r="E20" s="238"/>
      <c r="G20" s="103"/>
    </row>
    <row r="21" spans="2:7" ht="15" customHeight="1" x14ac:dyDescent="0.35">
      <c r="B21" s="316" t="s">
        <v>353</v>
      </c>
      <c r="C21" s="237"/>
      <c r="D21"/>
      <c r="E21" s="260"/>
      <c r="G21" s="103"/>
    </row>
    <row r="22" spans="2:7" ht="15" customHeight="1" x14ac:dyDescent="0.35">
      <c r="B22" s="317" t="s">
        <v>175</v>
      </c>
      <c r="C22" s="237"/>
      <c r="D22" s="237"/>
      <c r="E22" s="238"/>
      <c r="G22" s="103"/>
    </row>
    <row r="23" spans="2:7" ht="15" customHeight="1" thickBot="1" x14ac:dyDescent="0.4">
      <c r="B23" s="80"/>
      <c r="C23" s="133"/>
      <c r="D23" s="133"/>
      <c r="E23" s="134"/>
      <c r="G23" s="103"/>
    </row>
    <row r="24" spans="2:7" x14ac:dyDescent="0.35">
      <c r="B24" s="181" t="s">
        <v>244</v>
      </c>
      <c r="C24" s="182"/>
      <c r="D24" s="182"/>
      <c r="E24" s="248"/>
      <c r="G24" s="103"/>
    </row>
    <row r="25" spans="2:7" x14ac:dyDescent="0.35">
      <c r="B25" s="113" t="s">
        <v>168</v>
      </c>
      <c r="C25" s="143"/>
      <c r="E25" s="117"/>
      <c r="G25" s="103"/>
    </row>
    <row r="26" spans="2:7" ht="30" customHeight="1" x14ac:dyDescent="0.35">
      <c r="B26" s="447"/>
      <c r="C26" s="448"/>
      <c r="D26" s="448"/>
      <c r="E26" s="449"/>
      <c r="G26" s="103"/>
    </row>
    <row r="27" spans="2:7" x14ac:dyDescent="0.35">
      <c r="B27" s="450"/>
      <c r="C27" s="451"/>
      <c r="D27" s="451"/>
      <c r="E27" s="452"/>
      <c r="G27" s="103"/>
    </row>
    <row r="28" spans="2:7" x14ac:dyDescent="0.35">
      <c r="B28" s="450"/>
      <c r="C28" s="451"/>
      <c r="D28" s="451"/>
      <c r="E28" s="452"/>
      <c r="G28" s="103"/>
    </row>
    <row r="29" spans="2:7" x14ac:dyDescent="0.35">
      <c r="B29" s="453"/>
      <c r="C29" s="454"/>
      <c r="D29" s="454"/>
      <c r="E29" s="455"/>
      <c r="G29" s="103"/>
    </row>
    <row r="30" spans="2:7" x14ac:dyDescent="0.35">
      <c r="B30" s="202"/>
      <c r="C30" s="241"/>
      <c r="D30" s="241"/>
      <c r="E30" s="201"/>
      <c r="G30" s="103"/>
    </row>
    <row r="31" spans="2:7" x14ac:dyDescent="0.35">
      <c r="B31" s="116"/>
      <c r="C31" s="183" t="s">
        <v>156</v>
      </c>
      <c r="D31" s="184" t="s">
        <v>24</v>
      </c>
      <c r="E31" s="249" t="s">
        <v>25</v>
      </c>
      <c r="G31" s="103"/>
    </row>
    <row r="32" spans="2:7" x14ac:dyDescent="0.35">
      <c r="B32" s="208" t="s">
        <v>59</v>
      </c>
      <c r="C32" s="185"/>
      <c r="D32" s="235"/>
      <c r="E32" s="250"/>
      <c r="G32" s="103"/>
    </row>
    <row r="33" spans="2:7" x14ac:dyDescent="0.35">
      <c r="B33" s="208" t="s">
        <v>61</v>
      </c>
      <c r="C33" s="185"/>
      <c r="D33" s="235"/>
      <c r="E33" s="250"/>
      <c r="G33" s="103"/>
    </row>
    <row r="34" spans="2:7" x14ac:dyDescent="0.35">
      <c r="B34" s="208" t="s">
        <v>62</v>
      </c>
      <c r="C34" s="185"/>
      <c r="D34" s="235"/>
      <c r="E34" s="250"/>
      <c r="G34" s="103"/>
    </row>
    <row r="35" spans="2:7" x14ac:dyDescent="0.35">
      <c r="B35" s="208" t="s">
        <v>60</v>
      </c>
      <c r="C35" s="185"/>
      <c r="D35" s="235"/>
      <c r="E35" s="250"/>
      <c r="G35" s="103"/>
    </row>
    <row r="36" spans="2:7" x14ac:dyDescent="0.35">
      <c r="B36" s="208" t="s">
        <v>63</v>
      </c>
      <c r="C36" s="185"/>
      <c r="D36" s="235"/>
      <c r="E36" s="250"/>
      <c r="G36" s="103"/>
    </row>
    <row r="37" spans="2:7" ht="16.2" thickBot="1" x14ac:dyDescent="0.4">
      <c r="B37" s="80"/>
      <c r="C37" s="133"/>
      <c r="D37" s="133"/>
      <c r="E37" s="134"/>
      <c r="G37" s="103"/>
    </row>
    <row r="38" spans="2:7" x14ac:dyDescent="0.35">
      <c r="B38" s="181" t="s">
        <v>245</v>
      </c>
      <c r="C38" s="203"/>
      <c r="D38" s="203"/>
      <c r="E38" s="204"/>
      <c r="G38" s="103"/>
    </row>
    <row r="39" spans="2:7" x14ac:dyDescent="0.35">
      <c r="B39" s="42" t="s">
        <v>351</v>
      </c>
      <c r="C39" s="241"/>
      <c r="D39" s="241"/>
      <c r="E39" s="201"/>
      <c r="G39" s="103"/>
    </row>
    <row r="40" spans="2:7" x14ac:dyDescent="0.35">
      <c r="B40" s="116"/>
      <c r="C40" s="183" t="s">
        <v>156</v>
      </c>
      <c r="D40" s="184" t="s">
        <v>24</v>
      </c>
      <c r="E40" s="249" t="s">
        <v>25</v>
      </c>
      <c r="G40" s="103"/>
    </row>
    <row r="41" spans="2:7" ht="16.8" x14ac:dyDescent="0.35">
      <c r="B41" s="205" t="s">
        <v>233</v>
      </c>
      <c r="C41" s="185"/>
      <c r="D41" s="185"/>
      <c r="E41" s="250"/>
      <c r="G41" s="103"/>
    </row>
    <row r="42" spans="2:7" x14ac:dyDescent="0.35">
      <c r="B42" s="205" t="s">
        <v>246</v>
      </c>
      <c r="C42" s="456"/>
      <c r="D42" s="457"/>
      <c r="E42" s="458"/>
      <c r="G42" s="103"/>
    </row>
    <row r="43" spans="2:7" ht="16.8" x14ac:dyDescent="0.35">
      <c r="B43" s="205" t="s">
        <v>234</v>
      </c>
      <c r="C43" s="185"/>
      <c r="D43" s="185"/>
      <c r="E43" s="250"/>
      <c r="G43" s="103"/>
    </row>
    <row r="44" spans="2:7" x14ac:dyDescent="0.35">
      <c r="B44" s="205" t="s">
        <v>247</v>
      </c>
      <c r="C44" s="456"/>
      <c r="D44" s="457"/>
      <c r="E44" s="458"/>
      <c r="G44" s="103"/>
    </row>
    <row r="45" spans="2:7" x14ac:dyDescent="0.35">
      <c r="B45" s="242" t="s">
        <v>26</v>
      </c>
      <c r="C45" s="243"/>
      <c r="D45" s="243"/>
      <c r="E45" s="244"/>
      <c r="G45" s="103"/>
    </row>
    <row r="46" spans="2:7" x14ac:dyDescent="0.35">
      <c r="B46" s="186"/>
      <c r="C46" s="241"/>
      <c r="D46" s="241"/>
      <c r="E46" s="201"/>
      <c r="G46" s="103"/>
    </row>
    <row r="47" spans="2:7" x14ac:dyDescent="0.35">
      <c r="B47" s="42" t="s">
        <v>248</v>
      </c>
      <c r="C47" s="241"/>
      <c r="D47" s="241"/>
      <c r="E47" s="201"/>
      <c r="G47" s="103"/>
    </row>
    <row r="48" spans="2:7" x14ac:dyDescent="0.35">
      <c r="B48" s="445" t="s">
        <v>249</v>
      </c>
      <c r="C48" s="446"/>
      <c r="D48" s="223"/>
      <c r="E48" s="117" t="s">
        <v>140</v>
      </c>
      <c r="G48" s="103"/>
    </row>
    <row r="49" spans="1:7" x14ac:dyDescent="0.35">
      <c r="B49" s="119"/>
      <c r="C49" s="112"/>
      <c r="D49" s="112"/>
      <c r="E49" s="251"/>
      <c r="G49" s="103"/>
    </row>
    <row r="50" spans="1:7" x14ac:dyDescent="0.35">
      <c r="B50" s="116"/>
      <c r="C50" s="183" t="s">
        <v>156</v>
      </c>
      <c r="D50" s="184" t="s">
        <v>24</v>
      </c>
      <c r="E50" s="249" t="s">
        <v>25</v>
      </c>
      <c r="G50" s="103"/>
    </row>
    <row r="51" spans="1:7" ht="16.8" x14ac:dyDescent="0.35">
      <c r="B51" s="205" t="s">
        <v>250</v>
      </c>
      <c r="C51" s="185"/>
      <c r="D51" s="235"/>
      <c r="E51" s="250"/>
      <c r="G51" s="103"/>
    </row>
    <row r="52" spans="1:7" ht="16.2" thickBot="1" x14ac:dyDescent="0.4">
      <c r="B52" s="187"/>
      <c r="C52" s="206"/>
      <c r="D52" s="206"/>
      <c r="E52" s="207"/>
      <c r="G52" s="103"/>
    </row>
    <row r="53" spans="1:7" x14ac:dyDescent="0.35">
      <c r="G53" s="103"/>
    </row>
    <row r="54" spans="1:7" x14ac:dyDescent="0.35">
      <c r="A54" s="103"/>
      <c r="B54" s="103"/>
      <c r="C54" s="103"/>
      <c r="D54" s="103"/>
      <c r="E54" s="103"/>
      <c r="F54" s="103"/>
      <c r="G54" s="103"/>
    </row>
  </sheetData>
  <sheetProtection algorithmName="SHA-512" hashValue="cmCUUxgPqs7HAg3HZ2//wfdRzNhQ4emC59WWB2+6IxZu9W6cJrkk8HRRhbB26AB4T7cRDt+2zLqObarjAdZubQ==" saltValue="C8HEJ6mxxolU1/VxZnhkSA==" spinCount="100000" sheet="1" objects="1" scenarios="1" selectLockedCells="1"/>
  <mergeCells count="6">
    <mergeCell ref="B48:C48"/>
    <mergeCell ref="B26:E29"/>
    <mergeCell ref="B12:E12"/>
    <mergeCell ref="B2:C2"/>
    <mergeCell ref="C42:E42"/>
    <mergeCell ref="C44:E44"/>
  </mergeCells>
  <conditionalFormatting sqref="B48 D48:E48 B49:E51">
    <cfRule type="expression" dxfId="14" priority="12">
      <formula>WaterReuse="No"</formula>
    </cfRule>
  </conditionalFormatting>
  <conditionalFormatting sqref="B40:E41 B42:C42 B43:E43 B44:C44 B45:E45">
    <cfRule type="expression" dxfId="13" priority="11">
      <formula>WaterReuse="Yes"</formula>
    </cfRule>
  </conditionalFormatting>
  <conditionalFormatting sqref="C20:E20 D32:D36 D41 D43 D51">
    <cfRule type="expression" dxfId="12" priority="4">
      <formula>WasMedRun="No"</formula>
    </cfRule>
  </conditionalFormatting>
  <conditionalFormatting sqref="C22:E22 E32:E36 E41 E43 E51">
    <cfRule type="expression" dxfId="11" priority="3">
      <formula>WasLightRun="No"</formula>
    </cfRule>
  </conditionalFormatting>
  <dataValidations count="1">
    <dataValidation type="list" allowBlank="1" showInputMessage="1" showErrorMessage="1" sqref="D20 C19 C21 D16:D18 D22 C32:E32" xr:uid="{00000000-0002-0000-0300-000000000000}">
      <formula1>dd_YesNo</formula1>
    </dataValidation>
  </dataValidations>
  <hyperlinks>
    <hyperlink ref="E3" location="Instructions!C29" display="Back to Instructions tab" xr:uid="{00000000-0004-0000-0300-000000000000}"/>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0070C0"/>
  </sheetPr>
  <dimension ref="A1:R119"/>
  <sheetViews>
    <sheetView showGridLines="0" zoomScale="80" zoomScaleNormal="80" workbookViewId="0">
      <selection activeCell="B13" sqref="B13:E31"/>
    </sheetView>
  </sheetViews>
  <sheetFormatPr defaultColWidth="9.109375" defaultRowHeight="15.6" x14ac:dyDescent="0.35"/>
  <cols>
    <col min="1" max="1" width="5" style="102" customWidth="1"/>
    <col min="2" max="2" width="35.6640625" style="102" customWidth="1"/>
    <col min="3" max="3" width="42.88671875" style="102" customWidth="1"/>
    <col min="4" max="4" width="22" style="102" customWidth="1"/>
    <col min="5" max="5" width="9.109375" style="102" customWidth="1"/>
    <col min="6" max="6" width="4.21875" style="102" customWidth="1"/>
    <col min="7" max="9" width="9.109375" style="102"/>
    <col min="10" max="10" width="25.109375" style="102" bestFit="1" customWidth="1"/>
    <col min="11" max="16" width="9.109375" style="102"/>
    <col min="17" max="17" width="4.33203125" style="102" customWidth="1"/>
    <col min="18" max="18" width="3.6640625" style="102" customWidth="1"/>
    <col min="19" max="16384" width="9.109375" style="102"/>
  </cols>
  <sheetData>
    <row r="1" spans="2:18" ht="16.2" thickBot="1" x14ac:dyDescent="0.4">
      <c r="R1" s="103"/>
    </row>
    <row r="2" spans="2:18" ht="16.2" thickBot="1" x14ac:dyDescent="0.4">
      <c r="B2" s="399" t="str">
        <f>'Version Control'!$B$2</f>
        <v>Title Block</v>
      </c>
      <c r="C2" s="421"/>
      <c r="D2" s="400"/>
      <c r="E2" s="158"/>
      <c r="F2" s="176"/>
      <c r="G2" s="176"/>
      <c r="H2" s="176"/>
      <c r="R2" s="103"/>
    </row>
    <row r="3" spans="2:18" x14ac:dyDescent="0.35">
      <c r="B3" s="43" t="str">
        <f>'Version Control'!$B$3</f>
        <v>Test Report Template Name:</v>
      </c>
      <c r="C3" s="427" t="str">
        <f>'Version Control'!$C$3</f>
        <v>Dishwashers</v>
      </c>
      <c r="D3" s="428"/>
      <c r="E3" s="158"/>
      <c r="F3" s="177"/>
      <c r="G3" s="177"/>
      <c r="H3" s="177"/>
      <c r="J3" s="108" t="s">
        <v>127</v>
      </c>
      <c r="R3" s="103"/>
    </row>
    <row r="4" spans="2:18" x14ac:dyDescent="0.35">
      <c r="B4" s="18" t="str">
        <f>'Version Control'!$B$4</f>
        <v>Version Number:</v>
      </c>
      <c r="C4" s="429" t="str">
        <f>'Version Control'!$C$4</f>
        <v>v1.0</v>
      </c>
      <c r="D4" s="430"/>
      <c r="E4" s="158"/>
      <c r="R4" s="103"/>
    </row>
    <row r="5" spans="2:18" x14ac:dyDescent="0.35">
      <c r="B5" s="18" t="str">
        <f>'Version Control'!$B$5</f>
        <v xml:space="preserve">Latest Template Revision: </v>
      </c>
      <c r="C5" s="431">
        <f>'Version Control'!$C$5</f>
        <v>45821</v>
      </c>
      <c r="D5" s="432"/>
      <c r="E5" s="158"/>
      <c r="F5" s="178"/>
      <c r="G5" s="178"/>
      <c r="H5" s="178"/>
      <c r="R5" s="103"/>
    </row>
    <row r="6" spans="2:18" x14ac:dyDescent="0.35">
      <c r="B6" s="18" t="str">
        <f>'Version Control'!$B$6</f>
        <v>Tab Name:</v>
      </c>
      <c r="C6" s="429" t="str">
        <f ca="1">MID(CELL("filename",A1), FIND("]", CELL("filename", A1))+ 1, 255)</f>
        <v>Photos</v>
      </c>
      <c r="D6" s="430"/>
      <c r="E6" s="158"/>
      <c r="R6" s="103"/>
    </row>
    <row r="7" spans="2:18" ht="37.5" customHeight="1" x14ac:dyDescent="0.35">
      <c r="B7" s="191" t="str">
        <f>'Version Control'!$B$7</f>
        <v>File Name:</v>
      </c>
      <c r="C7" s="422" t="str">
        <f ca="1">'Version Control'!$C$7</f>
        <v>Dishwashers Appendix C2 - v1.0.xlsx</v>
      </c>
      <c r="D7" s="423"/>
      <c r="E7" s="158"/>
      <c r="R7" s="103"/>
    </row>
    <row r="8" spans="2:18" x14ac:dyDescent="0.35">
      <c r="B8" s="191" t="str">
        <f>'Version Control'!$B$8</f>
        <v>Test Start Date:</v>
      </c>
      <c r="C8" s="424" t="str">
        <f>'Version Control'!$C$8</f>
        <v>[MM/DD/YYYY]</v>
      </c>
      <c r="D8" s="423"/>
      <c r="E8" s="158"/>
      <c r="F8" s="178"/>
      <c r="G8" s="178"/>
      <c r="H8" s="178"/>
      <c r="R8" s="103"/>
    </row>
    <row r="9" spans="2:18" ht="16.2" thickBot="1" x14ac:dyDescent="0.4">
      <c r="B9" s="19" t="str">
        <f>'Version Control'!$B$9</f>
        <v xml:space="preserve">Test Completion Date: </v>
      </c>
      <c r="C9" s="425" t="str">
        <f>'Version Control'!$C$9</f>
        <v>[MM/DD/YYYY]</v>
      </c>
      <c r="D9" s="426"/>
      <c r="E9" s="158"/>
      <c r="R9" s="103"/>
    </row>
    <row r="10" spans="2:18" x14ac:dyDescent="0.35">
      <c r="R10" s="103"/>
    </row>
    <row r="11" spans="2:18" ht="16.2" thickBot="1" x14ac:dyDescent="0.4">
      <c r="R11" s="103"/>
    </row>
    <row r="12" spans="2:18" ht="16.2" thickBot="1" x14ac:dyDescent="0.4">
      <c r="B12" s="109" t="s">
        <v>154</v>
      </c>
      <c r="C12" s="110"/>
      <c r="D12" s="110"/>
      <c r="E12" s="111"/>
      <c r="G12" s="109" t="s">
        <v>148</v>
      </c>
      <c r="H12" s="110"/>
      <c r="I12" s="110"/>
      <c r="J12" s="110"/>
      <c r="K12" s="110"/>
      <c r="L12" s="110"/>
      <c r="M12" s="110"/>
      <c r="N12" s="110"/>
      <c r="O12" s="110"/>
      <c r="P12" s="111"/>
      <c r="R12" s="103"/>
    </row>
    <row r="13" spans="2:18" x14ac:dyDescent="0.35">
      <c r="B13" s="462"/>
      <c r="C13" s="463"/>
      <c r="D13" s="463"/>
      <c r="E13" s="464"/>
      <c r="G13" s="462"/>
      <c r="H13" s="463"/>
      <c r="I13" s="463"/>
      <c r="J13" s="463"/>
      <c r="K13" s="463"/>
      <c r="L13" s="463"/>
      <c r="M13" s="463"/>
      <c r="N13" s="463"/>
      <c r="O13" s="463"/>
      <c r="P13" s="464"/>
      <c r="R13" s="103"/>
    </row>
    <row r="14" spans="2:18" x14ac:dyDescent="0.35">
      <c r="B14" s="462"/>
      <c r="C14" s="463"/>
      <c r="D14" s="463"/>
      <c r="E14" s="464"/>
      <c r="G14" s="462"/>
      <c r="H14" s="463"/>
      <c r="I14" s="463"/>
      <c r="J14" s="463"/>
      <c r="K14" s="463"/>
      <c r="L14" s="463"/>
      <c r="M14" s="463"/>
      <c r="N14" s="463"/>
      <c r="O14" s="463"/>
      <c r="P14" s="464"/>
      <c r="R14" s="103"/>
    </row>
    <row r="15" spans="2:18" x14ac:dyDescent="0.35">
      <c r="B15" s="462"/>
      <c r="C15" s="463"/>
      <c r="D15" s="463"/>
      <c r="E15" s="464"/>
      <c r="G15" s="462"/>
      <c r="H15" s="463"/>
      <c r="I15" s="463"/>
      <c r="J15" s="463"/>
      <c r="K15" s="463"/>
      <c r="L15" s="463"/>
      <c r="M15" s="463"/>
      <c r="N15" s="463"/>
      <c r="O15" s="463"/>
      <c r="P15" s="464"/>
      <c r="R15" s="103"/>
    </row>
    <row r="16" spans="2:18" x14ac:dyDescent="0.35">
      <c r="B16" s="462"/>
      <c r="C16" s="463"/>
      <c r="D16" s="463"/>
      <c r="E16" s="464"/>
      <c r="G16" s="462"/>
      <c r="H16" s="463"/>
      <c r="I16" s="463"/>
      <c r="J16" s="463"/>
      <c r="K16" s="463"/>
      <c r="L16" s="463"/>
      <c r="M16" s="463"/>
      <c r="N16" s="463"/>
      <c r="O16" s="463"/>
      <c r="P16" s="464"/>
      <c r="R16" s="103"/>
    </row>
    <row r="17" spans="2:18" x14ac:dyDescent="0.35">
      <c r="B17" s="462"/>
      <c r="C17" s="463"/>
      <c r="D17" s="463"/>
      <c r="E17" s="464"/>
      <c r="G17" s="462"/>
      <c r="H17" s="463"/>
      <c r="I17" s="463"/>
      <c r="J17" s="463"/>
      <c r="K17" s="463"/>
      <c r="L17" s="463"/>
      <c r="M17" s="463"/>
      <c r="N17" s="463"/>
      <c r="O17" s="463"/>
      <c r="P17" s="464"/>
      <c r="R17" s="103"/>
    </row>
    <row r="18" spans="2:18" x14ac:dyDescent="0.35">
      <c r="B18" s="462"/>
      <c r="C18" s="463"/>
      <c r="D18" s="463"/>
      <c r="E18" s="464"/>
      <c r="G18" s="462"/>
      <c r="H18" s="463"/>
      <c r="I18" s="463"/>
      <c r="J18" s="463"/>
      <c r="K18" s="463"/>
      <c r="L18" s="463"/>
      <c r="M18" s="463"/>
      <c r="N18" s="463"/>
      <c r="O18" s="463"/>
      <c r="P18" s="464"/>
      <c r="R18" s="103"/>
    </row>
    <row r="19" spans="2:18" x14ac:dyDescent="0.35">
      <c r="B19" s="462"/>
      <c r="C19" s="463"/>
      <c r="D19" s="463"/>
      <c r="E19" s="464"/>
      <c r="G19" s="462"/>
      <c r="H19" s="463"/>
      <c r="I19" s="463"/>
      <c r="J19" s="463"/>
      <c r="K19" s="463"/>
      <c r="L19" s="463"/>
      <c r="M19" s="463"/>
      <c r="N19" s="463"/>
      <c r="O19" s="463"/>
      <c r="P19" s="464"/>
      <c r="R19" s="103"/>
    </row>
    <row r="20" spans="2:18" x14ac:dyDescent="0.35">
      <c r="B20" s="462"/>
      <c r="C20" s="463"/>
      <c r="D20" s="463"/>
      <c r="E20" s="464"/>
      <c r="G20" s="462"/>
      <c r="H20" s="463"/>
      <c r="I20" s="463"/>
      <c r="J20" s="463"/>
      <c r="K20" s="463"/>
      <c r="L20" s="463"/>
      <c r="M20" s="463"/>
      <c r="N20" s="463"/>
      <c r="O20" s="463"/>
      <c r="P20" s="464"/>
      <c r="R20" s="103"/>
    </row>
    <row r="21" spans="2:18" x14ac:dyDescent="0.35">
      <c r="B21" s="462"/>
      <c r="C21" s="463"/>
      <c r="D21" s="463"/>
      <c r="E21" s="464"/>
      <c r="G21" s="462"/>
      <c r="H21" s="463"/>
      <c r="I21" s="463"/>
      <c r="J21" s="463"/>
      <c r="K21" s="463"/>
      <c r="L21" s="463"/>
      <c r="M21" s="463"/>
      <c r="N21" s="463"/>
      <c r="O21" s="463"/>
      <c r="P21" s="464"/>
      <c r="R21" s="103"/>
    </row>
    <row r="22" spans="2:18" x14ac:dyDescent="0.35">
      <c r="B22" s="462"/>
      <c r="C22" s="463"/>
      <c r="D22" s="463"/>
      <c r="E22" s="464"/>
      <c r="G22" s="462"/>
      <c r="H22" s="463"/>
      <c r="I22" s="463"/>
      <c r="J22" s="463"/>
      <c r="K22" s="463"/>
      <c r="L22" s="463"/>
      <c r="M22" s="463"/>
      <c r="N22" s="463"/>
      <c r="O22" s="463"/>
      <c r="P22" s="464"/>
      <c r="R22" s="103"/>
    </row>
    <row r="23" spans="2:18" x14ac:dyDescent="0.35">
      <c r="B23" s="462"/>
      <c r="C23" s="463"/>
      <c r="D23" s="463"/>
      <c r="E23" s="464"/>
      <c r="G23" s="462"/>
      <c r="H23" s="463"/>
      <c r="I23" s="463"/>
      <c r="J23" s="463"/>
      <c r="K23" s="463"/>
      <c r="L23" s="463"/>
      <c r="M23" s="463"/>
      <c r="N23" s="463"/>
      <c r="O23" s="463"/>
      <c r="P23" s="464"/>
      <c r="R23" s="103"/>
    </row>
    <row r="24" spans="2:18" ht="16.5" customHeight="1" x14ac:dyDescent="0.35">
      <c r="B24" s="462"/>
      <c r="C24" s="463"/>
      <c r="D24" s="463"/>
      <c r="E24" s="464"/>
      <c r="G24" s="462"/>
      <c r="H24" s="463"/>
      <c r="I24" s="463"/>
      <c r="J24" s="463"/>
      <c r="K24" s="463"/>
      <c r="L24" s="463"/>
      <c r="M24" s="463"/>
      <c r="N24" s="463"/>
      <c r="O24" s="463"/>
      <c r="P24" s="464"/>
      <c r="R24" s="103"/>
    </row>
    <row r="25" spans="2:18" x14ac:dyDescent="0.35">
      <c r="B25" s="462"/>
      <c r="C25" s="463"/>
      <c r="D25" s="463"/>
      <c r="E25" s="464"/>
      <c r="G25" s="462"/>
      <c r="H25" s="463"/>
      <c r="I25" s="463"/>
      <c r="J25" s="463"/>
      <c r="K25" s="463"/>
      <c r="L25" s="463"/>
      <c r="M25" s="463"/>
      <c r="N25" s="463"/>
      <c r="O25" s="463"/>
      <c r="P25" s="464"/>
      <c r="R25" s="103"/>
    </row>
    <row r="26" spans="2:18" x14ac:dyDescent="0.35">
      <c r="B26" s="462"/>
      <c r="C26" s="463"/>
      <c r="D26" s="463"/>
      <c r="E26" s="464"/>
      <c r="G26" s="462"/>
      <c r="H26" s="463"/>
      <c r="I26" s="463"/>
      <c r="J26" s="463"/>
      <c r="K26" s="463"/>
      <c r="L26" s="463"/>
      <c r="M26" s="463"/>
      <c r="N26" s="463"/>
      <c r="O26" s="463"/>
      <c r="P26" s="464"/>
      <c r="R26" s="103"/>
    </row>
    <row r="27" spans="2:18" x14ac:dyDescent="0.35">
      <c r="B27" s="462"/>
      <c r="C27" s="463"/>
      <c r="D27" s="463"/>
      <c r="E27" s="464"/>
      <c r="G27" s="462"/>
      <c r="H27" s="463"/>
      <c r="I27" s="463"/>
      <c r="J27" s="463"/>
      <c r="K27" s="463"/>
      <c r="L27" s="463"/>
      <c r="M27" s="463"/>
      <c r="N27" s="463"/>
      <c r="O27" s="463"/>
      <c r="P27" s="464"/>
      <c r="R27" s="103"/>
    </row>
    <row r="28" spans="2:18" x14ac:dyDescent="0.35">
      <c r="B28" s="462"/>
      <c r="C28" s="463"/>
      <c r="D28" s="463"/>
      <c r="E28" s="464"/>
      <c r="G28" s="462"/>
      <c r="H28" s="463"/>
      <c r="I28" s="463"/>
      <c r="J28" s="463"/>
      <c r="K28" s="463"/>
      <c r="L28" s="463"/>
      <c r="M28" s="463"/>
      <c r="N28" s="463"/>
      <c r="O28" s="463"/>
      <c r="P28" s="464"/>
      <c r="R28" s="103"/>
    </row>
    <row r="29" spans="2:18" x14ac:dyDescent="0.35">
      <c r="B29" s="462"/>
      <c r="C29" s="463"/>
      <c r="D29" s="463"/>
      <c r="E29" s="464"/>
      <c r="G29" s="462"/>
      <c r="H29" s="463"/>
      <c r="I29" s="463"/>
      <c r="J29" s="463"/>
      <c r="K29" s="463"/>
      <c r="L29" s="463"/>
      <c r="M29" s="463"/>
      <c r="N29" s="463"/>
      <c r="O29" s="463"/>
      <c r="P29" s="464"/>
      <c r="R29" s="103"/>
    </row>
    <row r="30" spans="2:18" x14ac:dyDescent="0.35">
      <c r="B30" s="462"/>
      <c r="C30" s="463"/>
      <c r="D30" s="463"/>
      <c r="E30" s="464"/>
      <c r="G30" s="462"/>
      <c r="H30" s="463"/>
      <c r="I30" s="463"/>
      <c r="J30" s="463"/>
      <c r="K30" s="463"/>
      <c r="L30" s="463"/>
      <c r="M30" s="463"/>
      <c r="N30" s="463"/>
      <c r="O30" s="463"/>
      <c r="P30" s="464"/>
      <c r="R30" s="103"/>
    </row>
    <row r="31" spans="2:18" ht="16.2" thickBot="1" x14ac:dyDescent="0.4">
      <c r="B31" s="465"/>
      <c r="C31" s="466"/>
      <c r="D31" s="466"/>
      <c r="E31" s="467"/>
      <c r="G31" s="465"/>
      <c r="H31" s="466"/>
      <c r="I31" s="466"/>
      <c r="J31" s="466"/>
      <c r="K31" s="466"/>
      <c r="L31" s="466"/>
      <c r="M31" s="466"/>
      <c r="N31" s="466"/>
      <c r="O31" s="466"/>
      <c r="P31" s="467"/>
      <c r="R31" s="103"/>
    </row>
    <row r="32" spans="2:18" ht="16.2" thickBot="1" x14ac:dyDescent="0.4">
      <c r="R32" s="103"/>
    </row>
    <row r="33" spans="2:18" ht="16.2" thickBot="1" x14ac:dyDescent="0.4">
      <c r="B33" s="109" t="s">
        <v>149</v>
      </c>
      <c r="C33" s="110"/>
      <c r="D33" s="110"/>
      <c r="E33" s="111"/>
      <c r="G33" s="109" t="s">
        <v>150</v>
      </c>
      <c r="H33" s="110"/>
      <c r="I33" s="110"/>
      <c r="J33" s="110"/>
      <c r="K33" s="110"/>
      <c r="L33" s="110"/>
      <c r="M33" s="110"/>
      <c r="N33" s="110"/>
      <c r="O33" s="110"/>
      <c r="P33" s="111"/>
      <c r="R33" s="103"/>
    </row>
    <row r="34" spans="2:18" x14ac:dyDescent="0.35">
      <c r="B34" s="462"/>
      <c r="C34" s="463"/>
      <c r="D34" s="463"/>
      <c r="E34" s="464"/>
      <c r="G34" s="462"/>
      <c r="H34" s="463"/>
      <c r="I34" s="463"/>
      <c r="J34" s="463"/>
      <c r="K34" s="463"/>
      <c r="L34" s="463"/>
      <c r="M34" s="463"/>
      <c r="N34" s="463"/>
      <c r="O34" s="463"/>
      <c r="P34" s="464"/>
      <c r="R34" s="103"/>
    </row>
    <row r="35" spans="2:18" x14ac:dyDescent="0.35">
      <c r="B35" s="462"/>
      <c r="C35" s="463"/>
      <c r="D35" s="463"/>
      <c r="E35" s="464"/>
      <c r="G35" s="462"/>
      <c r="H35" s="463"/>
      <c r="I35" s="463"/>
      <c r="J35" s="463"/>
      <c r="K35" s="463"/>
      <c r="L35" s="463"/>
      <c r="M35" s="463"/>
      <c r="N35" s="463"/>
      <c r="O35" s="463"/>
      <c r="P35" s="464"/>
      <c r="R35" s="103"/>
    </row>
    <row r="36" spans="2:18" x14ac:dyDescent="0.35">
      <c r="B36" s="462"/>
      <c r="C36" s="463"/>
      <c r="D36" s="463"/>
      <c r="E36" s="464"/>
      <c r="G36" s="462"/>
      <c r="H36" s="463"/>
      <c r="I36" s="463"/>
      <c r="J36" s="463"/>
      <c r="K36" s="463"/>
      <c r="L36" s="463"/>
      <c r="M36" s="463"/>
      <c r="N36" s="463"/>
      <c r="O36" s="463"/>
      <c r="P36" s="464"/>
      <c r="R36" s="103"/>
    </row>
    <row r="37" spans="2:18" x14ac:dyDescent="0.35">
      <c r="B37" s="462"/>
      <c r="C37" s="463"/>
      <c r="D37" s="463"/>
      <c r="E37" s="464"/>
      <c r="G37" s="462"/>
      <c r="H37" s="463"/>
      <c r="I37" s="463"/>
      <c r="J37" s="463"/>
      <c r="K37" s="463"/>
      <c r="L37" s="463"/>
      <c r="M37" s="463"/>
      <c r="N37" s="463"/>
      <c r="O37" s="463"/>
      <c r="P37" s="464"/>
      <c r="R37" s="103"/>
    </row>
    <row r="38" spans="2:18" x14ac:dyDescent="0.35">
      <c r="B38" s="462"/>
      <c r="C38" s="463"/>
      <c r="D38" s="463"/>
      <c r="E38" s="464"/>
      <c r="G38" s="462"/>
      <c r="H38" s="463"/>
      <c r="I38" s="463"/>
      <c r="J38" s="463"/>
      <c r="K38" s="463"/>
      <c r="L38" s="463"/>
      <c r="M38" s="463"/>
      <c r="N38" s="463"/>
      <c r="O38" s="463"/>
      <c r="P38" s="464"/>
      <c r="R38" s="103"/>
    </row>
    <row r="39" spans="2:18" x14ac:dyDescent="0.35">
      <c r="B39" s="462"/>
      <c r="C39" s="463"/>
      <c r="D39" s="463"/>
      <c r="E39" s="464"/>
      <c r="G39" s="462"/>
      <c r="H39" s="463"/>
      <c r="I39" s="463"/>
      <c r="J39" s="463"/>
      <c r="K39" s="463"/>
      <c r="L39" s="463"/>
      <c r="M39" s="463"/>
      <c r="N39" s="463"/>
      <c r="O39" s="463"/>
      <c r="P39" s="464"/>
      <c r="R39" s="103"/>
    </row>
    <row r="40" spans="2:18" x14ac:dyDescent="0.35">
      <c r="B40" s="462"/>
      <c r="C40" s="463"/>
      <c r="D40" s="463"/>
      <c r="E40" s="464"/>
      <c r="G40" s="462"/>
      <c r="H40" s="463"/>
      <c r="I40" s="463"/>
      <c r="J40" s="463"/>
      <c r="K40" s="463"/>
      <c r="L40" s="463"/>
      <c r="M40" s="463"/>
      <c r="N40" s="463"/>
      <c r="O40" s="463"/>
      <c r="P40" s="464"/>
      <c r="R40" s="103"/>
    </row>
    <row r="41" spans="2:18" x14ac:dyDescent="0.35">
      <c r="B41" s="462"/>
      <c r="C41" s="463"/>
      <c r="D41" s="463"/>
      <c r="E41" s="464"/>
      <c r="G41" s="462"/>
      <c r="H41" s="463"/>
      <c r="I41" s="463"/>
      <c r="J41" s="463"/>
      <c r="K41" s="463"/>
      <c r="L41" s="463"/>
      <c r="M41" s="463"/>
      <c r="N41" s="463"/>
      <c r="O41" s="463"/>
      <c r="P41" s="464"/>
      <c r="R41" s="103"/>
    </row>
    <row r="42" spans="2:18" x14ac:dyDescent="0.35">
      <c r="B42" s="462"/>
      <c r="C42" s="463"/>
      <c r="D42" s="463"/>
      <c r="E42" s="464"/>
      <c r="G42" s="462"/>
      <c r="H42" s="463"/>
      <c r="I42" s="463"/>
      <c r="J42" s="463"/>
      <c r="K42" s="463"/>
      <c r="L42" s="463"/>
      <c r="M42" s="463"/>
      <c r="N42" s="463"/>
      <c r="O42" s="463"/>
      <c r="P42" s="464"/>
      <c r="R42" s="103"/>
    </row>
    <row r="43" spans="2:18" x14ac:dyDescent="0.35">
      <c r="B43" s="462"/>
      <c r="C43" s="463"/>
      <c r="D43" s="463"/>
      <c r="E43" s="464"/>
      <c r="G43" s="462"/>
      <c r="H43" s="463"/>
      <c r="I43" s="463"/>
      <c r="J43" s="463"/>
      <c r="K43" s="463"/>
      <c r="L43" s="463"/>
      <c r="M43" s="463"/>
      <c r="N43" s="463"/>
      <c r="O43" s="463"/>
      <c r="P43" s="464"/>
      <c r="R43" s="103"/>
    </row>
    <row r="44" spans="2:18" x14ac:dyDescent="0.35">
      <c r="B44" s="462"/>
      <c r="C44" s="463"/>
      <c r="D44" s="463"/>
      <c r="E44" s="464"/>
      <c r="G44" s="462"/>
      <c r="H44" s="463"/>
      <c r="I44" s="463"/>
      <c r="J44" s="463"/>
      <c r="K44" s="463"/>
      <c r="L44" s="463"/>
      <c r="M44" s="463"/>
      <c r="N44" s="463"/>
      <c r="O44" s="463"/>
      <c r="P44" s="464"/>
      <c r="R44" s="103"/>
    </row>
    <row r="45" spans="2:18" x14ac:dyDescent="0.35">
      <c r="B45" s="462"/>
      <c r="C45" s="463"/>
      <c r="D45" s="463"/>
      <c r="E45" s="464"/>
      <c r="G45" s="462"/>
      <c r="H45" s="463"/>
      <c r="I45" s="463"/>
      <c r="J45" s="463"/>
      <c r="K45" s="463"/>
      <c r="L45" s="463"/>
      <c r="M45" s="463"/>
      <c r="N45" s="463"/>
      <c r="O45" s="463"/>
      <c r="P45" s="464"/>
      <c r="R45" s="103"/>
    </row>
    <row r="46" spans="2:18" x14ac:dyDescent="0.35">
      <c r="B46" s="462"/>
      <c r="C46" s="463"/>
      <c r="D46" s="463"/>
      <c r="E46" s="464"/>
      <c r="G46" s="462"/>
      <c r="H46" s="463"/>
      <c r="I46" s="463"/>
      <c r="J46" s="463"/>
      <c r="K46" s="463"/>
      <c r="L46" s="463"/>
      <c r="M46" s="463"/>
      <c r="N46" s="463"/>
      <c r="O46" s="463"/>
      <c r="P46" s="464"/>
      <c r="R46" s="103"/>
    </row>
    <row r="47" spans="2:18" x14ac:dyDescent="0.35">
      <c r="B47" s="462"/>
      <c r="C47" s="463"/>
      <c r="D47" s="463"/>
      <c r="E47" s="464"/>
      <c r="G47" s="462"/>
      <c r="H47" s="463"/>
      <c r="I47" s="463"/>
      <c r="J47" s="463"/>
      <c r="K47" s="463"/>
      <c r="L47" s="463"/>
      <c r="M47" s="463"/>
      <c r="N47" s="463"/>
      <c r="O47" s="463"/>
      <c r="P47" s="464"/>
      <c r="R47" s="103"/>
    </row>
    <row r="48" spans="2:18" x14ac:dyDescent="0.35">
      <c r="B48" s="462"/>
      <c r="C48" s="463"/>
      <c r="D48" s="463"/>
      <c r="E48" s="464"/>
      <c r="G48" s="462"/>
      <c r="H48" s="463"/>
      <c r="I48" s="463"/>
      <c r="J48" s="463"/>
      <c r="K48" s="463"/>
      <c r="L48" s="463"/>
      <c r="M48" s="463"/>
      <c r="N48" s="463"/>
      <c r="O48" s="463"/>
      <c r="P48" s="464"/>
      <c r="R48" s="103"/>
    </row>
    <row r="49" spans="2:18" x14ac:dyDescent="0.35">
      <c r="B49" s="462"/>
      <c r="C49" s="463"/>
      <c r="D49" s="463"/>
      <c r="E49" s="464"/>
      <c r="G49" s="462"/>
      <c r="H49" s="463"/>
      <c r="I49" s="463"/>
      <c r="J49" s="463"/>
      <c r="K49" s="463"/>
      <c r="L49" s="463"/>
      <c r="M49" s="463"/>
      <c r="N49" s="463"/>
      <c r="O49" s="463"/>
      <c r="P49" s="464"/>
      <c r="R49" s="103"/>
    </row>
    <row r="50" spans="2:18" x14ac:dyDescent="0.35">
      <c r="B50" s="462"/>
      <c r="C50" s="463"/>
      <c r="D50" s="463"/>
      <c r="E50" s="464"/>
      <c r="G50" s="462"/>
      <c r="H50" s="463"/>
      <c r="I50" s="463"/>
      <c r="J50" s="463"/>
      <c r="K50" s="463"/>
      <c r="L50" s="463"/>
      <c r="M50" s="463"/>
      <c r="N50" s="463"/>
      <c r="O50" s="463"/>
      <c r="P50" s="464"/>
      <c r="R50" s="103"/>
    </row>
    <row r="51" spans="2:18" x14ac:dyDescent="0.35">
      <c r="B51" s="462"/>
      <c r="C51" s="463"/>
      <c r="D51" s="463"/>
      <c r="E51" s="464"/>
      <c r="G51" s="462"/>
      <c r="H51" s="463"/>
      <c r="I51" s="463"/>
      <c r="J51" s="463"/>
      <c r="K51" s="463"/>
      <c r="L51" s="463"/>
      <c r="M51" s="463"/>
      <c r="N51" s="463"/>
      <c r="O51" s="463"/>
      <c r="P51" s="464"/>
      <c r="R51" s="103"/>
    </row>
    <row r="52" spans="2:18" ht="16.2" thickBot="1" x14ac:dyDescent="0.4">
      <c r="B52" s="465"/>
      <c r="C52" s="466"/>
      <c r="D52" s="466"/>
      <c r="E52" s="467"/>
      <c r="G52" s="465"/>
      <c r="H52" s="466"/>
      <c r="I52" s="466"/>
      <c r="J52" s="466"/>
      <c r="K52" s="466"/>
      <c r="L52" s="466"/>
      <c r="M52" s="466"/>
      <c r="N52" s="466"/>
      <c r="O52" s="466"/>
      <c r="P52" s="467"/>
      <c r="R52" s="103"/>
    </row>
    <row r="53" spans="2:18" ht="16.2" thickBot="1" x14ac:dyDescent="0.4">
      <c r="R53" s="103"/>
    </row>
    <row r="54" spans="2:18" ht="16.2" thickBot="1" x14ac:dyDescent="0.4">
      <c r="B54" s="171" t="s">
        <v>350</v>
      </c>
      <c r="C54" s="175"/>
      <c r="D54" s="175"/>
      <c r="E54" s="173"/>
      <c r="G54" s="171" t="s">
        <v>151</v>
      </c>
      <c r="H54" s="175"/>
      <c r="I54" s="175"/>
      <c r="J54" s="175"/>
      <c r="K54" s="175"/>
      <c r="L54" s="175"/>
      <c r="M54" s="175"/>
      <c r="N54" s="175"/>
      <c r="O54" s="175"/>
      <c r="P54" s="173"/>
      <c r="R54" s="103"/>
    </row>
    <row r="55" spans="2:18" x14ac:dyDescent="0.35">
      <c r="B55" s="459"/>
      <c r="C55" s="460"/>
      <c r="D55" s="460"/>
      <c r="E55" s="461"/>
      <c r="G55" s="459"/>
      <c r="H55" s="460"/>
      <c r="I55" s="460"/>
      <c r="J55" s="460"/>
      <c r="K55" s="460"/>
      <c r="L55" s="460"/>
      <c r="M55" s="460"/>
      <c r="N55" s="460"/>
      <c r="O55" s="460"/>
      <c r="P55" s="461"/>
      <c r="R55" s="103"/>
    </row>
    <row r="56" spans="2:18" x14ac:dyDescent="0.35">
      <c r="B56" s="462"/>
      <c r="C56" s="463"/>
      <c r="D56" s="463"/>
      <c r="E56" s="464"/>
      <c r="G56" s="462"/>
      <c r="H56" s="463"/>
      <c r="I56" s="463"/>
      <c r="J56" s="463"/>
      <c r="K56" s="463"/>
      <c r="L56" s="463"/>
      <c r="M56" s="463"/>
      <c r="N56" s="463"/>
      <c r="O56" s="463"/>
      <c r="P56" s="464"/>
      <c r="R56" s="103"/>
    </row>
    <row r="57" spans="2:18" x14ac:dyDescent="0.35">
      <c r="B57" s="462"/>
      <c r="C57" s="463"/>
      <c r="D57" s="463"/>
      <c r="E57" s="464"/>
      <c r="G57" s="462"/>
      <c r="H57" s="463"/>
      <c r="I57" s="463"/>
      <c r="J57" s="463"/>
      <c r="K57" s="463"/>
      <c r="L57" s="463"/>
      <c r="M57" s="463"/>
      <c r="N57" s="463"/>
      <c r="O57" s="463"/>
      <c r="P57" s="464"/>
      <c r="R57" s="103"/>
    </row>
    <row r="58" spans="2:18" x14ac:dyDescent="0.35">
      <c r="B58" s="462"/>
      <c r="C58" s="463"/>
      <c r="D58" s="463"/>
      <c r="E58" s="464"/>
      <c r="G58" s="462"/>
      <c r="H58" s="463"/>
      <c r="I58" s="463"/>
      <c r="J58" s="463"/>
      <c r="K58" s="463"/>
      <c r="L58" s="463"/>
      <c r="M58" s="463"/>
      <c r="N58" s="463"/>
      <c r="O58" s="463"/>
      <c r="P58" s="464"/>
      <c r="R58" s="103"/>
    </row>
    <row r="59" spans="2:18" x14ac:dyDescent="0.35">
      <c r="B59" s="462"/>
      <c r="C59" s="463"/>
      <c r="D59" s="463"/>
      <c r="E59" s="464"/>
      <c r="G59" s="462"/>
      <c r="H59" s="463"/>
      <c r="I59" s="463"/>
      <c r="J59" s="463"/>
      <c r="K59" s="463"/>
      <c r="L59" s="463"/>
      <c r="M59" s="463"/>
      <c r="N59" s="463"/>
      <c r="O59" s="463"/>
      <c r="P59" s="464"/>
      <c r="R59" s="103"/>
    </row>
    <row r="60" spans="2:18" x14ac:dyDescent="0.35">
      <c r="B60" s="462"/>
      <c r="C60" s="463"/>
      <c r="D60" s="463"/>
      <c r="E60" s="464"/>
      <c r="G60" s="462"/>
      <c r="H60" s="463"/>
      <c r="I60" s="463"/>
      <c r="J60" s="463"/>
      <c r="K60" s="463"/>
      <c r="L60" s="463"/>
      <c r="M60" s="463"/>
      <c r="N60" s="463"/>
      <c r="O60" s="463"/>
      <c r="P60" s="464"/>
      <c r="R60" s="103"/>
    </row>
    <row r="61" spans="2:18" x14ac:dyDescent="0.35">
      <c r="B61" s="462"/>
      <c r="C61" s="463"/>
      <c r="D61" s="463"/>
      <c r="E61" s="464"/>
      <c r="G61" s="462"/>
      <c r="H61" s="463"/>
      <c r="I61" s="463"/>
      <c r="J61" s="463"/>
      <c r="K61" s="463"/>
      <c r="L61" s="463"/>
      <c r="M61" s="463"/>
      <c r="N61" s="463"/>
      <c r="O61" s="463"/>
      <c r="P61" s="464"/>
      <c r="R61" s="103"/>
    </row>
    <row r="62" spans="2:18" x14ac:dyDescent="0.35">
      <c r="B62" s="462"/>
      <c r="C62" s="463"/>
      <c r="D62" s="463"/>
      <c r="E62" s="464"/>
      <c r="G62" s="462"/>
      <c r="H62" s="463"/>
      <c r="I62" s="463"/>
      <c r="J62" s="463"/>
      <c r="K62" s="463"/>
      <c r="L62" s="463"/>
      <c r="M62" s="463"/>
      <c r="N62" s="463"/>
      <c r="O62" s="463"/>
      <c r="P62" s="464"/>
      <c r="R62" s="103"/>
    </row>
    <row r="63" spans="2:18" x14ac:dyDescent="0.35">
      <c r="B63" s="462"/>
      <c r="C63" s="463"/>
      <c r="D63" s="463"/>
      <c r="E63" s="464"/>
      <c r="G63" s="462"/>
      <c r="H63" s="463"/>
      <c r="I63" s="463"/>
      <c r="J63" s="463"/>
      <c r="K63" s="463"/>
      <c r="L63" s="463"/>
      <c r="M63" s="463"/>
      <c r="N63" s="463"/>
      <c r="O63" s="463"/>
      <c r="P63" s="464"/>
      <c r="R63" s="103"/>
    </row>
    <row r="64" spans="2:18" x14ac:dyDescent="0.35">
      <c r="B64" s="462"/>
      <c r="C64" s="463"/>
      <c r="D64" s="463"/>
      <c r="E64" s="464"/>
      <c r="G64" s="462"/>
      <c r="H64" s="463"/>
      <c r="I64" s="463"/>
      <c r="J64" s="463"/>
      <c r="K64" s="463"/>
      <c r="L64" s="463"/>
      <c r="M64" s="463"/>
      <c r="N64" s="463"/>
      <c r="O64" s="463"/>
      <c r="P64" s="464"/>
      <c r="R64" s="103"/>
    </row>
    <row r="65" spans="2:18" x14ac:dyDescent="0.35">
      <c r="B65" s="462"/>
      <c r="C65" s="463"/>
      <c r="D65" s="463"/>
      <c r="E65" s="464"/>
      <c r="G65" s="462"/>
      <c r="H65" s="463"/>
      <c r="I65" s="463"/>
      <c r="J65" s="463"/>
      <c r="K65" s="463"/>
      <c r="L65" s="463"/>
      <c r="M65" s="463"/>
      <c r="N65" s="463"/>
      <c r="O65" s="463"/>
      <c r="P65" s="464"/>
      <c r="R65" s="103"/>
    </row>
    <row r="66" spans="2:18" x14ac:dyDescent="0.35">
      <c r="B66" s="462"/>
      <c r="C66" s="463"/>
      <c r="D66" s="463"/>
      <c r="E66" s="464"/>
      <c r="G66" s="462"/>
      <c r="H66" s="463"/>
      <c r="I66" s="463"/>
      <c r="J66" s="463"/>
      <c r="K66" s="463"/>
      <c r="L66" s="463"/>
      <c r="M66" s="463"/>
      <c r="N66" s="463"/>
      <c r="O66" s="463"/>
      <c r="P66" s="464"/>
      <c r="R66" s="103"/>
    </row>
    <row r="67" spans="2:18" x14ac:dyDescent="0.35">
      <c r="B67" s="462"/>
      <c r="C67" s="463"/>
      <c r="D67" s="463"/>
      <c r="E67" s="464"/>
      <c r="G67" s="462"/>
      <c r="H67" s="463"/>
      <c r="I67" s="463"/>
      <c r="J67" s="463"/>
      <c r="K67" s="463"/>
      <c r="L67" s="463"/>
      <c r="M67" s="463"/>
      <c r="N67" s="463"/>
      <c r="O67" s="463"/>
      <c r="P67" s="464"/>
      <c r="R67" s="103"/>
    </row>
    <row r="68" spans="2:18" x14ac:dyDescent="0.35">
      <c r="B68" s="462"/>
      <c r="C68" s="463"/>
      <c r="D68" s="463"/>
      <c r="E68" s="464"/>
      <c r="G68" s="462"/>
      <c r="H68" s="463"/>
      <c r="I68" s="463"/>
      <c r="J68" s="463"/>
      <c r="K68" s="463"/>
      <c r="L68" s="463"/>
      <c r="M68" s="463"/>
      <c r="N68" s="463"/>
      <c r="O68" s="463"/>
      <c r="P68" s="464"/>
      <c r="R68" s="103"/>
    </row>
    <row r="69" spans="2:18" x14ac:dyDescent="0.35">
      <c r="B69" s="462"/>
      <c r="C69" s="463"/>
      <c r="D69" s="463"/>
      <c r="E69" s="464"/>
      <c r="G69" s="462"/>
      <c r="H69" s="463"/>
      <c r="I69" s="463"/>
      <c r="J69" s="463"/>
      <c r="K69" s="463"/>
      <c r="L69" s="463"/>
      <c r="M69" s="463"/>
      <c r="N69" s="463"/>
      <c r="O69" s="463"/>
      <c r="P69" s="464"/>
      <c r="R69" s="103"/>
    </row>
    <row r="70" spans="2:18" x14ac:dyDescent="0.35">
      <c r="B70" s="462"/>
      <c r="C70" s="463"/>
      <c r="D70" s="463"/>
      <c r="E70" s="464"/>
      <c r="G70" s="462"/>
      <c r="H70" s="463"/>
      <c r="I70" s="463"/>
      <c r="J70" s="463"/>
      <c r="K70" s="463"/>
      <c r="L70" s="463"/>
      <c r="M70" s="463"/>
      <c r="N70" s="463"/>
      <c r="O70" s="463"/>
      <c r="P70" s="464"/>
      <c r="R70" s="103"/>
    </row>
    <row r="71" spans="2:18" x14ac:dyDescent="0.35">
      <c r="B71" s="462"/>
      <c r="C71" s="463"/>
      <c r="D71" s="463"/>
      <c r="E71" s="464"/>
      <c r="G71" s="462"/>
      <c r="H71" s="463"/>
      <c r="I71" s="463"/>
      <c r="J71" s="463"/>
      <c r="K71" s="463"/>
      <c r="L71" s="463"/>
      <c r="M71" s="463"/>
      <c r="N71" s="463"/>
      <c r="O71" s="463"/>
      <c r="P71" s="464"/>
      <c r="R71" s="103"/>
    </row>
    <row r="72" spans="2:18" x14ac:dyDescent="0.35">
      <c r="B72" s="462"/>
      <c r="C72" s="463"/>
      <c r="D72" s="463"/>
      <c r="E72" s="464"/>
      <c r="G72" s="462"/>
      <c r="H72" s="463"/>
      <c r="I72" s="463"/>
      <c r="J72" s="463"/>
      <c r="K72" s="463"/>
      <c r="L72" s="463"/>
      <c r="M72" s="463"/>
      <c r="N72" s="463"/>
      <c r="O72" s="463"/>
      <c r="P72" s="464"/>
      <c r="R72" s="103"/>
    </row>
    <row r="73" spans="2:18" ht="16.2" thickBot="1" x14ac:dyDescent="0.4">
      <c r="B73" s="465"/>
      <c r="C73" s="466"/>
      <c r="D73" s="466"/>
      <c r="E73" s="467"/>
      <c r="G73" s="465"/>
      <c r="H73" s="466"/>
      <c r="I73" s="466"/>
      <c r="J73" s="466"/>
      <c r="K73" s="466"/>
      <c r="L73" s="466"/>
      <c r="M73" s="466"/>
      <c r="N73" s="466"/>
      <c r="O73" s="466"/>
      <c r="P73" s="467"/>
      <c r="R73" s="103"/>
    </row>
    <row r="74" spans="2:18" ht="16.2" thickBot="1" x14ac:dyDescent="0.4">
      <c r="R74" s="103"/>
    </row>
    <row r="75" spans="2:18" ht="16.2" thickBot="1" x14ac:dyDescent="0.4">
      <c r="B75" s="109" t="s">
        <v>153</v>
      </c>
      <c r="C75" s="110"/>
      <c r="D75" s="110"/>
      <c r="E75" s="110"/>
      <c r="F75" s="110"/>
      <c r="G75" s="110"/>
      <c r="H75" s="110"/>
      <c r="I75" s="110"/>
      <c r="J75" s="110"/>
      <c r="K75" s="110"/>
      <c r="L75" s="110"/>
      <c r="M75" s="110"/>
      <c r="N75" s="110"/>
      <c r="O75" s="110"/>
      <c r="P75" s="111"/>
      <c r="R75" s="103"/>
    </row>
    <row r="76" spans="2:18" x14ac:dyDescent="0.35">
      <c r="B76" s="462"/>
      <c r="C76" s="463"/>
      <c r="D76" s="463"/>
      <c r="E76" s="463"/>
      <c r="F76" s="463"/>
      <c r="G76" s="463"/>
      <c r="H76" s="463"/>
      <c r="I76" s="463"/>
      <c r="J76" s="463"/>
      <c r="K76" s="463"/>
      <c r="L76" s="463"/>
      <c r="M76" s="463"/>
      <c r="N76" s="463"/>
      <c r="O76" s="463"/>
      <c r="P76" s="464"/>
      <c r="R76" s="103"/>
    </row>
    <row r="77" spans="2:18" x14ac:dyDescent="0.35">
      <c r="B77" s="462"/>
      <c r="C77" s="463"/>
      <c r="D77" s="463"/>
      <c r="E77" s="463"/>
      <c r="F77" s="463"/>
      <c r="G77" s="463"/>
      <c r="H77" s="463"/>
      <c r="I77" s="463"/>
      <c r="J77" s="463"/>
      <c r="K77" s="463"/>
      <c r="L77" s="463"/>
      <c r="M77" s="463"/>
      <c r="N77" s="463"/>
      <c r="O77" s="463"/>
      <c r="P77" s="464"/>
      <c r="R77" s="103"/>
    </row>
    <row r="78" spans="2:18" x14ac:dyDescent="0.35">
      <c r="B78" s="462"/>
      <c r="C78" s="463"/>
      <c r="D78" s="463"/>
      <c r="E78" s="463"/>
      <c r="F78" s="463"/>
      <c r="G78" s="463"/>
      <c r="H78" s="463"/>
      <c r="I78" s="463"/>
      <c r="J78" s="463"/>
      <c r="K78" s="463"/>
      <c r="L78" s="463"/>
      <c r="M78" s="463"/>
      <c r="N78" s="463"/>
      <c r="O78" s="463"/>
      <c r="P78" s="464"/>
      <c r="R78" s="103"/>
    </row>
    <row r="79" spans="2:18" x14ac:dyDescent="0.35">
      <c r="B79" s="462"/>
      <c r="C79" s="463"/>
      <c r="D79" s="463"/>
      <c r="E79" s="463"/>
      <c r="F79" s="463"/>
      <c r="G79" s="463"/>
      <c r="H79" s="463"/>
      <c r="I79" s="463"/>
      <c r="J79" s="463"/>
      <c r="K79" s="463"/>
      <c r="L79" s="463"/>
      <c r="M79" s="463"/>
      <c r="N79" s="463"/>
      <c r="O79" s="463"/>
      <c r="P79" s="464"/>
      <c r="R79" s="103"/>
    </row>
    <row r="80" spans="2:18" x14ac:dyDescent="0.35">
      <c r="B80" s="462"/>
      <c r="C80" s="463"/>
      <c r="D80" s="463"/>
      <c r="E80" s="463"/>
      <c r="F80" s="463"/>
      <c r="G80" s="463"/>
      <c r="H80" s="463"/>
      <c r="I80" s="463"/>
      <c r="J80" s="463"/>
      <c r="K80" s="463"/>
      <c r="L80" s="463"/>
      <c r="M80" s="463"/>
      <c r="N80" s="463"/>
      <c r="O80" s="463"/>
      <c r="P80" s="464"/>
      <c r="R80" s="103"/>
    </row>
    <row r="81" spans="2:18" x14ac:dyDescent="0.35">
      <c r="B81" s="462"/>
      <c r="C81" s="463"/>
      <c r="D81" s="463"/>
      <c r="E81" s="463"/>
      <c r="F81" s="463"/>
      <c r="G81" s="463"/>
      <c r="H81" s="463"/>
      <c r="I81" s="463"/>
      <c r="J81" s="463"/>
      <c r="K81" s="463"/>
      <c r="L81" s="463"/>
      <c r="M81" s="463"/>
      <c r="N81" s="463"/>
      <c r="O81" s="463"/>
      <c r="P81" s="464"/>
      <c r="R81" s="103"/>
    </row>
    <row r="82" spans="2:18" x14ac:dyDescent="0.35">
      <c r="B82" s="462"/>
      <c r="C82" s="463"/>
      <c r="D82" s="463"/>
      <c r="E82" s="463"/>
      <c r="F82" s="463"/>
      <c r="G82" s="463"/>
      <c r="H82" s="463"/>
      <c r="I82" s="463"/>
      <c r="J82" s="463"/>
      <c r="K82" s="463"/>
      <c r="L82" s="463"/>
      <c r="M82" s="463"/>
      <c r="N82" s="463"/>
      <c r="O82" s="463"/>
      <c r="P82" s="464"/>
      <c r="R82" s="103"/>
    </row>
    <row r="83" spans="2:18" x14ac:dyDescent="0.35">
      <c r="B83" s="462"/>
      <c r="C83" s="463"/>
      <c r="D83" s="463"/>
      <c r="E83" s="463"/>
      <c r="F83" s="463"/>
      <c r="G83" s="463"/>
      <c r="H83" s="463"/>
      <c r="I83" s="463"/>
      <c r="J83" s="463"/>
      <c r="K83" s="463"/>
      <c r="L83" s="463"/>
      <c r="M83" s="463"/>
      <c r="N83" s="463"/>
      <c r="O83" s="463"/>
      <c r="P83" s="464"/>
      <c r="R83" s="103"/>
    </row>
    <row r="84" spans="2:18" x14ac:dyDescent="0.35">
      <c r="B84" s="462"/>
      <c r="C84" s="463"/>
      <c r="D84" s="463"/>
      <c r="E84" s="463"/>
      <c r="F84" s="463"/>
      <c r="G84" s="463"/>
      <c r="H84" s="463"/>
      <c r="I84" s="463"/>
      <c r="J84" s="463"/>
      <c r="K84" s="463"/>
      <c r="L84" s="463"/>
      <c r="M84" s="463"/>
      <c r="N84" s="463"/>
      <c r="O84" s="463"/>
      <c r="P84" s="464"/>
      <c r="R84" s="103"/>
    </row>
    <row r="85" spans="2:18" x14ac:dyDescent="0.35">
      <c r="B85" s="462"/>
      <c r="C85" s="463"/>
      <c r="D85" s="463"/>
      <c r="E85" s="463"/>
      <c r="F85" s="463"/>
      <c r="G85" s="463"/>
      <c r="H85" s="463"/>
      <c r="I85" s="463"/>
      <c r="J85" s="463"/>
      <c r="K85" s="463"/>
      <c r="L85" s="463"/>
      <c r="M85" s="463"/>
      <c r="N85" s="463"/>
      <c r="O85" s="463"/>
      <c r="P85" s="464"/>
      <c r="R85" s="103"/>
    </row>
    <row r="86" spans="2:18" x14ac:dyDescent="0.35">
      <c r="B86" s="462"/>
      <c r="C86" s="463"/>
      <c r="D86" s="463"/>
      <c r="E86" s="463"/>
      <c r="F86" s="463"/>
      <c r="G86" s="463"/>
      <c r="H86" s="463"/>
      <c r="I86" s="463"/>
      <c r="J86" s="463"/>
      <c r="K86" s="463"/>
      <c r="L86" s="463"/>
      <c r="M86" s="463"/>
      <c r="N86" s="463"/>
      <c r="O86" s="463"/>
      <c r="P86" s="464"/>
      <c r="R86" s="103"/>
    </row>
    <row r="87" spans="2:18" x14ac:dyDescent="0.35">
      <c r="B87" s="462"/>
      <c r="C87" s="463"/>
      <c r="D87" s="463"/>
      <c r="E87" s="463"/>
      <c r="F87" s="463"/>
      <c r="G87" s="463"/>
      <c r="H87" s="463"/>
      <c r="I87" s="463"/>
      <c r="J87" s="463"/>
      <c r="K87" s="463"/>
      <c r="L87" s="463"/>
      <c r="M87" s="463"/>
      <c r="N87" s="463"/>
      <c r="O87" s="463"/>
      <c r="P87" s="464"/>
      <c r="R87" s="103"/>
    </row>
    <row r="88" spans="2:18" x14ac:dyDescent="0.35">
      <c r="B88" s="462"/>
      <c r="C88" s="463"/>
      <c r="D88" s="463"/>
      <c r="E88" s="463"/>
      <c r="F88" s="463"/>
      <c r="G88" s="463"/>
      <c r="H88" s="463"/>
      <c r="I88" s="463"/>
      <c r="J88" s="463"/>
      <c r="K88" s="463"/>
      <c r="L88" s="463"/>
      <c r="M88" s="463"/>
      <c r="N88" s="463"/>
      <c r="O88" s="463"/>
      <c r="P88" s="464"/>
      <c r="R88" s="103"/>
    </row>
    <row r="89" spans="2:18" x14ac:dyDescent="0.35">
      <c r="B89" s="462"/>
      <c r="C89" s="463"/>
      <c r="D89" s="463"/>
      <c r="E89" s="463"/>
      <c r="F89" s="463"/>
      <c r="G89" s="463"/>
      <c r="H89" s="463"/>
      <c r="I89" s="463"/>
      <c r="J89" s="463"/>
      <c r="K89" s="463"/>
      <c r="L89" s="463"/>
      <c r="M89" s="463"/>
      <c r="N89" s="463"/>
      <c r="O89" s="463"/>
      <c r="P89" s="464"/>
      <c r="R89" s="103"/>
    </row>
    <row r="90" spans="2:18" x14ac:dyDescent="0.35">
      <c r="B90" s="462"/>
      <c r="C90" s="463"/>
      <c r="D90" s="463"/>
      <c r="E90" s="463"/>
      <c r="F90" s="463"/>
      <c r="G90" s="463"/>
      <c r="H90" s="463"/>
      <c r="I90" s="463"/>
      <c r="J90" s="463"/>
      <c r="K90" s="463"/>
      <c r="L90" s="463"/>
      <c r="M90" s="463"/>
      <c r="N90" s="463"/>
      <c r="O90" s="463"/>
      <c r="P90" s="464"/>
      <c r="R90" s="103"/>
    </row>
    <row r="91" spans="2:18" x14ac:dyDescent="0.35">
      <c r="B91" s="462"/>
      <c r="C91" s="463"/>
      <c r="D91" s="463"/>
      <c r="E91" s="463"/>
      <c r="F91" s="463"/>
      <c r="G91" s="463"/>
      <c r="H91" s="463"/>
      <c r="I91" s="463"/>
      <c r="J91" s="463"/>
      <c r="K91" s="463"/>
      <c r="L91" s="463"/>
      <c r="M91" s="463"/>
      <c r="N91" s="463"/>
      <c r="O91" s="463"/>
      <c r="P91" s="464"/>
      <c r="R91" s="103"/>
    </row>
    <row r="92" spans="2:18" x14ac:dyDescent="0.35">
      <c r="B92" s="462"/>
      <c r="C92" s="463"/>
      <c r="D92" s="463"/>
      <c r="E92" s="463"/>
      <c r="F92" s="463"/>
      <c r="G92" s="463"/>
      <c r="H92" s="463"/>
      <c r="I92" s="463"/>
      <c r="J92" s="463"/>
      <c r="K92" s="463"/>
      <c r="L92" s="463"/>
      <c r="M92" s="463"/>
      <c r="N92" s="463"/>
      <c r="O92" s="463"/>
      <c r="P92" s="464"/>
      <c r="R92" s="103"/>
    </row>
    <row r="93" spans="2:18" x14ac:dyDescent="0.35">
      <c r="B93" s="462"/>
      <c r="C93" s="463"/>
      <c r="D93" s="463"/>
      <c r="E93" s="463"/>
      <c r="F93" s="463"/>
      <c r="G93" s="463"/>
      <c r="H93" s="463"/>
      <c r="I93" s="463"/>
      <c r="J93" s="463"/>
      <c r="K93" s="463"/>
      <c r="L93" s="463"/>
      <c r="M93" s="463"/>
      <c r="N93" s="463"/>
      <c r="O93" s="463"/>
      <c r="P93" s="464"/>
      <c r="R93" s="103"/>
    </row>
    <row r="94" spans="2:18" x14ac:dyDescent="0.35">
      <c r="B94" s="462"/>
      <c r="C94" s="463"/>
      <c r="D94" s="463"/>
      <c r="E94" s="463"/>
      <c r="F94" s="463"/>
      <c r="G94" s="463"/>
      <c r="H94" s="463"/>
      <c r="I94" s="463"/>
      <c r="J94" s="463"/>
      <c r="K94" s="463"/>
      <c r="L94" s="463"/>
      <c r="M94" s="463"/>
      <c r="N94" s="463"/>
      <c r="O94" s="463"/>
      <c r="P94" s="464"/>
      <c r="R94" s="103"/>
    </row>
    <row r="95" spans="2:18" ht="16.2" thickBot="1" x14ac:dyDescent="0.4">
      <c r="B95" s="465"/>
      <c r="C95" s="466"/>
      <c r="D95" s="466"/>
      <c r="E95" s="466"/>
      <c r="F95" s="466"/>
      <c r="G95" s="466"/>
      <c r="H95" s="466"/>
      <c r="I95" s="466"/>
      <c r="J95" s="466"/>
      <c r="K95" s="466"/>
      <c r="L95" s="466"/>
      <c r="M95" s="466"/>
      <c r="N95" s="466"/>
      <c r="O95" s="466"/>
      <c r="P95" s="467"/>
      <c r="R95" s="103"/>
    </row>
    <row r="96" spans="2:18" ht="16.2" thickBot="1" x14ac:dyDescent="0.4">
      <c r="R96" s="103"/>
    </row>
    <row r="97" spans="2:18" ht="16.2" thickBot="1" x14ac:dyDescent="0.4">
      <c r="B97" s="109" t="s">
        <v>152</v>
      </c>
      <c r="C97" s="110"/>
      <c r="D97" s="110"/>
      <c r="E97" s="110"/>
      <c r="F97" s="110"/>
      <c r="G97" s="110"/>
      <c r="H97" s="110"/>
      <c r="I97" s="110"/>
      <c r="J97" s="110"/>
      <c r="K97" s="110"/>
      <c r="L97" s="110"/>
      <c r="M97" s="110"/>
      <c r="N97" s="110"/>
      <c r="O97" s="110"/>
      <c r="P97" s="111"/>
      <c r="R97" s="103"/>
    </row>
    <row r="98" spans="2:18" x14ac:dyDescent="0.35">
      <c r="B98" s="462"/>
      <c r="C98" s="463"/>
      <c r="D98" s="463"/>
      <c r="E98" s="463"/>
      <c r="F98" s="463"/>
      <c r="G98" s="463"/>
      <c r="H98" s="463"/>
      <c r="I98" s="463"/>
      <c r="J98" s="463"/>
      <c r="K98" s="463"/>
      <c r="L98" s="463"/>
      <c r="M98" s="463"/>
      <c r="N98" s="463"/>
      <c r="O98" s="463"/>
      <c r="P98" s="464"/>
      <c r="R98" s="103"/>
    </row>
    <row r="99" spans="2:18" x14ac:dyDescent="0.35">
      <c r="B99" s="462"/>
      <c r="C99" s="463"/>
      <c r="D99" s="463"/>
      <c r="E99" s="463"/>
      <c r="F99" s="463"/>
      <c r="G99" s="463"/>
      <c r="H99" s="463"/>
      <c r="I99" s="463"/>
      <c r="J99" s="463"/>
      <c r="K99" s="463"/>
      <c r="L99" s="463"/>
      <c r="M99" s="463"/>
      <c r="N99" s="463"/>
      <c r="O99" s="463"/>
      <c r="P99" s="464"/>
      <c r="R99" s="103"/>
    </row>
    <row r="100" spans="2:18" x14ac:dyDescent="0.35">
      <c r="B100" s="462"/>
      <c r="C100" s="463"/>
      <c r="D100" s="463"/>
      <c r="E100" s="463"/>
      <c r="F100" s="463"/>
      <c r="G100" s="463"/>
      <c r="H100" s="463"/>
      <c r="I100" s="463"/>
      <c r="J100" s="463"/>
      <c r="K100" s="463"/>
      <c r="L100" s="463"/>
      <c r="M100" s="463"/>
      <c r="N100" s="463"/>
      <c r="O100" s="463"/>
      <c r="P100" s="464"/>
      <c r="R100" s="103"/>
    </row>
    <row r="101" spans="2:18" x14ac:dyDescent="0.35">
      <c r="B101" s="462"/>
      <c r="C101" s="463"/>
      <c r="D101" s="463"/>
      <c r="E101" s="463"/>
      <c r="F101" s="463"/>
      <c r="G101" s="463"/>
      <c r="H101" s="463"/>
      <c r="I101" s="463"/>
      <c r="J101" s="463"/>
      <c r="K101" s="463"/>
      <c r="L101" s="463"/>
      <c r="M101" s="463"/>
      <c r="N101" s="463"/>
      <c r="O101" s="463"/>
      <c r="P101" s="464"/>
      <c r="R101" s="103"/>
    </row>
    <row r="102" spans="2:18" x14ac:dyDescent="0.35">
      <c r="B102" s="462"/>
      <c r="C102" s="463"/>
      <c r="D102" s="463"/>
      <c r="E102" s="463"/>
      <c r="F102" s="463"/>
      <c r="G102" s="463"/>
      <c r="H102" s="463"/>
      <c r="I102" s="463"/>
      <c r="J102" s="463"/>
      <c r="K102" s="463"/>
      <c r="L102" s="463"/>
      <c r="M102" s="463"/>
      <c r="N102" s="463"/>
      <c r="O102" s="463"/>
      <c r="P102" s="464"/>
      <c r="R102" s="103"/>
    </row>
    <row r="103" spans="2:18" x14ac:dyDescent="0.35">
      <c r="B103" s="462"/>
      <c r="C103" s="463"/>
      <c r="D103" s="463"/>
      <c r="E103" s="463"/>
      <c r="F103" s="463"/>
      <c r="G103" s="463"/>
      <c r="H103" s="463"/>
      <c r="I103" s="463"/>
      <c r="J103" s="463"/>
      <c r="K103" s="463"/>
      <c r="L103" s="463"/>
      <c r="M103" s="463"/>
      <c r="N103" s="463"/>
      <c r="O103" s="463"/>
      <c r="P103" s="464"/>
      <c r="R103" s="103"/>
    </row>
    <row r="104" spans="2:18" x14ac:dyDescent="0.35">
      <c r="B104" s="462"/>
      <c r="C104" s="463"/>
      <c r="D104" s="463"/>
      <c r="E104" s="463"/>
      <c r="F104" s="463"/>
      <c r="G104" s="463"/>
      <c r="H104" s="463"/>
      <c r="I104" s="463"/>
      <c r="J104" s="463"/>
      <c r="K104" s="463"/>
      <c r="L104" s="463"/>
      <c r="M104" s="463"/>
      <c r="N104" s="463"/>
      <c r="O104" s="463"/>
      <c r="P104" s="464"/>
      <c r="R104" s="103"/>
    </row>
    <row r="105" spans="2:18" x14ac:dyDescent="0.35">
      <c r="B105" s="462"/>
      <c r="C105" s="463"/>
      <c r="D105" s="463"/>
      <c r="E105" s="463"/>
      <c r="F105" s="463"/>
      <c r="G105" s="463"/>
      <c r="H105" s="463"/>
      <c r="I105" s="463"/>
      <c r="J105" s="463"/>
      <c r="K105" s="463"/>
      <c r="L105" s="463"/>
      <c r="M105" s="463"/>
      <c r="N105" s="463"/>
      <c r="O105" s="463"/>
      <c r="P105" s="464"/>
      <c r="R105" s="103"/>
    </row>
    <row r="106" spans="2:18" x14ac:dyDescent="0.35">
      <c r="B106" s="462"/>
      <c r="C106" s="463"/>
      <c r="D106" s="463"/>
      <c r="E106" s="463"/>
      <c r="F106" s="463"/>
      <c r="G106" s="463"/>
      <c r="H106" s="463"/>
      <c r="I106" s="463"/>
      <c r="J106" s="463"/>
      <c r="K106" s="463"/>
      <c r="L106" s="463"/>
      <c r="M106" s="463"/>
      <c r="N106" s="463"/>
      <c r="O106" s="463"/>
      <c r="P106" s="464"/>
      <c r="R106" s="103"/>
    </row>
    <row r="107" spans="2:18" x14ac:dyDescent="0.35">
      <c r="B107" s="462"/>
      <c r="C107" s="463"/>
      <c r="D107" s="463"/>
      <c r="E107" s="463"/>
      <c r="F107" s="463"/>
      <c r="G107" s="463"/>
      <c r="H107" s="463"/>
      <c r="I107" s="463"/>
      <c r="J107" s="463"/>
      <c r="K107" s="463"/>
      <c r="L107" s="463"/>
      <c r="M107" s="463"/>
      <c r="N107" s="463"/>
      <c r="O107" s="463"/>
      <c r="P107" s="464"/>
      <c r="R107" s="103"/>
    </row>
    <row r="108" spans="2:18" x14ac:dyDescent="0.35">
      <c r="B108" s="462"/>
      <c r="C108" s="463"/>
      <c r="D108" s="463"/>
      <c r="E108" s="463"/>
      <c r="F108" s="463"/>
      <c r="G108" s="463"/>
      <c r="H108" s="463"/>
      <c r="I108" s="463"/>
      <c r="J108" s="463"/>
      <c r="K108" s="463"/>
      <c r="L108" s="463"/>
      <c r="M108" s="463"/>
      <c r="N108" s="463"/>
      <c r="O108" s="463"/>
      <c r="P108" s="464"/>
      <c r="R108" s="103"/>
    </row>
    <row r="109" spans="2:18" x14ac:dyDescent="0.35">
      <c r="B109" s="462"/>
      <c r="C109" s="463"/>
      <c r="D109" s="463"/>
      <c r="E109" s="463"/>
      <c r="F109" s="463"/>
      <c r="G109" s="463"/>
      <c r="H109" s="463"/>
      <c r="I109" s="463"/>
      <c r="J109" s="463"/>
      <c r="K109" s="463"/>
      <c r="L109" s="463"/>
      <c r="M109" s="463"/>
      <c r="N109" s="463"/>
      <c r="O109" s="463"/>
      <c r="P109" s="464"/>
      <c r="R109" s="103"/>
    </row>
    <row r="110" spans="2:18" x14ac:dyDescent="0.35">
      <c r="B110" s="462"/>
      <c r="C110" s="463"/>
      <c r="D110" s="463"/>
      <c r="E110" s="463"/>
      <c r="F110" s="463"/>
      <c r="G110" s="463"/>
      <c r="H110" s="463"/>
      <c r="I110" s="463"/>
      <c r="J110" s="463"/>
      <c r="K110" s="463"/>
      <c r="L110" s="463"/>
      <c r="M110" s="463"/>
      <c r="N110" s="463"/>
      <c r="O110" s="463"/>
      <c r="P110" s="464"/>
      <c r="R110" s="103"/>
    </row>
    <row r="111" spans="2:18" x14ac:dyDescent="0.35">
      <c r="B111" s="462"/>
      <c r="C111" s="463"/>
      <c r="D111" s="463"/>
      <c r="E111" s="463"/>
      <c r="F111" s="463"/>
      <c r="G111" s="463"/>
      <c r="H111" s="463"/>
      <c r="I111" s="463"/>
      <c r="J111" s="463"/>
      <c r="K111" s="463"/>
      <c r="L111" s="463"/>
      <c r="M111" s="463"/>
      <c r="N111" s="463"/>
      <c r="O111" s="463"/>
      <c r="P111" s="464"/>
      <c r="R111" s="103"/>
    </row>
    <row r="112" spans="2:18" x14ac:dyDescent="0.35">
      <c r="B112" s="462"/>
      <c r="C112" s="463"/>
      <c r="D112" s="463"/>
      <c r="E112" s="463"/>
      <c r="F112" s="463"/>
      <c r="G112" s="463"/>
      <c r="H112" s="463"/>
      <c r="I112" s="463"/>
      <c r="J112" s="463"/>
      <c r="K112" s="463"/>
      <c r="L112" s="463"/>
      <c r="M112" s="463"/>
      <c r="N112" s="463"/>
      <c r="O112" s="463"/>
      <c r="P112" s="464"/>
      <c r="R112" s="103"/>
    </row>
    <row r="113" spans="1:18" x14ac:dyDescent="0.35">
      <c r="B113" s="462"/>
      <c r="C113" s="463"/>
      <c r="D113" s="463"/>
      <c r="E113" s="463"/>
      <c r="F113" s="463"/>
      <c r="G113" s="463"/>
      <c r="H113" s="463"/>
      <c r="I113" s="463"/>
      <c r="J113" s="463"/>
      <c r="K113" s="463"/>
      <c r="L113" s="463"/>
      <c r="M113" s="463"/>
      <c r="N113" s="463"/>
      <c r="O113" s="463"/>
      <c r="P113" s="464"/>
      <c r="R113" s="103"/>
    </row>
    <row r="114" spans="1:18" x14ac:dyDescent="0.35">
      <c r="B114" s="462"/>
      <c r="C114" s="463"/>
      <c r="D114" s="463"/>
      <c r="E114" s="463"/>
      <c r="F114" s="463"/>
      <c r="G114" s="463"/>
      <c r="H114" s="463"/>
      <c r="I114" s="463"/>
      <c r="J114" s="463"/>
      <c r="K114" s="463"/>
      <c r="L114" s="463"/>
      <c r="M114" s="463"/>
      <c r="N114" s="463"/>
      <c r="O114" s="463"/>
      <c r="P114" s="464"/>
      <c r="R114" s="103"/>
    </row>
    <row r="115" spans="1:18" x14ac:dyDescent="0.35">
      <c r="B115" s="462"/>
      <c r="C115" s="463"/>
      <c r="D115" s="463"/>
      <c r="E115" s="463"/>
      <c r="F115" s="463"/>
      <c r="G115" s="463"/>
      <c r="H115" s="463"/>
      <c r="I115" s="463"/>
      <c r="J115" s="463"/>
      <c r="K115" s="463"/>
      <c r="L115" s="463"/>
      <c r="M115" s="463"/>
      <c r="N115" s="463"/>
      <c r="O115" s="463"/>
      <c r="P115" s="464"/>
      <c r="R115" s="103"/>
    </row>
    <row r="116" spans="1:18" x14ac:dyDescent="0.35">
      <c r="B116" s="462"/>
      <c r="C116" s="463"/>
      <c r="D116" s="463"/>
      <c r="E116" s="463"/>
      <c r="F116" s="463"/>
      <c r="G116" s="463"/>
      <c r="H116" s="463"/>
      <c r="I116" s="463"/>
      <c r="J116" s="463"/>
      <c r="K116" s="463"/>
      <c r="L116" s="463"/>
      <c r="M116" s="463"/>
      <c r="N116" s="463"/>
      <c r="O116" s="463"/>
      <c r="P116" s="464"/>
      <c r="R116" s="103"/>
    </row>
    <row r="117" spans="1:18" ht="16.2" thickBot="1" x14ac:dyDescent="0.4">
      <c r="B117" s="465"/>
      <c r="C117" s="466"/>
      <c r="D117" s="466"/>
      <c r="E117" s="466"/>
      <c r="F117" s="466"/>
      <c r="G117" s="466"/>
      <c r="H117" s="466"/>
      <c r="I117" s="466"/>
      <c r="J117" s="466"/>
      <c r="K117" s="466"/>
      <c r="L117" s="466"/>
      <c r="M117" s="466"/>
      <c r="N117" s="466"/>
      <c r="O117" s="466"/>
      <c r="P117" s="467"/>
      <c r="R117" s="103"/>
    </row>
    <row r="118" spans="1:18" x14ac:dyDescent="0.35">
      <c r="R118" s="103"/>
    </row>
    <row r="119" spans="1:18" x14ac:dyDescent="0.35">
      <c r="A119" s="103"/>
      <c r="B119" s="103"/>
      <c r="C119" s="103"/>
      <c r="D119" s="103"/>
      <c r="E119" s="103"/>
      <c r="F119" s="103"/>
      <c r="G119" s="103"/>
      <c r="H119" s="103"/>
      <c r="I119" s="103"/>
      <c r="J119" s="103"/>
      <c r="K119" s="103"/>
      <c r="L119" s="103"/>
      <c r="M119" s="103"/>
      <c r="N119" s="103"/>
      <c r="O119" s="103"/>
      <c r="P119" s="103"/>
      <c r="Q119" s="103"/>
      <c r="R119" s="103"/>
    </row>
  </sheetData>
  <sheetProtection algorithmName="SHA-512" hashValue="VD79xrUWiluPRmm9QocDNAom1INbSvcMoA1wMnWDiy1LEW9ddd1sHTwsyUt+sB+5283Ho+MYeZMBs+fJtuYSDA==" saltValue="5jVgh5Sso3x+Mc6UoXna7w==" spinCount="100000" sheet="1" scenarios="1" selectLockedCells="1"/>
  <customSheetViews>
    <customSheetView guid="{93A7420A-9CB1-41ED-BAA4-06AB08AA6C37}" scale="90" showGridLines="0">
      <selection activeCell="M1" sqref="M1"/>
      <pageMargins left="0.7" right="0.7" top="0.75" bottom="0.75" header="0.3" footer="0.3"/>
    </customSheetView>
  </customSheetViews>
  <mergeCells count="16">
    <mergeCell ref="C7:D7"/>
    <mergeCell ref="C8:D8"/>
    <mergeCell ref="B2:D2"/>
    <mergeCell ref="C3:D3"/>
    <mergeCell ref="C4:D4"/>
    <mergeCell ref="C5:D5"/>
    <mergeCell ref="C6:D6"/>
    <mergeCell ref="C9:D9"/>
    <mergeCell ref="G55:P73"/>
    <mergeCell ref="B55:E73"/>
    <mergeCell ref="B98:P117"/>
    <mergeCell ref="B13:E31"/>
    <mergeCell ref="G13:P31"/>
    <mergeCell ref="B34:E52"/>
    <mergeCell ref="G34:P52"/>
    <mergeCell ref="B76:P95"/>
  </mergeCells>
  <hyperlinks>
    <hyperlink ref="J3" location="Instructions!C29" display="Back to Instructions tab" xr:uid="{00000000-0004-0000-0400-000000000000}"/>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0070C0"/>
  </sheetPr>
  <dimension ref="A1:AK65"/>
  <sheetViews>
    <sheetView showGridLines="0" zoomScale="80" zoomScaleNormal="80" workbookViewId="0">
      <selection activeCell="C26" sqref="C26"/>
    </sheetView>
  </sheetViews>
  <sheetFormatPr defaultColWidth="9.109375" defaultRowHeight="15" x14ac:dyDescent="0.35"/>
  <cols>
    <col min="1" max="1" width="5" style="158" customWidth="1"/>
    <col min="2" max="2" width="55.109375" style="158" customWidth="1"/>
    <col min="3" max="3" width="44.6640625" style="158" customWidth="1"/>
    <col min="4" max="4" width="7" style="158" customWidth="1"/>
    <col min="5" max="5" width="17.44140625" style="158" customWidth="1"/>
    <col min="6" max="6" width="4.109375" style="158" customWidth="1"/>
    <col min="7" max="7" width="8.6640625" style="158" customWidth="1"/>
    <col min="8" max="8" width="17.44140625" style="158" customWidth="1"/>
    <col min="9" max="9" width="6.5546875" style="158" customWidth="1"/>
    <col min="10" max="17" width="9.109375" style="158"/>
    <col min="18" max="18" width="3" style="158" customWidth="1"/>
    <col min="19" max="26" width="9.109375" style="158"/>
    <col min="27" max="27" width="3" style="158" customWidth="1"/>
    <col min="28" max="35" width="9.109375" style="158"/>
    <col min="36" max="36" width="4.109375" style="158" customWidth="1"/>
    <col min="37" max="37" width="3.33203125" style="158" customWidth="1"/>
    <col min="38" max="16384" width="9.109375" style="158"/>
  </cols>
  <sheetData>
    <row r="1" spans="2:37" ht="15.6" thickBot="1" x14ac:dyDescent="0.4">
      <c r="AK1" s="159"/>
    </row>
    <row r="2" spans="2:37" ht="16.2" thickBot="1" x14ac:dyDescent="0.4">
      <c r="B2" s="399" t="str">
        <f>'Version Control'!$B$2</f>
        <v>Title Block</v>
      </c>
      <c r="C2" s="421"/>
      <c r="D2" s="400"/>
      <c r="AK2" s="159"/>
    </row>
    <row r="3" spans="2:37" ht="15.6" x14ac:dyDescent="0.35">
      <c r="B3" s="43" t="str">
        <f>'Version Control'!$B$3</f>
        <v>Test Report Template Name:</v>
      </c>
      <c r="C3" s="427" t="str">
        <f>'Version Control'!$C$3</f>
        <v>Dishwashers</v>
      </c>
      <c r="D3" s="428"/>
      <c r="F3" s="236" t="s">
        <v>127</v>
      </c>
      <c r="AK3" s="159"/>
    </row>
    <row r="4" spans="2:37" ht="15.6" x14ac:dyDescent="0.35">
      <c r="B4" s="18" t="str">
        <f>'Version Control'!$B$4</f>
        <v>Version Number:</v>
      </c>
      <c r="C4" s="429" t="str">
        <f>'Version Control'!$C$4</f>
        <v>v1.0</v>
      </c>
      <c r="D4" s="430"/>
      <c r="AK4" s="159"/>
    </row>
    <row r="5" spans="2:37" ht="15.6" x14ac:dyDescent="0.35">
      <c r="B5" s="18" t="str">
        <f>'Version Control'!$B$5</f>
        <v xml:space="preserve">Latest Template Revision: </v>
      </c>
      <c r="C5" s="431">
        <f>'Version Control'!$C$5</f>
        <v>45821</v>
      </c>
      <c r="D5" s="432"/>
      <c r="AK5" s="159"/>
    </row>
    <row r="6" spans="2:37" ht="15.6" x14ac:dyDescent="0.35">
      <c r="B6" s="18" t="str">
        <f>'Version Control'!$B$6</f>
        <v>Tab Name:</v>
      </c>
      <c r="C6" s="429" t="str">
        <f ca="1">MID(CELL("filename",A1), FIND("]", CELL("filename", A1))+ 1, 255)</f>
        <v>Test Conditions</v>
      </c>
      <c r="D6" s="430"/>
      <c r="AK6" s="159"/>
    </row>
    <row r="7" spans="2:37" ht="34.5" customHeight="1" x14ac:dyDescent="0.35">
      <c r="B7" s="191" t="str">
        <f>'Version Control'!$B$7</f>
        <v>File Name:</v>
      </c>
      <c r="C7" s="422" t="str">
        <f ca="1">'Version Control'!$C$7</f>
        <v>Dishwashers Appendix C2 - v1.0.xlsx</v>
      </c>
      <c r="D7" s="423"/>
      <c r="AK7" s="159"/>
    </row>
    <row r="8" spans="2:37" ht="15.6" x14ac:dyDescent="0.35">
      <c r="B8" s="191" t="str">
        <f>'Version Control'!$B$8</f>
        <v>Test Start Date:</v>
      </c>
      <c r="C8" s="424" t="str">
        <f>'Version Control'!$C$8</f>
        <v>[MM/DD/YYYY]</v>
      </c>
      <c r="D8" s="423"/>
      <c r="AK8" s="159"/>
    </row>
    <row r="9" spans="2:37" ht="16.2" thickBot="1" x14ac:dyDescent="0.4">
      <c r="B9" s="19" t="str">
        <f>'Version Control'!$B$9</f>
        <v xml:space="preserve">Test Completion Date: </v>
      </c>
      <c r="C9" s="425" t="str">
        <f>'Version Control'!$C$9</f>
        <v>[MM/DD/YYYY]</v>
      </c>
      <c r="D9" s="426"/>
      <c r="AK9" s="159"/>
    </row>
    <row r="10" spans="2:37" x14ac:dyDescent="0.35">
      <c r="AK10" s="159"/>
    </row>
    <row r="11" spans="2:37" ht="15.6" thickBot="1" x14ac:dyDescent="0.4">
      <c r="AK11" s="159"/>
    </row>
    <row r="12" spans="2:37" ht="16.2" thickBot="1" x14ac:dyDescent="0.4">
      <c r="B12" s="160" t="s">
        <v>254</v>
      </c>
      <c r="C12" s="161"/>
      <c r="J12" s="475" t="s">
        <v>359</v>
      </c>
      <c r="K12" s="476"/>
      <c r="L12" s="476"/>
      <c r="M12" s="476"/>
      <c r="N12" s="476"/>
      <c r="O12" s="476"/>
      <c r="P12" s="476"/>
      <c r="Q12" s="477"/>
      <c r="S12" s="475" t="s">
        <v>362</v>
      </c>
      <c r="T12" s="476"/>
      <c r="U12" s="476"/>
      <c r="V12" s="476"/>
      <c r="W12" s="476"/>
      <c r="X12" s="476"/>
      <c r="Y12" s="476"/>
      <c r="Z12" s="477"/>
      <c r="AB12" s="475" t="s">
        <v>365</v>
      </c>
      <c r="AC12" s="476"/>
      <c r="AD12" s="476"/>
      <c r="AE12" s="476"/>
      <c r="AF12" s="476"/>
      <c r="AG12" s="476"/>
      <c r="AH12" s="476"/>
      <c r="AI12" s="477"/>
      <c r="AK12" s="159"/>
    </row>
    <row r="13" spans="2:37" ht="15.6" x14ac:dyDescent="0.35">
      <c r="B13" s="8" t="s">
        <v>47</v>
      </c>
      <c r="C13" s="9" t="s">
        <v>262</v>
      </c>
      <c r="D13" s="162"/>
      <c r="E13" s="163"/>
      <c r="J13" s="478"/>
      <c r="K13" s="479"/>
      <c r="L13" s="479"/>
      <c r="M13" s="479"/>
      <c r="N13" s="479"/>
      <c r="O13" s="479"/>
      <c r="P13" s="479"/>
      <c r="Q13" s="480"/>
      <c r="S13" s="478"/>
      <c r="T13" s="479"/>
      <c r="U13" s="479"/>
      <c r="V13" s="479"/>
      <c r="W13" s="479"/>
      <c r="X13" s="479"/>
      <c r="Y13" s="479"/>
      <c r="Z13" s="480"/>
      <c r="AB13" s="478"/>
      <c r="AC13" s="479"/>
      <c r="AD13" s="479"/>
      <c r="AE13" s="479"/>
      <c r="AF13" s="479"/>
      <c r="AG13" s="479"/>
      <c r="AH13" s="479"/>
      <c r="AI13" s="480"/>
      <c r="AK13" s="159"/>
    </row>
    <row r="14" spans="2:37" ht="15.6" x14ac:dyDescent="0.35">
      <c r="B14" s="13" t="s">
        <v>52</v>
      </c>
      <c r="C14" s="10" t="s">
        <v>53</v>
      </c>
      <c r="D14" s="162"/>
      <c r="E14" s="163"/>
      <c r="J14" s="478"/>
      <c r="K14" s="479"/>
      <c r="L14" s="479"/>
      <c r="M14" s="479"/>
      <c r="N14" s="479"/>
      <c r="O14" s="479"/>
      <c r="P14" s="479"/>
      <c r="Q14" s="480"/>
      <c r="S14" s="478"/>
      <c r="T14" s="479"/>
      <c r="U14" s="479"/>
      <c r="V14" s="479"/>
      <c r="W14" s="479"/>
      <c r="X14" s="479"/>
      <c r="Y14" s="479"/>
      <c r="Z14" s="480"/>
      <c r="AB14" s="478"/>
      <c r="AC14" s="479"/>
      <c r="AD14" s="479"/>
      <c r="AE14" s="479"/>
      <c r="AF14" s="479"/>
      <c r="AG14" s="479"/>
      <c r="AH14" s="479"/>
      <c r="AI14" s="480"/>
      <c r="AK14" s="159"/>
    </row>
    <row r="15" spans="2:37" ht="15.6" x14ac:dyDescent="0.35">
      <c r="B15" s="14" t="s">
        <v>54</v>
      </c>
      <c r="C15" s="11" t="s">
        <v>176</v>
      </c>
      <c r="J15" s="478"/>
      <c r="K15" s="479"/>
      <c r="L15" s="479"/>
      <c r="M15" s="479"/>
      <c r="N15" s="479"/>
      <c r="O15" s="479"/>
      <c r="P15" s="479"/>
      <c r="Q15" s="480"/>
      <c r="S15" s="478"/>
      <c r="T15" s="479"/>
      <c r="U15" s="479"/>
      <c r="V15" s="479"/>
      <c r="W15" s="479"/>
      <c r="X15" s="479"/>
      <c r="Y15" s="479"/>
      <c r="Z15" s="480"/>
      <c r="AB15" s="478"/>
      <c r="AC15" s="479"/>
      <c r="AD15" s="479"/>
      <c r="AE15" s="479"/>
      <c r="AF15" s="479"/>
      <c r="AG15" s="479"/>
      <c r="AH15" s="479"/>
      <c r="AI15" s="480"/>
      <c r="AK15" s="159"/>
    </row>
    <row r="16" spans="2:37" ht="15.6" x14ac:dyDescent="0.35">
      <c r="B16" s="14" t="s">
        <v>261</v>
      </c>
      <c r="C16" s="11" t="s">
        <v>177</v>
      </c>
      <c r="J16" s="478"/>
      <c r="K16" s="479"/>
      <c r="L16" s="479"/>
      <c r="M16" s="479"/>
      <c r="N16" s="479"/>
      <c r="O16" s="479"/>
      <c r="P16" s="479"/>
      <c r="Q16" s="480"/>
      <c r="S16" s="478"/>
      <c r="T16" s="479"/>
      <c r="U16" s="479"/>
      <c r="V16" s="479"/>
      <c r="W16" s="479"/>
      <c r="X16" s="479"/>
      <c r="Y16" s="479"/>
      <c r="Z16" s="480"/>
      <c r="AB16" s="478"/>
      <c r="AC16" s="479"/>
      <c r="AD16" s="479"/>
      <c r="AE16" s="479"/>
      <c r="AF16" s="479"/>
      <c r="AG16" s="479"/>
      <c r="AH16" s="479"/>
      <c r="AI16" s="480"/>
      <c r="AK16" s="159"/>
    </row>
    <row r="17" spans="2:37" ht="15.6" x14ac:dyDescent="0.35">
      <c r="B17" s="14" t="s">
        <v>264</v>
      </c>
      <c r="C17" s="11" t="s">
        <v>178</v>
      </c>
      <c r="J17" s="478"/>
      <c r="K17" s="479"/>
      <c r="L17" s="479"/>
      <c r="M17" s="479"/>
      <c r="N17" s="479"/>
      <c r="O17" s="479"/>
      <c r="P17" s="479"/>
      <c r="Q17" s="480"/>
      <c r="S17" s="478"/>
      <c r="T17" s="479"/>
      <c r="U17" s="479"/>
      <c r="V17" s="479"/>
      <c r="W17" s="479"/>
      <c r="X17" s="479"/>
      <c r="Y17" s="479"/>
      <c r="Z17" s="480"/>
      <c r="AB17" s="478"/>
      <c r="AC17" s="479"/>
      <c r="AD17" s="479"/>
      <c r="AE17" s="479"/>
      <c r="AF17" s="479"/>
      <c r="AG17" s="479"/>
      <c r="AH17" s="479"/>
      <c r="AI17" s="480"/>
      <c r="AK17" s="159"/>
    </row>
    <row r="18" spans="2:37" ht="15" customHeight="1" x14ac:dyDescent="0.35">
      <c r="B18" s="14" t="s">
        <v>255</v>
      </c>
      <c r="C18" s="11" t="s">
        <v>252</v>
      </c>
      <c r="J18" s="478"/>
      <c r="K18" s="479"/>
      <c r="L18" s="479"/>
      <c r="M18" s="479"/>
      <c r="N18" s="479"/>
      <c r="O18" s="479"/>
      <c r="P18" s="479"/>
      <c r="Q18" s="480"/>
      <c r="S18" s="478"/>
      <c r="T18" s="479"/>
      <c r="U18" s="479"/>
      <c r="V18" s="479"/>
      <c r="W18" s="479"/>
      <c r="X18" s="479"/>
      <c r="Y18" s="479"/>
      <c r="Z18" s="480"/>
      <c r="AB18" s="478"/>
      <c r="AC18" s="479"/>
      <c r="AD18" s="479"/>
      <c r="AE18" s="479"/>
      <c r="AF18" s="479"/>
      <c r="AG18" s="479"/>
      <c r="AH18" s="479"/>
      <c r="AI18" s="480"/>
      <c r="AK18" s="159"/>
    </row>
    <row r="19" spans="2:37" ht="15.75" customHeight="1" x14ac:dyDescent="0.35">
      <c r="B19" s="14" t="s">
        <v>256</v>
      </c>
      <c r="C19" s="11" t="s">
        <v>253</v>
      </c>
      <c r="J19" s="478"/>
      <c r="K19" s="479"/>
      <c r="L19" s="479"/>
      <c r="M19" s="479"/>
      <c r="N19" s="479"/>
      <c r="O19" s="479"/>
      <c r="P19" s="479"/>
      <c r="Q19" s="480"/>
      <c r="S19" s="478"/>
      <c r="T19" s="479"/>
      <c r="U19" s="479"/>
      <c r="V19" s="479"/>
      <c r="W19" s="479"/>
      <c r="X19" s="479"/>
      <c r="Y19" s="479"/>
      <c r="Z19" s="480"/>
      <c r="AB19" s="478"/>
      <c r="AC19" s="479"/>
      <c r="AD19" s="479"/>
      <c r="AE19" s="479"/>
      <c r="AF19" s="479"/>
      <c r="AG19" s="479"/>
      <c r="AH19" s="479"/>
      <c r="AI19" s="480"/>
      <c r="AK19" s="159"/>
    </row>
    <row r="20" spans="2:37" ht="15.6" x14ac:dyDescent="0.35">
      <c r="B20" s="14" t="s">
        <v>257</v>
      </c>
      <c r="C20" s="11" t="s">
        <v>259</v>
      </c>
      <c r="J20" s="478"/>
      <c r="K20" s="479"/>
      <c r="L20" s="479"/>
      <c r="M20" s="479"/>
      <c r="N20" s="479"/>
      <c r="O20" s="479"/>
      <c r="P20" s="479"/>
      <c r="Q20" s="480"/>
      <c r="S20" s="478"/>
      <c r="T20" s="479"/>
      <c r="U20" s="479"/>
      <c r="V20" s="479"/>
      <c r="W20" s="479"/>
      <c r="X20" s="479"/>
      <c r="Y20" s="479"/>
      <c r="Z20" s="480"/>
      <c r="AB20" s="478"/>
      <c r="AC20" s="479"/>
      <c r="AD20" s="479"/>
      <c r="AE20" s="479"/>
      <c r="AF20" s="479"/>
      <c r="AG20" s="479"/>
      <c r="AH20" s="479"/>
      <c r="AI20" s="480"/>
      <c r="AK20" s="159"/>
    </row>
    <row r="21" spans="2:37" ht="16.2" thickBot="1" x14ac:dyDescent="0.4">
      <c r="B21" s="81" t="s">
        <v>258</v>
      </c>
      <c r="C21" s="12" t="s">
        <v>260</v>
      </c>
      <c r="J21" s="478"/>
      <c r="K21" s="479"/>
      <c r="L21" s="479"/>
      <c r="M21" s="479"/>
      <c r="N21" s="479"/>
      <c r="O21" s="479"/>
      <c r="P21" s="479"/>
      <c r="Q21" s="480"/>
      <c r="S21" s="478"/>
      <c r="T21" s="479"/>
      <c r="U21" s="479"/>
      <c r="V21" s="479"/>
      <c r="W21" s="479"/>
      <c r="X21" s="479"/>
      <c r="Y21" s="479"/>
      <c r="Z21" s="480"/>
      <c r="AB21" s="478"/>
      <c r="AC21" s="479"/>
      <c r="AD21" s="479"/>
      <c r="AE21" s="479"/>
      <c r="AF21" s="479"/>
      <c r="AG21" s="479"/>
      <c r="AH21" s="479"/>
      <c r="AI21" s="480"/>
      <c r="AK21" s="159"/>
    </row>
    <row r="22" spans="2:37" ht="16.2" thickBot="1" x14ac:dyDescent="0.4">
      <c r="B22" s="241"/>
      <c r="C22" s="241"/>
      <c r="J22" s="478"/>
      <c r="K22" s="479"/>
      <c r="L22" s="479"/>
      <c r="M22" s="479"/>
      <c r="N22" s="479"/>
      <c r="O22" s="479"/>
      <c r="P22" s="479"/>
      <c r="Q22" s="480"/>
      <c r="S22" s="478"/>
      <c r="T22" s="479"/>
      <c r="U22" s="479"/>
      <c r="V22" s="479"/>
      <c r="W22" s="479"/>
      <c r="X22" s="479"/>
      <c r="Y22" s="479"/>
      <c r="Z22" s="480"/>
      <c r="AB22" s="478"/>
      <c r="AC22" s="479"/>
      <c r="AD22" s="479"/>
      <c r="AE22" s="479"/>
      <c r="AF22" s="479"/>
      <c r="AG22" s="479"/>
      <c r="AH22" s="479"/>
      <c r="AI22" s="480"/>
      <c r="AK22" s="159"/>
    </row>
    <row r="23" spans="2:37" ht="16.2" thickBot="1" x14ac:dyDescent="0.4">
      <c r="B23" s="109" t="s">
        <v>115</v>
      </c>
      <c r="C23" s="164"/>
      <c r="D23" s="111"/>
      <c r="J23" s="478"/>
      <c r="K23" s="479"/>
      <c r="L23" s="479"/>
      <c r="M23" s="479"/>
      <c r="N23" s="479"/>
      <c r="O23" s="479"/>
      <c r="P23" s="479"/>
      <c r="Q23" s="480"/>
      <c r="S23" s="478"/>
      <c r="T23" s="479"/>
      <c r="U23" s="479"/>
      <c r="V23" s="479"/>
      <c r="W23" s="479"/>
      <c r="X23" s="479"/>
      <c r="Y23" s="479"/>
      <c r="Z23" s="480"/>
      <c r="AB23" s="478"/>
      <c r="AC23" s="479"/>
      <c r="AD23" s="479"/>
      <c r="AE23" s="479"/>
      <c r="AF23" s="479"/>
      <c r="AG23" s="479"/>
      <c r="AH23" s="479"/>
      <c r="AI23" s="480"/>
      <c r="AK23" s="159"/>
    </row>
    <row r="24" spans="2:37" ht="15.6" x14ac:dyDescent="0.35">
      <c r="B24" s="42" t="s">
        <v>263</v>
      </c>
      <c r="D24" s="165"/>
      <c r="J24" s="478"/>
      <c r="K24" s="479"/>
      <c r="L24" s="479"/>
      <c r="M24" s="479"/>
      <c r="N24" s="479"/>
      <c r="O24" s="479"/>
      <c r="P24" s="479"/>
      <c r="Q24" s="480"/>
      <c r="S24" s="478"/>
      <c r="T24" s="479"/>
      <c r="U24" s="479"/>
      <c r="V24" s="479"/>
      <c r="W24" s="479"/>
      <c r="X24" s="479"/>
      <c r="Y24" s="479"/>
      <c r="Z24" s="480"/>
      <c r="AB24" s="478"/>
      <c r="AC24" s="479"/>
      <c r="AD24" s="479"/>
      <c r="AE24" s="479"/>
      <c r="AF24" s="479"/>
      <c r="AG24" s="479"/>
      <c r="AH24" s="479"/>
      <c r="AI24" s="480"/>
      <c r="AK24" s="159"/>
    </row>
    <row r="25" spans="2:37" ht="15.6" x14ac:dyDescent="0.35">
      <c r="B25" s="42" t="s">
        <v>155</v>
      </c>
      <c r="D25" s="165"/>
      <c r="J25" s="478"/>
      <c r="K25" s="479"/>
      <c r="L25" s="479"/>
      <c r="M25" s="479"/>
      <c r="N25" s="479"/>
      <c r="O25" s="479"/>
      <c r="P25" s="479"/>
      <c r="Q25" s="480"/>
      <c r="S25" s="478"/>
      <c r="T25" s="479"/>
      <c r="U25" s="479"/>
      <c r="V25" s="479"/>
      <c r="W25" s="479"/>
      <c r="X25" s="479"/>
      <c r="Y25" s="479"/>
      <c r="Z25" s="480"/>
      <c r="AB25" s="478"/>
      <c r="AC25" s="479"/>
      <c r="AD25" s="479"/>
      <c r="AE25" s="479"/>
      <c r="AF25" s="479"/>
      <c r="AG25" s="479"/>
      <c r="AH25" s="479"/>
      <c r="AI25" s="480"/>
      <c r="AK25" s="159"/>
    </row>
    <row r="26" spans="2:37" ht="15.6" customHeight="1" x14ac:dyDescent="0.35">
      <c r="B26" s="321" t="s">
        <v>47</v>
      </c>
      <c r="C26" s="166"/>
      <c r="D26" s="167" t="s">
        <v>49</v>
      </c>
      <c r="J26" s="478"/>
      <c r="K26" s="479"/>
      <c r="L26" s="479"/>
      <c r="M26" s="479"/>
      <c r="N26" s="479"/>
      <c r="O26" s="479"/>
      <c r="P26" s="479"/>
      <c r="Q26" s="480"/>
      <c r="S26" s="478"/>
      <c r="T26" s="479"/>
      <c r="U26" s="479"/>
      <c r="V26" s="479"/>
      <c r="W26" s="479"/>
      <c r="X26" s="479"/>
      <c r="Y26" s="479"/>
      <c r="Z26" s="480"/>
      <c r="AB26" s="478"/>
      <c r="AC26" s="479"/>
      <c r="AD26" s="479"/>
      <c r="AE26" s="479"/>
      <c r="AF26" s="479"/>
      <c r="AG26" s="479"/>
      <c r="AH26" s="479"/>
      <c r="AI26" s="480"/>
      <c r="AK26" s="159"/>
    </row>
    <row r="27" spans="2:37" ht="15.6" customHeight="1" thickBot="1" x14ac:dyDescent="0.4">
      <c r="B27" s="316" t="s">
        <v>52</v>
      </c>
      <c r="C27" s="168"/>
      <c r="D27" s="169" t="s">
        <v>55</v>
      </c>
      <c r="J27" s="481"/>
      <c r="K27" s="482"/>
      <c r="L27" s="482"/>
      <c r="M27" s="482"/>
      <c r="N27" s="482"/>
      <c r="O27" s="482"/>
      <c r="P27" s="482"/>
      <c r="Q27" s="483"/>
      <c r="S27" s="481"/>
      <c r="T27" s="482"/>
      <c r="U27" s="482"/>
      <c r="V27" s="482"/>
      <c r="W27" s="482"/>
      <c r="X27" s="482"/>
      <c r="Y27" s="482"/>
      <c r="Z27" s="483"/>
      <c r="AB27" s="481"/>
      <c r="AC27" s="482"/>
      <c r="AD27" s="482"/>
      <c r="AE27" s="482"/>
      <c r="AF27" s="482"/>
      <c r="AG27" s="482"/>
      <c r="AH27" s="482"/>
      <c r="AI27" s="483"/>
      <c r="AK27" s="159"/>
    </row>
    <row r="28" spans="2:37" ht="15.6" customHeight="1" x14ac:dyDescent="0.35">
      <c r="B28" s="316" t="s">
        <v>54</v>
      </c>
      <c r="C28" s="168"/>
      <c r="D28" s="169" t="s">
        <v>50</v>
      </c>
      <c r="J28"/>
      <c r="K28"/>
      <c r="L28"/>
      <c r="M28"/>
      <c r="N28"/>
      <c r="O28"/>
      <c r="P28"/>
      <c r="Q28"/>
      <c r="R28"/>
      <c r="S28"/>
      <c r="T28"/>
      <c r="U28"/>
      <c r="V28"/>
      <c r="W28"/>
      <c r="X28"/>
      <c r="Y28"/>
      <c r="Z28"/>
      <c r="AA28"/>
      <c r="AB28"/>
      <c r="AC28"/>
      <c r="AD28"/>
      <c r="AE28"/>
      <c r="AF28"/>
      <c r="AG28"/>
      <c r="AH28"/>
      <c r="AI28"/>
      <c r="AK28" s="159"/>
    </row>
    <row r="29" spans="2:37" ht="15.6" customHeight="1" thickBot="1" x14ac:dyDescent="0.4">
      <c r="B29" s="316" t="s">
        <v>48</v>
      </c>
      <c r="C29" s="168"/>
      <c r="D29" s="169" t="s">
        <v>51</v>
      </c>
      <c r="AK29" s="159"/>
    </row>
    <row r="30" spans="2:37" ht="15.6" customHeight="1" x14ac:dyDescent="0.35">
      <c r="B30" s="316" t="s">
        <v>264</v>
      </c>
      <c r="C30" s="168"/>
      <c r="D30" s="318" t="s">
        <v>50</v>
      </c>
      <c r="J30" s="475" t="s">
        <v>360</v>
      </c>
      <c r="K30" s="484"/>
      <c r="L30" s="484"/>
      <c r="M30" s="484"/>
      <c r="N30" s="484"/>
      <c r="O30" s="484"/>
      <c r="P30" s="484"/>
      <c r="Q30" s="485"/>
      <c r="S30" s="475" t="s">
        <v>363</v>
      </c>
      <c r="T30" s="484"/>
      <c r="U30" s="484"/>
      <c r="V30" s="484"/>
      <c r="W30" s="484"/>
      <c r="X30" s="484"/>
      <c r="Y30" s="484"/>
      <c r="Z30" s="485"/>
      <c r="AB30" s="475" t="s">
        <v>366</v>
      </c>
      <c r="AC30" s="484"/>
      <c r="AD30" s="484"/>
      <c r="AE30" s="484"/>
      <c r="AF30" s="484"/>
      <c r="AG30" s="484"/>
      <c r="AH30" s="484"/>
      <c r="AI30" s="485"/>
      <c r="AK30" s="159"/>
    </row>
    <row r="31" spans="2:37" ht="15.6" customHeight="1" x14ac:dyDescent="0.35">
      <c r="B31" s="316" t="s">
        <v>255</v>
      </c>
      <c r="C31" s="168"/>
      <c r="D31" s="319" t="s">
        <v>265</v>
      </c>
      <c r="J31" s="486"/>
      <c r="K31" s="487"/>
      <c r="L31" s="487"/>
      <c r="M31" s="487"/>
      <c r="N31" s="487"/>
      <c r="O31" s="487"/>
      <c r="P31" s="487"/>
      <c r="Q31" s="488"/>
      <c r="S31" s="486"/>
      <c r="T31" s="487"/>
      <c r="U31" s="487"/>
      <c r="V31" s="487"/>
      <c r="W31" s="487"/>
      <c r="X31" s="487"/>
      <c r="Y31" s="487"/>
      <c r="Z31" s="488"/>
      <c r="AB31" s="486"/>
      <c r="AC31" s="487"/>
      <c r="AD31" s="487"/>
      <c r="AE31" s="487"/>
      <c r="AF31" s="487"/>
      <c r="AG31" s="487"/>
      <c r="AH31" s="487"/>
      <c r="AI31" s="488"/>
      <c r="AK31" s="159"/>
    </row>
    <row r="32" spans="2:37" ht="15.6" customHeight="1" x14ac:dyDescent="0.35">
      <c r="B32" s="316" t="s">
        <v>256</v>
      </c>
      <c r="C32" s="168"/>
      <c r="D32" s="319" t="s">
        <v>266</v>
      </c>
      <c r="J32" s="486"/>
      <c r="K32" s="487"/>
      <c r="L32" s="487"/>
      <c r="M32" s="487"/>
      <c r="N32" s="487"/>
      <c r="O32" s="487"/>
      <c r="P32" s="487"/>
      <c r="Q32" s="488"/>
      <c r="S32" s="486"/>
      <c r="T32" s="487"/>
      <c r="U32" s="487"/>
      <c r="V32" s="487"/>
      <c r="W32" s="487"/>
      <c r="X32" s="487"/>
      <c r="Y32" s="487"/>
      <c r="Z32" s="488"/>
      <c r="AB32" s="486"/>
      <c r="AC32" s="487"/>
      <c r="AD32" s="487"/>
      <c r="AE32" s="487"/>
      <c r="AF32" s="487"/>
      <c r="AG32" s="487"/>
      <c r="AH32" s="487"/>
      <c r="AI32" s="488"/>
      <c r="AK32" s="159"/>
    </row>
    <row r="33" spans="2:37" ht="15.6" customHeight="1" x14ac:dyDescent="0.35">
      <c r="B33" s="316" t="s">
        <v>257</v>
      </c>
      <c r="C33" s="168"/>
      <c r="D33" s="319" t="s">
        <v>267</v>
      </c>
      <c r="J33" s="486"/>
      <c r="K33" s="487"/>
      <c r="L33" s="487"/>
      <c r="M33" s="487"/>
      <c r="N33" s="487"/>
      <c r="O33" s="487"/>
      <c r="P33" s="487"/>
      <c r="Q33" s="488"/>
      <c r="S33" s="486"/>
      <c r="T33" s="487"/>
      <c r="U33" s="487"/>
      <c r="V33" s="487"/>
      <c r="W33" s="487"/>
      <c r="X33" s="487"/>
      <c r="Y33" s="487"/>
      <c r="Z33" s="488"/>
      <c r="AB33" s="486"/>
      <c r="AC33" s="487"/>
      <c r="AD33" s="487"/>
      <c r="AE33" s="487"/>
      <c r="AF33" s="487"/>
      <c r="AG33" s="487"/>
      <c r="AH33" s="487"/>
      <c r="AI33" s="488"/>
      <c r="AK33" s="159"/>
    </row>
    <row r="34" spans="2:37" ht="15.6" customHeight="1" thickBot="1" x14ac:dyDescent="0.4">
      <c r="B34" s="322" t="s">
        <v>258</v>
      </c>
      <c r="C34" s="170"/>
      <c r="D34" s="320" t="s">
        <v>268</v>
      </c>
      <c r="J34" s="486"/>
      <c r="K34" s="487"/>
      <c r="L34" s="487"/>
      <c r="M34" s="487"/>
      <c r="N34" s="487"/>
      <c r="O34" s="487"/>
      <c r="P34" s="487"/>
      <c r="Q34" s="488"/>
      <c r="S34" s="486"/>
      <c r="T34" s="487"/>
      <c r="U34" s="487"/>
      <c r="V34" s="487"/>
      <c r="W34" s="487"/>
      <c r="X34" s="487"/>
      <c r="Y34" s="487"/>
      <c r="Z34" s="488"/>
      <c r="AB34" s="486"/>
      <c r="AC34" s="487"/>
      <c r="AD34" s="487"/>
      <c r="AE34" s="487"/>
      <c r="AF34" s="487"/>
      <c r="AG34" s="487"/>
      <c r="AH34" s="487"/>
      <c r="AI34" s="488"/>
      <c r="AK34" s="159"/>
    </row>
    <row r="35" spans="2:37" ht="15" customHeight="1" thickBot="1" x14ac:dyDescent="0.4">
      <c r="J35" s="486"/>
      <c r="K35" s="487"/>
      <c r="L35" s="487"/>
      <c r="M35" s="487"/>
      <c r="N35" s="487"/>
      <c r="O35" s="487"/>
      <c r="P35" s="487"/>
      <c r="Q35" s="488"/>
      <c r="S35" s="486"/>
      <c r="T35" s="487"/>
      <c r="U35" s="487"/>
      <c r="V35" s="487"/>
      <c r="W35" s="487"/>
      <c r="X35" s="487"/>
      <c r="Y35" s="487"/>
      <c r="Z35" s="488"/>
      <c r="AB35" s="486"/>
      <c r="AC35" s="487"/>
      <c r="AD35" s="487"/>
      <c r="AE35" s="487"/>
      <c r="AF35" s="487"/>
      <c r="AG35" s="487"/>
      <c r="AH35" s="487"/>
      <c r="AI35" s="488"/>
      <c r="AK35" s="159"/>
    </row>
    <row r="36" spans="2:37" ht="15" customHeight="1" thickBot="1" x14ac:dyDescent="0.4">
      <c r="B36" s="171" t="s">
        <v>125</v>
      </c>
      <c r="C36" s="172"/>
      <c r="D36" s="172"/>
      <c r="E36" s="172"/>
      <c r="F36" s="172"/>
      <c r="G36" s="172"/>
      <c r="H36" s="173"/>
      <c r="J36" s="486"/>
      <c r="K36" s="487"/>
      <c r="L36" s="487"/>
      <c r="M36" s="487"/>
      <c r="N36" s="487"/>
      <c r="O36" s="487"/>
      <c r="P36" s="487"/>
      <c r="Q36" s="488"/>
      <c r="S36" s="486"/>
      <c r="T36" s="487"/>
      <c r="U36" s="487"/>
      <c r="V36" s="487"/>
      <c r="W36" s="487"/>
      <c r="X36" s="487"/>
      <c r="Y36" s="487"/>
      <c r="Z36" s="488"/>
      <c r="AB36" s="486"/>
      <c r="AC36" s="487"/>
      <c r="AD36" s="487"/>
      <c r="AE36" s="487"/>
      <c r="AF36" s="487"/>
      <c r="AG36" s="487"/>
      <c r="AH36" s="487"/>
      <c r="AI36" s="488"/>
      <c r="AK36" s="159"/>
    </row>
    <row r="37" spans="2:37" ht="15" customHeight="1" x14ac:dyDescent="0.35">
      <c r="B37" s="493" t="s">
        <v>269</v>
      </c>
      <c r="C37" s="472"/>
      <c r="D37" s="472"/>
      <c r="E37" s="472"/>
      <c r="F37" s="472"/>
      <c r="G37" s="472"/>
      <c r="H37" s="473"/>
      <c r="J37" s="486"/>
      <c r="K37" s="487"/>
      <c r="L37" s="487"/>
      <c r="M37" s="487"/>
      <c r="N37" s="487"/>
      <c r="O37" s="487"/>
      <c r="P37" s="487"/>
      <c r="Q37" s="488"/>
      <c r="S37" s="486"/>
      <c r="T37" s="487"/>
      <c r="U37" s="487"/>
      <c r="V37" s="487"/>
      <c r="W37" s="487"/>
      <c r="X37" s="487"/>
      <c r="Y37" s="487"/>
      <c r="Z37" s="488"/>
      <c r="AB37" s="486"/>
      <c r="AC37" s="487"/>
      <c r="AD37" s="487"/>
      <c r="AE37" s="487"/>
      <c r="AF37" s="487"/>
      <c r="AG37" s="487"/>
      <c r="AH37" s="487"/>
      <c r="AI37" s="488"/>
      <c r="AK37" s="174"/>
    </row>
    <row r="38" spans="2:37" ht="15" customHeight="1" x14ac:dyDescent="0.35">
      <c r="B38" s="474"/>
      <c r="C38" s="468"/>
      <c r="D38" s="468"/>
      <c r="E38" s="468"/>
      <c r="F38" s="468"/>
      <c r="G38" s="468"/>
      <c r="H38" s="469"/>
      <c r="J38" s="486"/>
      <c r="K38" s="487"/>
      <c r="L38" s="487"/>
      <c r="M38" s="487"/>
      <c r="N38" s="487"/>
      <c r="O38" s="487"/>
      <c r="P38" s="487"/>
      <c r="Q38" s="488"/>
      <c r="S38" s="486"/>
      <c r="T38" s="487"/>
      <c r="U38" s="487"/>
      <c r="V38" s="487"/>
      <c r="W38" s="487"/>
      <c r="X38" s="487"/>
      <c r="Y38" s="487"/>
      <c r="Z38" s="488"/>
      <c r="AB38" s="486"/>
      <c r="AC38" s="487"/>
      <c r="AD38" s="487"/>
      <c r="AE38" s="487"/>
      <c r="AF38" s="487"/>
      <c r="AG38" s="487"/>
      <c r="AH38" s="487"/>
      <c r="AI38" s="488"/>
      <c r="AK38" s="159"/>
    </row>
    <row r="39" spans="2:37" ht="15" customHeight="1" x14ac:dyDescent="0.35">
      <c r="B39" s="474"/>
      <c r="C39" s="468"/>
      <c r="D39" s="468"/>
      <c r="E39" s="468"/>
      <c r="F39" s="468"/>
      <c r="G39" s="468"/>
      <c r="H39" s="469"/>
      <c r="J39" s="486"/>
      <c r="K39" s="487"/>
      <c r="L39" s="487"/>
      <c r="M39" s="487"/>
      <c r="N39" s="487"/>
      <c r="O39" s="487"/>
      <c r="P39" s="487"/>
      <c r="Q39" s="488"/>
      <c r="S39" s="486"/>
      <c r="T39" s="487"/>
      <c r="U39" s="487"/>
      <c r="V39" s="487"/>
      <c r="W39" s="487"/>
      <c r="X39" s="487"/>
      <c r="Y39" s="487"/>
      <c r="Z39" s="488"/>
      <c r="AB39" s="486"/>
      <c r="AC39" s="487"/>
      <c r="AD39" s="487"/>
      <c r="AE39" s="487"/>
      <c r="AF39" s="487"/>
      <c r="AG39" s="487"/>
      <c r="AH39" s="487"/>
      <c r="AI39" s="488"/>
      <c r="AK39" s="159"/>
    </row>
    <row r="40" spans="2:37" ht="15" customHeight="1" x14ac:dyDescent="0.35">
      <c r="B40" s="474" t="s">
        <v>56</v>
      </c>
      <c r="C40" s="468"/>
      <c r="D40" s="468"/>
      <c r="E40" s="468"/>
      <c r="F40" s="468"/>
      <c r="G40" s="468"/>
      <c r="H40" s="469"/>
      <c r="J40" s="486"/>
      <c r="K40" s="487"/>
      <c r="L40" s="487"/>
      <c r="M40" s="487"/>
      <c r="N40" s="487"/>
      <c r="O40" s="487"/>
      <c r="P40" s="487"/>
      <c r="Q40" s="488"/>
      <c r="S40" s="486"/>
      <c r="T40" s="487"/>
      <c r="U40" s="487"/>
      <c r="V40" s="487"/>
      <c r="W40" s="487"/>
      <c r="X40" s="487"/>
      <c r="Y40" s="487"/>
      <c r="Z40" s="488"/>
      <c r="AB40" s="486"/>
      <c r="AC40" s="487"/>
      <c r="AD40" s="487"/>
      <c r="AE40" s="487"/>
      <c r="AF40" s="487"/>
      <c r="AG40" s="487"/>
      <c r="AH40" s="487"/>
      <c r="AI40" s="488"/>
      <c r="AK40" s="159"/>
    </row>
    <row r="41" spans="2:37" ht="15" customHeight="1" x14ac:dyDescent="0.35">
      <c r="B41" s="474"/>
      <c r="C41" s="468"/>
      <c r="D41" s="468"/>
      <c r="E41" s="468"/>
      <c r="F41" s="468"/>
      <c r="G41" s="468"/>
      <c r="H41" s="469"/>
      <c r="J41" s="486"/>
      <c r="K41" s="487"/>
      <c r="L41" s="487"/>
      <c r="M41" s="487"/>
      <c r="N41" s="487"/>
      <c r="O41" s="487"/>
      <c r="P41" s="487"/>
      <c r="Q41" s="488"/>
      <c r="S41" s="486"/>
      <c r="T41" s="487"/>
      <c r="U41" s="487"/>
      <c r="V41" s="487"/>
      <c r="W41" s="487"/>
      <c r="X41" s="487"/>
      <c r="Y41" s="487"/>
      <c r="Z41" s="488"/>
      <c r="AB41" s="486"/>
      <c r="AC41" s="487"/>
      <c r="AD41" s="487"/>
      <c r="AE41" s="487"/>
      <c r="AF41" s="487"/>
      <c r="AG41" s="487"/>
      <c r="AH41" s="487"/>
      <c r="AI41" s="488"/>
      <c r="AK41" s="159"/>
    </row>
    <row r="42" spans="2:37" ht="15" customHeight="1" x14ac:dyDescent="0.35">
      <c r="B42" s="474"/>
      <c r="C42" s="468"/>
      <c r="D42" s="468"/>
      <c r="E42" s="468"/>
      <c r="F42" s="468"/>
      <c r="G42" s="468"/>
      <c r="H42" s="469"/>
      <c r="J42" s="486"/>
      <c r="K42" s="487"/>
      <c r="L42" s="487"/>
      <c r="M42" s="487"/>
      <c r="N42" s="487"/>
      <c r="O42" s="487"/>
      <c r="P42" s="487"/>
      <c r="Q42" s="488"/>
      <c r="S42" s="486"/>
      <c r="T42" s="487"/>
      <c r="U42" s="487"/>
      <c r="V42" s="487"/>
      <c r="W42" s="487"/>
      <c r="X42" s="487"/>
      <c r="Y42" s="487"/>
      <c r="Z42" s="488"/>
      <c r="AB42" s="486"/>
      <c r="AC42" s="487"/>
      <c r="AD42" s="487"/>
      <c r="AE42" s="487"/>
      <c r="AF42" s="487"/>
      <c r="AG42" s="487"/>
      <c r="AH42" s="487"/>
      <c r="AI42" s="488"/>
      <c r="AK42" s="159"/>
    </row>
    <row r="43" spans="2:37" ht="15" customHeight="1" x14ac:dyDescent="0.35">
      <c r="B43" s="474" t="s">
        <v>57</v>
      </c>
      <c r="C43" s="468"/>
      <c r="D43" s="468"/>
      <c r="E43" s="468"/>
      <c r="F43" s="468"/>
      <c r="G43" s="468"/>
      <c r="H43" s="469"/>
      <c r="J43" s="486"/>
      <c r="K43" s="487"/>
      <c r="L43" s="487"/>
      <c r="M43" s="487"/>
      <c r="N43" s="487"/>
      <c r="O43" s="487"/>
      <c r="P43" s="487"/>
      <c r="Q43" s="488"/>
      <c r="S43" s="486"/>
      <c r="T43" s="487"/>
      <c r="U43" s="487"/>
      <c r="V43" s="487"/>
      <c r="W43" s="487"/>
      <c r="X43" s="487"/>
      <c r="Y43" s="487"/>
      <c r="Z43" s="488"/>
      <c r="AB43" s="486"/>
      <c r="AC43" s="487"/>
      <c r="AD43" s="487"/>
      <c r="AE43" s="487"/>
      <c r="AF43" s="487"/>
      <c r="AG43" s="487"/>
      <c r="AH43" s="487"/>
      <c r="AI43" s="488"/>
      <c r="AK43" s="159"/>
    </row>
    <row r="44" spans="2:37" ht="15.75" customHeight="1" x14ac:dyDescent="0.35">
      <c r="B44" s="474"/>
      <c r="C44" s="468"/>
      <c r="D44" s="468"/>
      <c r="E44" s="468"/>
      <c r="F44" s="468"/>
      <c r="G44" s="468"/>
      <c r="H44" s="469"/>
      <c r="J44" s="486"/>
      <c r="K44" s="487"/>
      <c r="L44" s="487"/>
      <c r="M44" s="487"/>
      <c r="N44" s="487"/>
      <c r="O44" s="487"/>
      <c r="P44" s="487"/>
      <c r="Q44" s="488"/>
      <c r="S44" s="486"/>
      <c r="T44" s="487"/>
      <c r="U44" s="487"/>
      <c r="V44" s="487"/>
      <c r="W44" s="487"/>
      <c r="X44" s="487"/>
      <c r="Y44" s="487"/>
      <c r="Z44" s="488"/>
      <c r="AB44" s="486"/>
      <c r="AC44" s="487"/>
      <c r="AD44" s="487"/>
      <c r="AE44" s="487"/>
      <c r="AF44" s="487"/>
      <c r="AG44" s="487"/>
      <c r="AH44" s="487"/>
      <c r="AI44" s="488"/>
      <c r="AK44" s="159"/>
    </row>
    <row r="45" spans="2:37" ht="15.6" thickBot="1" x14ac:dyDescent="0.4">
      <c r="B45" s="474"/>
      <c r="C45" s="468"/>
      <c r="D45" s="468"/>
      <c r="E45" s="468"/>
      <c r="F45" s="468"/>
      <c r="G45" s="468"/>
      <c r="H45" s="469"/>
      <c r="J45" s="489"/>
      <c r="K45" s="490"/>
      <c r="L45" s="490"/>
      <c r="M45" s="490"/>
      <c r="N45" s="490"/>
      <c r="O45" s="490"/>
      <c r="P45" s="490"/>
      <c r="Q45" s="491"/>
      <c r="R45"/>
      <c r="S45" s="489"/>
      <c r="T45" s="490"/>
      <c r="U45" s="490"/>
      <c r="V45" s="490"/>
      <c r="W45" s="490"/>
      <c r="X45" s="490"/>
      <c r="Y45" s="490"/>
      <c r="Z45" s="491"/>
      <c r="AA45"/>
      <c r="AB45" s="489"/>
      <c r="AC45" s="490"/>
      <c r="AD45" s="490"/>
      <c r="AE45" s="490"/>
      <c r="AF45" s="490"/>
      <c r="AG45" s="490"/>
      <c r="AH45" s="490"/>
      <c r="AI45" s="491"/>
      <c r="AK45" s="159"/>
    </row>
    <row r="46" spans="2:37" ht="15" customHeight="1" x14ac:dyDescent="0.35">
      <c r="B46" s="474" t="s">
        <v>58</v>
      </c>
      <c r="C46" s="468"/>
      <c r="D46" s="468"/>
      <c r="E46" s="468"/>
      <c r="F46" s="468"/>
      <c r="G46" s="468"/>
      <c r="H46" s="469"/>
      <c r="J46"/>
      <c r="K46"/>
      <c r="L46"/>
      <c r="M46"/>
      <c r="N46"/>
      <c r="O46"/>
      <c r="P46"/>
      <c r="Q46"/>
      <c r="R46"/>
      <c r="S46"/>
      <c r="T46"/>
      <c r="U46"/>
      <c r="V46"/>
      <c r="W46"/>
      <c r="X46"/>
      <c r="Y46"/>
      <c r="Z46"/>
      <c r="AA46"/>
      <c r="AB46"/>
      <c r="AC46"/>
      <c r="AD46"/>
      <c r="AE46"/>
      <c r="AF46"/>
      <c r="AG46"/>
      <c r="AH46"/>
      <c r="AI46"/>
      <c r="AJ46"/>
      <c r="AK46" s="159"/>
    </row>
    <row r="47" spans="2:37" ht="15" customHeight="1" thickBot="1" x14ac:dyDescent="0.4">
      <c r="B47" s="474"/>
      <c r="C47" s="468"/>
      <c r="D47" s="468"/>
      <c r="E47" s="468"/>
      <c r="F47" s="468"/>
      <c r="G47" s="468"/>
      <c r="H47" s="469"/>
      <c r="AK47" s="159"/>
    </row>
    <row r="48" spans="2:37" ht="15" customHeight="1" x14ac:dyDescent="0.35">
      <c r="B48" s="474"/>
      <c r="C48" s="468"/>
      <c r="D48" s="468"/>
      <c r="E48" s="468"/>
      <c r="F48" s="468"/>
      <c r="G48" s="468"/>
      <c r="H48" s="469"/>
      <c r="J48" s="475" t="s">
        <v>361</v>
      </c>
      <c r="K48" s="484"/>
      <c r="L48" s="484"/>
      <c r="M48" s="484"/>
      <c r="N48" s="484"/>
      <c r="O48" s="484"/>
      <c r="P48" s="484"/>
      <c r="Q48" s="485"/>
      <c r="S48" s="475" t="s">
        <v>364</v>
      </c>
      <c r="T48" s="484"/>
      <c r="U48" s="484"/>
      <c r="V48" s="484"/>
      <c r="W48" s="484"/>
      <c r="X48" s="484"/>
      <c r="Y48" s="484"/>
      <c r="Z48" s="485"/>
      <c r="AB48" s="475" t="s">
        <v>367</v>
      </c>
      <c r="AC48" s="484"/>
      <c r="AD48" s="484"/>
      <c r="AE48" s="484"/>
      <c r="AF48" s="484"/>
      <c r="AG48" s="484"/>
      <c r="AH48" s="484"/>
      <c r="AI48" s="485"/>
      <c r="AK48" s="159"/>
    </row>
    <row r="49" spans="2:37" ht="15" customHeight="1" x14ac:dyDescent="0.35">
      <c r="B49" s="474" t="s">
        <v>270</v>
      </c>
      <c r="C49" s="468"/>
      <c r="D49" s="468"/>
      <c r="E49" s="468"/>
      <c r="F49" s="468"/>
      <c r="G49" s="468"/>
      <c r="H49" s="469"/>
      <c r="J49" s="486"/>
      <c r="K49" s="487"/>
      <c r="L49" s="487"/>
      <c r="M49" s="487"/>
      <c r="N49" s="487"/>
      <c r="O49" s="487"/>
      <c r="P49" s="487"/>
      <c r="Q49" s="488"/>
      <c r="S49" s="486"/>
      <c r="T49" s="487"/>
      <c r="U49" s="487"/>
      <c r="V49" s="487"/>
      <c r="W49" s="487"/>
      <c r="X49" s="487"/>
      <c r="Y49" s="487"/>
      <c r="Z49" s="488"/>
      <c r="AB49" s="486"/>
      <c r="AC49" s="487"/>
      <c r="AD49" s="487"/>
      <c r="AE49" s="487"/>
      <c r="AF49" s="487"/>
      <c r="AG49" s="487"/>
      <c r="AH49" s="487"/>
      <c r="AI49" s="488"/>
      <c r="AK49" s="159"/>
    </row>
    <row r="50" spans="2:37" ht="15" customHeight="1" x14ac:dyDescent="0.35">
      <c r="B50" s="474"/>
      <c r="C50" s="468"/>
      <c r="D50" s="468"/>
      <c r="E50" s="468"/>
      <c r="F50" s="468"/>
      <c r="G50" s="468"/>
      <c r="H50" s="469"/>
      <c r="J50" s="486"/>
      <c r="K50" s="487"/>
      <c r="L50" s="487"/>
      <c r="M50" s="487"/>
      <c r="N50" s="487"/>
      <c r="O50" s="487"/>
      <c r="P50" s="487"/>
      <c r="Q50" s="488"/>
      <c r="S50" s="486"/>
      <c r="T50" s="487"/>
      <c r="U50" s="487"/>
      <c r="V50" s="487"/>
      <c r="W50" s="487"/>
      <c r="X50" s="487"/>
      <c r="Y50" s="487"/>
      <c r="Z50" s="488"/>
      <c r="AB50" s="486"/>
      <c r="AC50" s="487"/>
      <c r="AD50" s="487"/>
      <c r="AE50" s="487"/>
      <c r="AF50" s="487"/>
      <c r="AG50" s="487"/>
      <c r="AH50" s="487"/>
      <c r="AI50" s="488"/>
      <c r="AK50" s="159"/>
    </row>
    <row r="51" spans="2:37" ht="15" customHeight="1" x14ac:dyDescent="0.35">
      <c r="B51" s="474"/>
      <c r="C51" s="468"/>
      <c r="D51" s="468"/>
      <c r="E51" s="468"/>
      <c r="F51" s="468"/>
      <c r="G51" s="468"/>
      <c r="H51" s="469"/>
      <c r="J51" s="486"/>
      <c r="K51" s="487"/>
      <c r="L51" s="487"/>
      <c r="M51" s="487"/>
      <c r="N51" s="487"/>
      <c r="O51" s="487"/>
      <c r="P51" s="487"/>
      <c r="Q51" s="488"/>
      <c r="S51" s="486"/>
      <c r="T51" s="487"/>
      <c r="U51" s="487"/>
      <c r="V51" s="487"/>
      <c r="W51" s="487"/>
      <c r="X51" s="487"/>
      <c r="Y51" s="487"/>
      <c r="Z51" s="488"/>
      <c r="AB51" s="486"/>
      <c r="AC51" s="487"/>
      <c r="AD51" s="487"/>
      <c r="AE51" s="487"/>
      <c r="AF51" s="487"/>
      <c r="AG51" s="487"/>
      <c r="AH51" s="487"/>
      <c r="AI51" s="488"/>
      <c r="AK51" s="159"/>
    </row>
    <row r="52" spans="2:37" ht="15" customHeight="1" x14ac:dyDescent="0.35">
      <c r="B52" s="474" t="s">
        <v>271</v>
      </c>
      <c r="C52" s="468"/>
      <c r="D52" s="468"/>
      <c r="E52" s="468"/>
      <c r="F52" s="468"/>
      <c r="G52" s="468"/>
      <c r="H52" s="469"/>
      <c r="J52" s="486"/>
      <c r="K52" s="487"/>
      <c r="L52" s="487"/>
      <c r="M52" s="487"/>
      <c r="N52" s="487"/>
      <c r="O52" s="487"/>
      <c r="P52" s="487"/>
      <c r="Q52" s="488"/>
      <c r="S52" s="486"/>
      <c r="T52" s="487"/>
      <c r="U52" s="487"/>
      <c r="V52" s="487"/>
      <c r="W52" s="487"/>
      <c r="X52" s="487"/>
      <c r="Y52" s="487"/>
      <c r="Z52" s="488"/>
      <c r="AB52" s="486"/>
      <c r="AC52" s="487"/>
      <c r="AD52" s="487"/>
      <c r="AE52" s="487"/>
      <c r="AF52" s="487"/>
      <c r="AG52" s="487"/>
      <c r="AH52" s="487"/>
      <c r="AI52" s="488"/>
      <c r="AK52" s="159"/>
    </row>
    <row r="53" spans="2:37" ht="15" customHeight="1" x14ac:dyDescent="0.35">
      <c r="B53" s="474"/>
      <c r="C53" s="468"/>
      <c r="D53" s="468"/>
      <c r="E53" s="468"/>
      <c r="F53" s="468"/>
      <c r="G53" s="468"/>
      <c r="H53" s="469"/>
      <c r="J53" s="486"/>
      <c r="K53" s="487"/>
      <c r="L53" s="487"/>
      <c r="M53" s="487"/>
      <c r="N53" s="487"/>
      <c r="O53" s="487"/>
      <c r="P53" s="487"/>
      <c r="Q53" s="488"/>
      <c r="S53" s="486"/>
      <c r="T53" s="487"/>
      <c r="U53" s="487"/>
      <c r="V53" s="487"/>
      <c r="W53" s="487"/>
      <c r="X53" s="487"/>
      <c r="Y53" s="487"/>
      <c r="Z53" s="488"/>
      <c r="AB53" s="486"/>
      <c r="AC53" s="487"/>
      <c r="AD53" s="487"/>
      <c r="AE53" s="487"/>
      <c r="AF53" s="487"/>
      <c r="AG53" s="487"/>
      <c r="AH53" s="487"/>
      <c r="AI53" s="488"/>
      <c r="AK53" s="159"/>
    </row>
    <row r="54" spans="2:37" ht="15" customHeight="1" x14ac:dyDescent="0.35">
      <c r="B54" s="474"/>
      <c r="C54" s="468"/>
      <c r="D54" s="468"/>
      <c r="E54" s="468"/>
      <c r="F54" s="468"/>
      <c r="G54" s="468"/>
      <c r="H54" s="469"/>
      <c r="J54" s="486"/>
      <c r="K54" s="487"/>
      <c r="L54" s="487"/>
      <c r="M54" s="487"/>
      <c r="N54" s="487"/>
      <c r="O54" s="487"/>
      <c r="P54" s="487"/>
      <c r="Q54" s="488"/>
      <c r="S54" s="486"/>
      <c r="T54" s="487"/>
      <c r="U54" s="487"/>
      <c r="V54" s="487"/>
      <c r="W54" s="487"/>
      <c r="X54" s="487"/>
      <c r="Y54" s="487"/>
      <c r="Z54" s="488"/>
      <c r="AB54" s="486"/>
      <c r="AC54" s="487"/>
      <c r="AD54" s="487"/>
      <c r="AE54" s="487"/>
      <c r="AF54" s="487"/>
      <c r="AG54" s="487"/>
      <c r="AH54" s="487"/>
      <c r="AI54" s="488"/>
      <c r="AK54" s="159"/>
    </row>
    <row r="55" spans="2:37" ht="15" customHeight="1" x14ac:dyDescent="0.35">
      <c r="B55" s="474" t="s">
        <v>272</v>
      </c>
      <c r="C55" s="468"/>
      <c r="D55" s="468"/>
      <c r="E55" s="468"/>
      <c r="F55" s="468"/>
      <c r="G55" s="468"/>
      <c r="H55" s="469"/>
      <c r="J55" s="486"/>
      <c r="K55" s="487"/>
      <c r="L55" s="487"/>
      <c r="M55" s="487"/>
      <c r="N55" s="487"/>
      <c r="O55" s="487"/>
      <c r="P55" s="487"/>
      <c r="Q55" s="488"/>
      <c r="S55" s="486"/>
      <c r="T55" s="487"/>
      <c r="U55" s="487"/>
      <c r="V55" s="487"/>
      <c r="W55" s="487"/>
      <c r="X55" s="487"/>
      <c r="Y55" s="487"/>
      <c r="Z55" s="488"/>
      <c r="AB55" s="486"/>
      <c r="AC55" s="487"/>
      <c r="AD55" s="487"/>
      <c r="AE55" s="487"/>
      <c r="AF55" s="487"/>
      <c r="AG55" s="487"/>
      <c r="AH55" s="487"/>
      <c r="AI55" s="488"/>
      <c r="AK55" s="159"/>
    </row>
    <row r="56" spans="2:37" ht="15.75" customHeight="1" x14ac:dyDescent="0.35">
      <c r="B56" s="474"/>
      <c r="C56" s="468"/>
      <c r="D56" s="468"/>
      <c r="E56" s="468"/>
      <c r="F56" s="468"/>
      <c r="G56" s="468"/>
      <c r="H56" s="469"/>
      <c r="J56" s="486"/>
      <c r="K56" s="487"/>
      <c r="L56" s="487"/>
      <c r="M56" s="487"/>
      <c r="N56" s="487"/>
      <c r="O56" s="487"/>
      <c r="P56" s="487"/>
      <c r="Q56" s="488"/>
      <c r="S56" s="486"/>
      <c r="T56" s="487"/>
      <c r="U56" s="487"/>
      <c r="V56" s="487"/>
      <c r="W56" s="487"/>
      <c r="X56" s="487"/>
      <c r="Y56" s="487"/>
      <c r="Z56" s="488"/>
      <c r="AB56" s="486"/>
      <c r="AC56" s="487"/>
      <c r="AD56" s="487"/>
      <c r="AE56" s="487"/>
      <c r="AF56" s="487"/>
      <c r="AG56" s="487"/>
      <c r="AH56" s="487"/>
      <c r="AI56" s="488"/>
      <c r="AK56" s="159"/>
    </row>
    <row r="57" spans="2:37" ht="15.75" customHeight="1" x14ac:dyDescent="0.35">
      <c r="B57" s="474"/>
      <c r="C57" s="468"/>
      <c r="D57" s="468"/>
      <c r="E57" s="468"/>
      <c r="F57" s="468"/>
      <c r="G57" s="468"/>
      <c r="H57" s="469"/>
      <c r="J57" s="486"/>
      <c r="K57" s="487"/>
      <c r="L57" s="487"/>
      <c r="M57" s="487"/>
      <c r="N57" s="487"/>
      <c r="O57" s="487"/>
      <c r="P57" s="487"/>
      <c r="Q57" s="488"/>
      <c r="S57" s="486"/>
      <c r="T57" s="487"/>
      <c r="U57" s="487"/>
      <c r="V57" s="487"/>
      <c r="W57" s="487"/>
      <c r="X57" s="487"/>
      <c r="Y57" s="487"/>
      <c r="Z57" s="488"/>
      <c r="AB57" s="486"/>
      <c r="AC57" s="487"/>
      <c r="AD57" s="487"/>
      <c r="AE57" s="487"/>
      <c r="AF57" s="487"/>
      <c r="AG57" s="487"/>
      <c r="AH57" s="487"/>
      <c r="AI57" s="488"/>
      <c r="AK57" s="159"/>
    </row>
    <row r="58" spans="2:37" ht="15" customHeight="1" x14ac:dyDescent="0.35">
      <c r="B58" s="474" t="s">
        <v>273</v>
      </c>
      <c r="C58" s="468"/>
      <c r="D58" s="468"/>
      <c r="E58" s="468"/>
      <c r="F58" s="468"/>
      <c r="G58" s="468"/>
      <c r="H58" s="469"/>
      <c r="J58" s="486"/>
      <c r="K58" s="487"/>
      <c r="L58" s="487"/>
      <c r="M58" s="487"/>
      <c r="N58" s="487"/>
      <c r="O58" s="487"/>
      <c r="P58" s="487"/>
      <c r="Q58" s="488"/>
      <c r="S58" s="486"/>
      <c r="T58" s="487"/>
      <c r="U58" s="487"/>
      <c r="V58" s="487"/>
      <c r="W58" s="487"/>
      <c r="X58" s="487"/>
      <c r="Y58" s="487"/>
      <c r="Z58" s="488"/>
      <c r="AB58" s="486"/>
      <c r="AC58" s="487"/>
      <c r="AD58" s="487"/>
      <c r="AE58" s="487"/>
      <c r="AF58" s="487"/>
      <c r="AG58" s="487"/>
      <c r="AH58" s="487"/>
      <c r="AI58" s="488"/>
      <c r="AK58" s="159"/>
    </row>
    <row r="59" spans="2:37" ht="15.75" customHeight="1" x14ac:dyDescent="0.35">
      <c r="B59" s="474"/>
      <c r="C59" s="468"/>
      <c r="D59" s="468"/>
      <c r="E59" s="468"/>
      <c r="F59" s="468"/>
      <c r="G59" s="468"/>
      <c r="H59" s="469"/>
      <c r="J59" s="486"/>
      <c r="K59" s="487"/>
      <c r="L59" s="487"/>
      <c r="M59" s="487"/>
      <c r="N59" s="487"/>
      <c r="O59" s="487"/>
      <c r="P59" s="487"/>
      <c r="Q59" s="488"/>
      <c r="S59" s="486"/>
      <c r="T59" s="487"/>
      <c r="U59" s="487"/>
      <c r="V59" s="487"/>
      <c r="W59" s="487"/>
      <c r="X59" s="487"/>
      <c r="Y59" s="487"/>
      <c r="Z59" s="488"/>
      <c r="AB59" s="486"/>
      <c r="AC59" s="487"/>
      <c r="AD59" s="487"/>
      <c r="AE59" s="487"/>
      <c r="AF59" s="487"/>
      <c r="AG59" s="487"/>
      <c r="AH59" s="487"/>
      <c r="AI59" s="488"/>
      <c r="AK59" s="159"/>
    </row>
    <row r="60" spans="2:37" ht="15" customHeight="1" x14ac:dyDescent="0.35">
      <c r="B60" s="474"/>
      <c r="C60" s="468"/>
      <c r="D60" s="468"/>
      <c r="E60" s="468"/>
      <c r="F60" s="468"/>
      <c r="G60" s="468"/>
      <c r="H60" s="469"/>
      <c r="J60" s="486"/>
      <c r="K60" s="487"/>
      <c r="L60" s="487"/>
      <c r="M60" s="487"/>
      <c r="N60" s="487"/>
      <c r="O60" s="487"/>
      <c r="P60" s="487"/>
      <c r="Q60" s="488"/>
      <c r="S60" s="486"/>
      <c r="T60" s="487"/>
      <c r="U60" s="487"/>
      <c r="V60" s="487"/>
      <c r="W60" s="487"/>
      <c r="X60" s="487"/>
      <c r="Y60" s="487"/>
      <c r="Z60" s="488"/>
      <c r="AB60" s="486"/>
      <c r="AC60" s="487"/>
      <c r="AD60" s="487"/>
      <c r="AE60" s="487"/>
      <c r="AF60" s="487"/>
      <c r="AG60" s="487"/>
      <c r="AH60" s="487"/>
      <c r="AI60" s="488"/>
      <c r="AK60" s="159"/>
    </row>
    <row r="61" spans="2:37" ht="15.75" customHeight="1" x14ac:dyDescent="0.35">
      <c r="B61" s="474" t="s">
        <v>258</v>
      </c>
      <c r="C61" s="468"/>
      <c r="D61" s="468"/>
      <c r="E61" s="468"/>
      <c r="F61" s="468"/>
      <c r="G61" s="468"/>
      <c r="H61" s="469"/>
      <c r="J61" s="486"/>
      <c r="K61" s="487"/>
      <c r="L61" s="487"/>
      <c r="M61" s="487"/>
      <c r="N61" s="487"/>
      <c r="O61" s="487"/>
      <c r="P61" s="487"/>
      <c r="Q61" s="488"/>
      <c r="S61" s="486"/>
      <c r="T61" s="487"/>
      <c r="U61" s="487"/>
      <c r="V61" s="487"/>
      <c r="W61" s="487"/>
      <c r="X61" s="487"/>
      <c r="Y61" s="487"/>
      <c r="Z61" s="488"/>
      <c r="AB61" s="486"/>
      <c r="AC61" s="487"/>
      <c r="AD61" s="487"/>
      <c r="AE61" s="487"/>
      <c r="AF61" s="487"/>
      <c r="AG61" s="487"/>
      <c r="AH61" s="487"/>
      <c r="AI61" s="488"/>
      <c r="AK61" s="159"/>
    </row>
    <row r="62" spans="2:37" ht="16.5" customHeight="1" x14ac:dyDescent="0.35">
      <c r="B62" s="474"/>
      <c r="C62" s="468"/>
      <c r="D62" s="468"/>
      <c r="E62" s="468"/>
      <c r="F62" s="468"/>
      <c r="G62" s="468"/>
      <c r="H62" s="469"/>
      <c r="J62" s="486"/>
      <c r="K62" s="487"/>
      <c r="L62" s="487"/>
      <c r="M62" s="487"/>
      <c r="N62" s="487"/>
      <c r="O62" s="487"/>
      <c r="P62" s="487"/>
      <c r="Q62" s="488"/>
      <c r="S62" s="486"/>
      <c r="T62" s="487"/>
      <c r="U62" s="487"/>
      <c r="V62" s="487"/>
      <c r="W62" s="487"/>
      <c r="X62" s="487"/>
      <c r="Y62" s="487"/>
      <c r="Z62" s="488"/>
      <c r="AB62" s="486"/>
      <c r="AC62" s="487"/>
      <c r="AD62" s="487"/>
      <c r="AE62" s="487"/>
      <c r="AF62" s="487"/>
      <c r="AG62" s="487"/>
      <c r="AH62" s="487"/>
      <c r="AI62" s="488"/>
      <c r="AK62" s="159"/>
    </row>
    <row r="63" spans="2:37" ht="15.6" thickBot="1" x14ac:dyDescent="0.4">
      <c r="B63" s="492"/>
      <c r="C63" s="470"/>
      <c r="D63" s="470"/>
      <c r="E63" s="470"/>
      <c r="F63" s="470"/>
      <c r="G63" s="470"/>
      <c r="H63" s="471"/>
      <c r="J63" s="489"/>
      <c r="K63" s="490"/>
      <c r="L63" s="490"/>
      <c r="M63" s="490"/>
      <c r="N63" s="490"/>
      <c r="O63" s="490"/>
      <c r="P63" s="490"/>
      <c r="Q63" s="491"/>
      <c r="R63"/>
      <c r="S63" s="489"/>
      <c r="T63" s="490"/>
      <c r="U63" s="490"/>
      <c r="V63" s="490"/>
      <c r="W63" s="490"/>
      <c r="X63" s="490"/>
      <c r="Y63" s="490"/>
      <c r="Z63" s="491"/>
      <c r="AA63"/>
      <c r="AB63" s="489"/>
      <c r="AC63" s="490"/>
      <c r="AD63" s="490"/>
      <c r="AE63" s="490"/>
      <c r="AF63" s="490"/>
      <c r="AG63" s="490"/>
      <c r="AH63" s="490"/>
      <c r="AI63" s="491"/>
      <c r="AK63" s="159"/>
    </row>
    <row r="64" spans="2:37" x14ac:dyDescent="0.35">
      <c r="J64"/>
      <c r="K64"/>
      <c r="L64"/>
      <c r="M64"/>
      <c r="N64"/>
      <c r="O64"/>
      <c r="P64"/>
      <c r="Q64"/>
      <c r="R64"/>
      <c r="S64"/>
      <c r="T64"/>
      <c r="U64"/>
      <c r="V64"/>
      <c r="W64"/>
      <c r="X64"/>
      <c r="Y64"/>
      <c r="Z64"/>
      <c r="AA64"/>
      <c r="AB64"/>
      <c r="AC64"/>
      <c r="AD64"/>
      <c r="AE64"/>
      <c r="AF64"/>
      <c r="AG64"/>
      <c r="AH64"/>
      <c r="AI64"/>
      <c r="AK64" s="159"/>
    </row>
    <row r="65" spans="1:37" x14ac:dyDescent="0.35">
      <c r="A65" s="159"/>
      <c r="B65" s="159"/>
      <c r="C65" s="159"/>
      <c r="D65" s="159"/>
      <c r="E65" s="159"/>
      <c r="F65" s="159"/>
      <c r="G65" s="159"/>
      <c r="H65" s="159"/>
      <c r="I65" s="159"/>
      <c r="J65" s="159"/>
      <c r="K65" s="159"/>
      <c r="L65" s="159"/>
      <c r="M65" s="159"/>
      <c r="N65" s="159"/>
      <c r="O65" s="159"/>
      <c r="P65" s="159"/>
      <c r="Q65" s="159"/>
      <c r="R65" s="159"/>
      <c r="S65" s="159"/>
      <c r="T65" s="159"/>
      <c r="U65" s="159"/>
      <c r="V65" s="159"/>
      <c r="W65" s="159"/>
      <c r="X65" s="159"/>
      <c r="Y65" s="159"/>
      <c r="Z65" s="159"/>
      <c r="AA65" s="159"/>
      <c r="AB65" s="159"/>
      <c r="AC65" s="159"/>
      <c r="AD65" s="159"/>
      <c r="AE65" s="159"/>
      <c r="AF65" s="159"/>
      <c r="AG65" s="159"/>
      <c r="AH65" s="159"/>
      <c r="AI65" s="159"/>
      <c r="AJ65" s="159"/>
      <c r="AK65" s="159"/>
    </row>
  </sheetData>
  <sheetProtection algorithmName="SHA-512" hashValue="qALAy/0SdyLnnnNxYkIgu3SbtgpH8VburpzUeI+uYQkvBDI+qQONkV/MXmN5e7nghckxvq2alplL94HbTTH4oQ==" saltValue="HHTbD815bKUsb1HT2RKVkg==" spinCount="100000" sheet="1" scenarios="1" selectLockedCells="1"/>
  <customSheetViews>
    <customSheetView guid="{93A7420A-9CB1-41ED-BAA4-06AB08AA6C37}" showGridLines="0">
      <selection activeCell="C57" sqref="C57"/>
      <pageMargins left="0.7" right="0.7" top="0.75" bottom="0.75" header="0.3" footer="0.3"/>
      <pageSetup orientation="portrait" r:id="rId1"/>
    </customSheetView>
  </customSheetViews>
  <mergeCells count="35">
    <mergeCell ref="J30:Q45"/>
    <mergeCell ref="AB30:AI45"/>
    <mergeCell ref="AB48:AI63"/>
    <mergeCell ref="B49:B51"/>
    <mergeCell ref="C49:H51"/>
    <mergeCell ref="S30:Z45"/>
    <mergeCell ref="J48:Q63"/>
    <mergeCell ref="S48:Z63"/>
    <mergeCell ref="B52:B54"/>
    <mergeCell ref="C52:H54"/>
    <mergeCell ref="B55:B57"/>
    <mergeCell ref="C55:H57"/>
    <mergeCell ref="B58:B60"/>
    <mergeCell ref="B61:B63"/>
    <mergeCell ref="C58:H60"/>
    <mergeCell ref="B37:B39"/>
    <mergeCell ref="C7:D7"/>
    <mergeCell ref="J12:Q27"/>
    <mergeCell ref="S12:Z27"/>
    <mergeCell ref="AB12:AI27"/>
    <mergeCell ref="B2:D2"/>
    <mergeCell ref="C3:D3"/>
    <mergeCell ref="C4:D4"/>
    <mergeCell ref="C5:D5"/>
    <mergeCell ref="C6:D6"/>
    <mergeCell ref="C8:D8"/>
    <mergeCell ref="C9:D9"/>
    <mergeCell ref="C61:H63"/>
    <mergeCell ref="C37:H39"/>
    <mergeCell ref="B40:B42"/>
    <mergeCell ref="C40:H42"/>
    <mergeCell ref="B46:B48"/>
    <mergeCell ref="C46:H48"/>
    <mergeCell ref="B43:B45"/>
    <mergeCell ref="C43:H45"/>
  </mergeCells>
  <conditionalFormatting sqref="S12:Z27 S30:Z45 S48:Z63">
    <cfRule type="expression" dxfId="10" priority="2">
      <formula>WasMedRun="No"</formula>
    </cfRule>
  </conditionalFormatting>
  <conditionalFormatting sqref="AB12:AI27 AB30:AI45 AB48:AI63">
    <cfRule type="expression" dxfId="9" priority="1">
      <formula>WasLightRun="No"</formula>
    </cfRule>
  </conditionalFormatting>
  <hyperlinks>
    <hyperlink ref="F3" location="Instructions!C29" display="Back to Instructions tab" xr:uid="{00000000-0004-0000-0500-000000000000}"/>
  </hyperlinks>
  <pageMargins left="0.7" right="0.7" top="0.75" bottom="0.75" header="0.3" footer="0.3"/>
  <pageSetup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0070C0"/>
  </sheetPr>
  <dimension ref="A1:U127"/>
  <sheetViews>
    <sheetView showGridLines="0" zoomScale="80" zoomScaleNormal="80" workbookViewId="0">
      <selection activeCell="E22" sqref="E22"/>
    </sheetView>
  </sheetViews>
  <sheetFormatPr defaultColWidth="9.109375" defaultRowHeight="15.6" x14ac:dyDescent="0.35"/>
  <cols>
    <col min="1" max="1" width="3" style="102" customWidth="1"/>
    <col min="2" max="2" width="2.44140625" style="102" customWidth="1"/>
    <col min="3" max="3" width="2.109375" style="102" customWidth="1"/>
    <col min="4" max="4" width="82.6640625" style="102" customWidth="1"/>
    <col min="5" max="5" width="17.6640625" style="102" customWidth="1"/>
    <col min="6" max="6" width="16.5546875" style="102" customWidth="1"/>
    <col min="7" max="7" width="16.109375" style="102" customWidth="1"/>
    <col min="8" max="8" width="2.6640625" style="102" customWidth="1"/>
    <col min="9" max="9" width="8.5546875" style="102" customWidth="1"/>
    <col min="10" max="10" width="3" style="102" customWidth="1"/>
    <col min="11" max="11" width="3.109375" style="102" customWidth="1"/>
    <col min="12" max="12" width="2.33203125" style="102" customWidth="1"/>
    <col min="13" max="13" width="81.6640625" style="102" customWidth="1"/>
    <col min="14" max="14" width="16.6640625" style="102" customWidth="1"/>
    <col min="15" max="15" width="17" style="102" customWidth="1"/>
    <col min="16" max="16" width="23.88671875" style="102" customWidth="1"/>
    <col min="17" max="17" width="3" style="102" customWidth="1"/>
    <col min="18" max="19" width="2.33203125" style="102" customWidth="1"/>
    <col min="20" max="20" width="2.6640625" style="102" customWidth="1"/>
    <col min="21" max="16384" width="9.109375" style="102"/>
  </cols>
  <sheetData>
    <row r="1" spans="2:20" ht="16.2" thickBot="1" x14ac:dyDescent="0.4">
      <c r="T1" s="103"/>
    </row>
    <row r="2" spans="2:20" ht="17.25" customHeight="1" thickBot="1" x14ac:dyDescent="0.4">
      <c r="B2" s="399" t="str">
        <f>'Version Control'!$B$2</f>
        <v>Title Block</v>
      </c>
      <c r="C2" s="421"/>
      <c r="D2" s="421"/>
      <c r="E2" s="421"/>
      <c r="F2" s="421"/>
      <c r="G2" s="421"/>
      <c r="H2" s="421"/>
      <c r="I2" s="400"/>
      <c r="T2" s="103"/>
    </row>
    <row r="3" spans="2:20" x14ac:dyDescent="0.35">
      <c r="B3" s="515" t="str">
        <f>'Version Control'!$B$3</f>
        <v>Test Report Template Name:</v>
      </c>
      <c r="C3" s="516"/>
      <c r="D3" s="516"/>
      <c r="E3" s="525" t="str">
        <f>'Version Control'!$C$3</f>
        <v>Dishwashers</v>
      </c>
      <c r="F3" s="526"/>
      <c r="G3" s="526"/>
      <c r="H3" s="526"/>
      <c r="I3" s="527"/>
      <c r="M3" s="108" t="s">
        <v>127</v>
      </c>
      <c r="T3" s="103"/>
    </row>
    <row r="4" spans="2:20" x14ac:dyDescent="0.35">
      <c r="B4" s="517" t="str">
        <f>'Version Control'!$B$4</f>
        <v>Version Number:</v>
      </c>
      <c r="C4" s="518"/>
      <c r="D4" s="518"/>
      <c r="E4" s="519" t="str">
        <f>'Version Control'!$C$4</f>
        <v>v1.0</v>
      </c>
      <c r="F4" s="520"/>
      <c r="G4" s="520"/>
      <c r="H4" s="520"/>
      <c r="I4" s="521"/>
      <c r="T4" s="103"/>
    </row>
    <row r="5" spans="2:20" x14ac:dyDescent="0.35">
      <c r="B5" s="517" t="str">
        <f>'Version Control'!$B$5</f>
        <v xml:space="preserve">Latest Template Revision: </v>
      </c>
      <c r="C5" s="518"/>
      <c r="D5" s="518"/>
      <c r="E5" s="522">
        <f>'Version Control'!$C$5</f>
        <v>45821</v>
      </c>
      <c r="F5" s="523"/>
      <c r="G5" s="523"/>
      <c r="H5" s="523"/>
      <c r="I5" s="524"/>
      <c r="T5" s="103"/>
    </row>
    <row r="6" spans="2:20" x14ac:dyDescent="0.35">
      <c r="B6" s="517" t="str">
        <f>'Version Control'!$B$6</f>
        <v>Tab Name:</v>
      </c>
      <c r="C6" s="518"/>
      <c r="D6" s="518"/>
      <c r="E6" s="519" t="str">
        <f ca="1">MID(CELL("filename",C1), FIND("]", CELL("filename", C1))+ 1, 255)</f>
        <v>Test Data &amp; Derived Results</v>
      </c>
      <c r="F6" s="520"/>
      <c r="G6" s="520"/>
      <c r="H6" s="520"/>
      <c r="I6" s="521"/>
      <c r="T6" s="103"/>
    </row>
    <row r="7" spans="2:20" ht="35.25" customHeight="1" x14ac:dyDescent="0.35">
      <c r="B7" s="528" t="str">
        <f>'Version Control'!$B$7</f>
        <v>File Name:</v>
      </c>
      <c r="C7" s="529"/>
      <c r="D7" s="529"/>
      <c r="E7" s="533" t="str">
        <f ca="1">'Version Control'!$C$7</f>
        <v>Dishwashers Appendix C2 - v1.0.xlsx</v>
      </c>
      <c r="F7" s="531"/>
      <c r="G7" s="531"/>
      <c r="H7" s="531"/>
      <c r="I7" s="532"/>
      <c r="T7" s="103"/>
    </row>
    <row r="8" spans="2:20" x14ac:dyDescent="0.35">
      <c r="B8" s="528" t="str">
        <f>'Version Control'!$B$8</f>
        <v>Test Start Date:</v>
      </c>
      <c r="C8" s="529"/>
      <c r="D8" s="529"/>
      <c r="E8" s="530" t="str">
        <f>'Version Control'!$C$8</f>
        <v>[MM/DD/YYYY]</v>
      </c>
      <c r="F8" s="531"/>
      <c r="G8" s="531"/>
      <c r="H8" s="531"/>
      <c r="I8" s="532"/>
      <c r="T8" s="103"/>
    </row>
    <row r="9" spans="2:20" ht="16.2" thickBot="1" x14ac:dyDescent="0.4">
      <c r="B9" s="513" t="str">
        <f>'Version Control'!$B$9</f>
        <v xml:space="preserve">Test Completion Date: </v>
      </c>
      <c r="C9" s="514"/>
      <c r="D9" s="514"/>
      <c r="E9" s="496" t="str">
        <f>'Version Control'!$C$9</f>
        <v>[MM/DD/YYYY]</v>
      </c>
      <c r="F9" s="497"/>
      <c r="G9" s="497"/>
      <c r="H9" s="497"/>
      <c r="I9" s="498"/>
      <c r="T9" s="103"/>
    </row>
    <row r="10" spans="2:20" x14ac:dyDescent="0.35">
      <c r="T10" s="103"/>
    </row>
    <row r="11" spans="2:20" ht="16.2" thickBot="1" x14ac:dyDescent="0.4">
      <c r="T11" s="103"/>
    </row>
    <row r="12" spans="2:20" ht="16.2" thickBot="1" x14ac:dyDescent="0.4">
      <c r="B12" s="109" t="s">
        <v>28</v>
      </c>
      <c r="C12" s="110"/>
      <c r="D12" s="110"/>
      <c r="E12" s="110"/>
      <c r="F12" s="110"/>
      <c r="G12" s="110"/>
      <c r="H12" s="110"/>
      <c r="I12" s="110"/>
      <c r="J12" s="110"/>
      <c r="K12" s="110"/>
      <c r="L12" s="110"/>
      <c r="M12" s="110"/>
      <c r="N12" s="110"/>
      <c r="O12" s="110"/>
      <c r="P12" s="110"/>
      <c r="Q12" s="111"/>
      <c r="T12" s="103"/>
    </row>
    <row r="13" spans="2:20" x14ac:dyDescent="0.35">
      <c r="B13" s="113" t="s">
        <v>402</v>
      </c>
      <c r="C13" s="114"/>
      <c r="D13" s="114"/>
      <c r="E13" s="114"/>
      <c r="F13" s="114"/>
      <c r="G13" s="114"/>
      <c r="H13" s="114"/>
      <c r="I13" s="114"/>
      <c r="J13" s="114"/>
      <c r="K13" s="114"/>
      <c r="L13" s="114"/>
      <c r="M13" s="114"/>
      <c r="N13" s="114"/>
      <c r="O13" s="114"/>
      <c r="P13" s="114"/>
      <c r="Q13" s="115"/>
      <c r="T13" s="103"/>
    </row>
    <row r="14" spans="2:20" x14ac:dyDescent="0.35">
      <c r="B14" s="113" t="s">
        <v>164</v>
      </c>
      <c r="C14" s="114"/>
      <c r="D14" s="114"/>
      <c r="E14" s="114"/>
      <c r="F14" s="114"/>
      <c r="G14" s="114"/>
      <c r="H14" s="114"/>
      <c r="I14" s="114"/>
      <c r="J14" s="114"/>
      <c r="K14" s="114"/>
      <c r="L14" s="114"/>
      <c r="M14" s="114"/>
      <c r="N14" s="114"/>
      <c r="O14" s="114"/>
      <c r="P14" s="114"/>
      <c r="Q14" s="115"/>
      <c r="T14" s="103"/>
    </row>
    <row r="15" spans="2:20" x14ac:dyDescent="0.35">
      <c r="B15" s="113" t="s">
        <v>292</v>
      </c>
      <c r="C15" s="114"/>
      <c r="D15" s="114"/>
      <c r="E15" s="114"/>
      <c r="F15" s="114"/>
      <c r="G15" s="114"/>
      <c r="H15" s="114"/>
      <c r="I15" s="114"/>
      <c r="J15" s="114"/>
      <c r="K15" s="114"/>
      <c r="L15" s="114"/>
      <c r="M15" s="114"/>
      <c r="N15" s="114"/>
      <c r="O15" s="114"/>
      <c r="P15" s="114"/>
      <c r="Q15" s="115"/>
      <c r="T15" s="103"/>
    </row>
    <row r="16" spans="2:20" x14ac:dyDescent="0.35">
      <c r="B16" s="113" t="s">
        <v>395</v>
      </c>
      <c r="C16" s="114"/>
      <c r="D16" s="114"/>
      <c r="E16" s="114"/>
      <c r="F16" s="114"/>
      <c r="G16" s="114"/>
      <c r="H16" s="114"/>
      <c r="I16" s="114"/>
      <c r="J16" s="114"/>
      <c r="K16" s="114"/>
      <c r="L16" s="114"/>
      <c r="M16" s="114"/>
      <c r="N16" s="114"/>
      <c r="O16" s="114"/>
      <c r="P16" s="114"/>
      <c r="Q16" s="115"/>
      <c r="T16" s="103"/>
    </row>
    <row r="17" spans="2:20" ht="16.2" thickBot="1" x14ac:dyDescent="0.4">
      <c r="B17" s="113"/>
      <c r="C17" s="114"/>
      <c r="D17" s="114"/>
      <c r="E17" s="114"/>
      <c r="F17" s="114"/>
      <c r="G17" s="114"/>
      <c r="H17" s="114"/>
      <c r="I17" s="114"/>
      <c r="J17" s="114"/>
      <c r="K17" s="114"/>
      <c r="L17" s="114"/>
      <c r="M17" s="114"/>
      <c r="N17" s="114"/>
      <c r="O17" s="114"/>
      <c r="P17" s="114"/>
      <c r="Q17" s="115"/>
      <c r="T17" s="103"/>
    </row>
    <row r="18" spans="2:20" x14ac:dyDescent="0.35">
      <c r="B18" s="116"/>
      <c r="C18" s="31" t="s">
        <v>274</v>
      </c>
      <c r="D18" s="140"/>
      <c r="E18" s="140"/>
      <c r="F18" s="140"/>
      <c r="G18" s="140"/>
      <c r="H18" s="141"/>
      <c r="I18" s="114"/>
      <c r="J18" s="114"/>
      <c r="K18" s="114"/>
      <c r="L18" s="31" t="s">
        <v>159</v>
      </c>
      <c r="M18" s="140"/>
      <c r="N18" s="140"/>
      <c r="O18" s="140"/>
      <c r="P18" s="141"/>
      <c r="Q18" s="117"/>
      <c r="T18" s="103"/>
    </row>
    <row r="19" spans="2:20" x14ac:dyDescent="0.35">
      <c r="B19" s="116"/>
      <c r="C19" s="116"/>
      <c r="H19" s="117"/>
      <c r="L19" s="116"/>
      <c r="N19" s="114" t="s">
        <v>368</v>
      </c>
      <c r="O19" s="114"/>
      <c r="P19" s="117"/>
      <c r="Q19" s="117"/>
      <c r="T19" s="103"/>
    </row>
    <row r="20" spans="2:20" ht="16.8" x14ac:dyDescent="0.4">
      <c r="B20" s="116"/>
      <c r="C20" s="116"/>
      <c r="D20" s="120" t="s">
        <v>396</v>
      </c>
      <c r="E20" s="121"/>
      <c r="F20" s="121"/>
      <c r="G20" s="122"/>
      <c r="H20" s="117"/>
      <c r="L20" s="116"/>
      <c r="M20" s="135" t="s">
        <v>194</v>
      </c>
      <c r="N20" s="323"/>
      <c r="O20" s="328" t="s">
        <v>139</v>
      </c>
      <c r="P20" s="117"/>
      <c r="Q20" s="117"/>
      <c r="T20" s="103"/>
    </row>
    <row r="21" spans="2:20" ht="16.8" x14ac:dyDescent="0.4">
      <c r="B21" s="116"/>
      <c r="C21" s="116"/>
      <c r="D21" s="123"/>
      <c r="E21" s="114" t="s">
        <v>99</v>
      </c>
      <c r="G21" s="124"/>
      <c r="H21" s="117"/>
      <c r="L21" s="116"/>
      <c r="M21" s="126" t="s">
        <v>196</v>
      </c>
      <c r="N21" s="323"/>
      <c r="O21" s="269" t="s">
        <v>140</v>
      </c>
      <c r="P21" s="117"/>
      <c r="Q21" s="117"/>
      <c r="T21" s="103"/>
    </row>
    <row r="22" spans="2:20" ht="16.8" x14ac:dyDescent="0.4">
      <c r="B22" s="116"/>
      <c r="C22" s="116"/>
      <c r="D22" s="130" t="s">
        <v>190</v>
      </c>
      <c r="E22" s="323"/>
      <c r="F22" s="126" t="s">
        <v>142</v>
      </c>
      <c r="G22" s="127"/>
      <c r="H22" s="117"/>
      <c r="L22" s="116"/>
      <c r="M22" s="131" t="s">
        <v>277</v>
      </c>
      <c r="N22" s="323"/>
      <c r="O22" s="329" t="s">
        <v>160</v>
      </c>
      <c r="P22" s="117"/>
      <c r="Q22" s="117"/>
      <c r="T22" s="103"/>
    </row>
    <row r="23" spans="2:20" ht="17.399999999999999" thickBot="1" x14ac:dyDescent="0.45">
      <c r="B23" s="116"/>
      <c r="C23" s="119"/>
      <c r="D23" s="131" t="s">
        <v>191</v>
      </c>
      <c r="E23" s="323"/>
      <c r="F23" s="131" t="s">
        <v>142</v>
      </c>
      <c r="G23" s="132"/>
      <c r="H23" s="117"/>
      <c r="L23" s="80"/>
      <c r="M23" s="377" t="s">
        <v>161</v>
      </c>
      <c r="N23" s="133"/>
      <c r="O23" s="133"/>
      <c r="P23" s="134"/>
      <c r="Q23" s="117"/>
      <c r="T23" s="103"/>
    </row>
    <row r="24" spans="2:20" ht="15.75" customHeight="1" thickBot="1" x14ac:dyDescent="0.4">
      <c r="B24" s="116"/>
      <c r="C24" s="116"/>
      <c r="H24" s="117"/>
      <c r="L24"/>
      <c r="M24"/>
      <c r="N24"/>
      <c r="O24"/>
      <c r="P24"/>
      <c r="Q24" s="117"/>
      <c r="T24" s="103"/>
    </row>
    <row r="25" spans="2:20" ht="16.5" customHeight="1" x14ac:dyDescent="0.35">
      <c r="B25" s="116"/>
      <c r="C25" s="116"/>
      <c r="D25" s="120" t="s">
        <v>4</v>
      </c>
      <c r="E25" s="121"/>
      <c r="F25" s="121"/>
      <c r="G25" s="122"/>
      <c r="H25" s="117"/>
      <c r="L25" s="31" t="s">
        <v>275</v>
      </c>
      <c r="M25" s="140"/>
      <c r="N25" s="266"/>
      <c r="O25" s="266"/>
      <c r="P25" s="268"/>
      <c r="Q25" s="117"/>
      <c r="T25" s="103"/>
    </row>
    <row r="26" spans="2:20" x14ac:dyDescent="0.35">
      <c r="B26" s="116"/>
      <c r="C26" s="116"/>
      <c r="D26" s="123"/>
      <c r="E26" s="114" t="s">
        <v>99</v>
      </c>
      <c r="G26" s="124"/>
      <c r="H26" s="117"/>
      <c r="L26" s="116"/>
      <c r="N26" s="114" t="s">
        <v>368</v>
      </c>
      <c r="O26" s="114"/>
      <c r="P26" s="117"/>
      <c r="Q26" s="117"/>
      <c r="T26" s="103"/>
    </row>
    <row r="27" spans="2:20" ht="16.8" x14ac:dyDescent="0.4">
      <c r="B27" s="116"/>
      <c r="C27" s="116"/>
      <c r="D27" s="125" t="s">
        <v>183</v>
      </c>
      <c r="E27" s="323"/>
      <c r="F27" s="126" t="s">
        <v>139</v>
      </c>
      <c r="G27" s="127"/>
      <c r="H27" s="117"/>
      <c r="L27" s="116"/>
      <c r="M27" s="135" t="s">
        <v>276</v>
      </c>
      <c r="N27" s="389"/>
      <c r="O27" s="328" t="s">
        <v>139</v>
      </c>
      <c r="P27" s="117"/>
      <c r="Q27" s="117"/>
      <c r="T27" s="103"/>
    </row>
    <row r="28" spans="2:20" ht="16.8" x14ac:dyDescent="0.4">
      <c r="B28" s="116"/>
      <c r="C28" s="116"/>
      <c r="D28" s="126" t="s">
        <v>184</v>
      </c>
      <c r="E28" s="323"/>
      <c r="F28" s="126" t="s">
        <v>140</v>
      </c>
      <c r="G28" s="127"/>
      <c r="H28" s="117"/>
      <c r="L28" s="116"/>
      <c r="M28" s="126" t="s">
        <v>280</v>
      </c>
      <c r="N28" s="389"/>
      <c r="O28" s="269" t="s">
        <v>140</v>
      </c>
      <c r="P28" s="117"/>
      <c r="Q28" s="117"/>
      <c r="T28" s="103"/>
    </row>
    <row r="29" spans="2:20" ht="16.8" x14ac:dyDescent="0.4">
      <c r="B29" s="116"/>
      <c r="C29" s="116"/>
      <c r="D29" s="126" t="s">
        <v>185</v>
      </c>
      <c r="E29" s="386"/>
      <c r="F29" s="383" t="s">
        <v>139</v>
      </c>
      <c r="G29" s="388"/>
      <c r="H29" s="117"/>
      <c r="L29" s="116"/>
      <c r="M29" s="126" t="s">
        <v>278</v>
      </c>
      <c r="N29" s="389"/>
      <c r="O29" s="269" t="s">
        <v>160</v>
      </c>
      <c r="P29" s="117"/>
      <c r="Q29" s="117"/>
      <c r="T29" s="103"/>
    </row>
    <row r="30" spans="2:20" ht="16.8" x14ac:dyDescent="0.4">
      <c r="B30" s="116"/>
      <c r="C30" s="116"/>
      <c r="D30" s="126" t="s">
        <v>401</v>
      </c>
      <c r="E30" s="510"/>
      <c r="F30" s="511"/>
      <c r="G30" s="512"/>
      <c r="H30" s="117"/>
      <c r="L30" s="257"/>
      <c r="M30" s="126" t="s">
        <v>279</v>
      </c>
      <c r="N30" s="389"/>
      <c r="O30" s="269" t="s">
        <v>139</v>
      </c>
      <c r="P30" s="258"/>
      <c r="Q30" s="117"/>
      <c r="T30" s="103"/>
    </row>
    <row r="31" spans="2:20" ht="16.8" x14ac:dyDescent="0.4">
      <c r="B31" s="116"/>
      <c r="C31" s="116"/>
      <c r="D31" s="126" t="s">
        <v>186</v>
      </c>
      <c r="E31" s="387"/>
      <c r="F31" s="128" t="str">
        <f>IF(E30="Measured for the entire fan-only mode duration", "[kWh]", IF(E30="Measured for a representative 10-minute period", "[Wh]", ""))</f>
        <v/>
      </c>
      <c r="G31" s="127"/>
      <c r="H31" s="117"/>
      <c r="L31" s="259"/>
      <c r="M31" s="126" t="s">
        <v>281</v>
      </c>
      <c r="N31" s="389"/>
      <c r="O31" s="269" t="s">
        <v>140</v>
      </c>
      <c r="P31" s="260"/>
      <c r="Q31" s="117"/>
      <c r="T31" s="103"/>
    </row>
    <row r="32" spans="2:20" ht="16.8" x14ac:dyDescent="0.4">
      <c r="B32" s="116"/>
      <c r="C32" s="116"/>
      <c r="D32" s="126" t="s">
        <v>187</v>
      </c>
      <c r="E32" s="323"/>
      <c r="F32" s="126" t="s">
        <v>141</v>
      </c>
      <c r="G32" s="127"/>
      <c r="H32" s="117"/>
      <c r="L32" s="259"/>
      <c r="M32" s="131" t="s">
        <v>282</v>
      </c>
      <c r="N32" s="389"/>
      <c r="O32" s="329" t="s">
        <v>160</v>
      </c>
      <c r="P32" s="260"/>
      <c r="Q32" s="117"/>
      <c r="T32" s="103"/>
    </row>
    <row r="33" spans="2:20" ht="17.399999999999999" thickBot="1" x14ac:dyDescent="0.45">
      <c r="B33" s="116"/>
      <c r="C33" s="116"/>
      <c r="D33" s="129" t="s">
        <v>188</v>
      </c>
      <c r="E33" s="323"/>
      <c r="F33" s="126" t="s">
        <v>141</v>
      </c>
      <c r="G33" s="127"/>
      <c r="H33" s="117"/>
      <c r="L33" s="261"/>
      <c r="M33" s="377" t="s">
        <v>161</v>
      </c>
      <c r="N33" s="262"/>
      <c r="O33" s="262"/>
      <c r="P33" s="263"/>
      <c r="Q33" s="117"/>
      <c r="T33" s="103"/>
    </row>
    <row r="34" spans="2:20" ht="17.399999999999999" thickBot="1" x14ac:dyDescent="0.45">
      <c r="B34" s="116"/>
      <c r="C34" s="116"/>
      <c r="D34" s="382" t="s">
        <v>189</v>
      </c>
      <c r="E34" s="323"/>
      <c r="F34" s="131" t="s">
        <v>141</v>
      </c>
      <c r="G34" s="132"/>
      <c r="H34" s="117"/>
      <c r="L34"/>
      <c r="M34"/>
      <c r="N34"/>
      <c r="O34"/>
      <c r="P34"/>
      <c r="Q34" s="117"/>
      <c r="T34" s="103"/>
    </row>
    <row r="35" spans="2:20" x14ac:dyDescent="0.35">
      <c r="B35" s="116"/>
      <c r="C35" s="116"/>
      <c r="H35" s="117"/>
      <c r="L35" s="31" t="s">
        <v>283</v>
      </c>
      <c r="M35" s="140"/>
      <c r="N35" s="140"/>
      <c r="O35" s="140"/>
      <c r="P35" s="141"/>
      <c r="Q35" s="117"/>
      <c r="T35" s="103"/>
    </row>
    <row r="36" spans="2:20" x14ac:dyDescent="0.35">
      <c r="B36" s="116"/>
      <c r="C36" s="116"/>
      <c r="D36" s="120" t="s">
        <v>5</v>
      </c>
      <c r="E36" s="121"/>
      <c r="F36" s="121"/>
      <c r="G36" s="122"/>
      <c r="H36" s="117"/>
      <c r="L36" s="116"/>
      <c r="N36" s="114" t="s">
        <v>368</v>
      </c>
      <c r="O36" s="114"/>
      <c r="P36" s="117"/>
      <c r="Q36" s="117"/>
      <c r="T36" s="103"/>
    </row>
    <row r="37" spans="2:20" x14ac:dyDescent="0.35">
      <c r="B37" s="116"/>
      <c r="C37" s="116"/>
      <c r="D37" s="123"/>
      <c r="E37" s="114" t="s">
        <v>99</v>
      </c>
      <c r="G37" s="124"/>
      <c r="H37" s="117"/>
      <c r="L37" s="116"/>
      <c r="M37" s="264" t="s">
        <v>284</v>
      </c>
      <c r="N37" s="389"/>
      <c r="O37" s="256" t="s">
        <v>140</v>
      </c>
      <c r="P37" s="117"/>
      <c r="Q37" s="117"/>
      <c r="T37" s="103"/>
    </row>
    <row r="38" spans="2:20" ht="17.399999999999999" thickBot="1" x14ac:dyDescent="0.45">
      <c r="B38" s="116"/>
      <c r="C38" s="116"/>
      <c r="D38" s="125" t="s">
        <v>192</v>
      </c>
      <c r="E38" s="323"/>
      <c r="F38" s="267" t="str">
        <f>IF(WasMedRun="No", E27,"")</f>
        <v/>
      </c>
      <c r="G38" s="269" t="s">
        <v>139</v>
      </c>
      <c r="H38" s="117"/>
      <c r="L38" s="80"/>
      <c r="M38" s="377" t="s">
        <v>285</v>
      </c>
      <c r="N38" s="133"/>
      <c r="O38" s="133"/>
      <c r="P38" s="134"/>
      <c r="Q38" s="117"/>
      <c r="T38" s="103"/>
    </row>
    <row r="39" spans="2:20" ht="16.8" x14ac:dyDescent="0.4">
      <c r="B39" s="116"/>
      <c r="C39" s="116"/>
      <c r="D39" s="126" t="s">
        <v>193</v>
      </c>
      <c r="E39" s="323"/>
      <c r="F39" s="267" t="str">
        <f>IF(WasMedRun="No", E28,"")</f>
        <v/>
      </c>
      <c r="G39" s="269" t="s">
        <v>140</v>
      </c>
      <c r="H39" s="117"/>
      <c r="Q39" s="117"/>
      <c r="T39" s="103"/>
    </row>
    <row r="40" spans="2:20" ht="16.5" customHeight="1" x14ac:dyDescent="0.4">
      <c r="B40" s="116"/>
      <c r="C40" s="116"/>
      <c r="D40" s="126" t="s">
        <v>195</v>
      </c>
      <c r="E40" s="323"/>
      <c r="F40" s="267" t="str">
        <f>IF(WasMedRun="No", E29,"")</f>
        <v/>
      </c>
      <c r="G40" s="269" t="s">
        <v>139</v>
      </c>
      <c r="H40" s="117"/>
      <c r="Q40" s="117"/>
      <c r="T40" s="103"/>
    </row>
    <row r="41" spans="2:20" x14ac:dyDescent="0.35">
      <c r="B41" s="116"/>
      <c r="C41" s="116"/>
      <c r="D41" s="126" t="s">
        <v>401</v>
      </c>
      <c r="E41" s="510"/>
      <c r="F41" s="511"/>
      <c r="G41" s="512"/>
      <c r="H41" s="117"/>
      <c r="Q41" s="117"/>
      <c r="T41" s="103"/>
    </row>
    <row r="42" spans="2:20" ht="16.8" x14ac:dyDescent="0.4">
      <c r="B42" s="116"/>
      <c r="C42" s="116"/>
      <c r="D42" s="126" t="s">
        <v>186</v>
      </c>
      <c r="E42" s="323"/>
      <c r="F42" s="267" t="str">
        <f>IF(WasMedRun="No", E31,"")</f>
        <v/>
      </c>
      <c r="G42" s="269" t="str">
        <f>IF(E41="Measured for the entire fan-only mode duration", "[kWh]", IF(E41="Measured for a representative 10-minute period", "[Wh]", ""))</f>
        <v/>
      </c>
      <c r="H42" s="117"/>
      <c r="Q42" s="117"/>
      <c r="T42" s="103"/>
    </row>
    <row r="43" spans="2:20" ht="16.8" x14ac:dyDescent="0.4">
      <c r="B43" s="116"/>
      <c r="C43" s="116"/>
      <c r="D43" s="126" t="s">
        <v>197</v>
      </c>
      <c r="E43" s="323"/>
      <c r="F43" s="267" t="str">
        <f>IF(WasMedRun="No", E32,"")</f>
        <v/>
      </c>
      <c r="G43" s="269" t="s">
        <v>141</v>
      </c>
      <c r="H43" s="117"/>
      <c r="Q43" s="117"/>
      <c r="T43" s="103"/>
    </row>
    <row r="44" spans="2:20" ht="16.8" x14ac:dyDescent="0.4">
      <c r="B44" s="116"/>
      <c r="C44" s="116"/>
      <c r="D44" s="129" t="s">
        <v>198</v>
      </c>
      <c r="E44" s="323"/>
      <c r="F44" s="267" t="str">
        <f>IF(WasMedRun="No", E33,"")</f>
        <v/>
      </c>
      <c r="G44" s="269" t="s">
        <v>141</v>
      </c>
      <c r="H44" s="117"/>
      <c r="Q44" s="117"/>
      <c r="T44" s="103"/>
    </row>
    <row r="45" spans="2:20" ht="16.8" x14ac:dyDescent="0.4">
      <c r="B45" s="116"/>
      <c r="C45" s="116"/>
      <c r="D45" s="382" t="s">
        <v>199</v>
      </c>
      <c r="E45" s="323"/>
      <c r="F45" s="267" t="str">
        <f>IF(WasMedRun="No", E34,"")</f>
        <v/>
      </c>
      <c r="G45" s="329" t="s">
        <v>141</v>
      </c>
      <c r="H45" s="117"/>
      <c r="Q45" s="117"/>
      <c r="T45" s="103"/>
    </row>
    <row r="46" spans="2:20" x14ac:dyDescent="0.35">
      <c r="B46" s="116"/>
      <c r="C46" s="116"/>
      <c r="H46" s="117"/>
      <c r="Q46" s="117"/>
      <c r="T46" s="103"/>
    </row>
    <row r="47" spans="2:20" x14ac:dyDescent="0.35">
      <c r="B47" s="116"/>
      <c r="C47" s="116"/>
      <c r="D47" s="120" t="s">
        <v>6</v>
      </c>
      <c r="E47" s="121"/>
      <c r="F47" s="121"/>
      <c r="G47" s="122"/>
      <c r="H47" s="117"/>
      <c r="Q47" s="117"/>
      <c r="T47" s="103"/>
    </row>
    <row r="48" spans="2:20" x14ac:dyDescent="0.35">
      <c r="B48" s="116"/>
      <c r="C48" s="116"/>
      <c r="D48" s="123"/>
      <c r="E48" s="114" t="s">
        <v>99</v>
      </c>
      <c r="G48" s="124"/>
      <c r="H48" s="117"/>
      <c r="Q48" s="117"/>
      <c r="T48" s="103"/>
    </row>
    <row r="49" spans="2:20" ht="16.5" customHeight="1" x14ac:dyDescent="0.4">
      <c r="B49" s="116"/>
      <c r="C49" s="116"/>
      <c r="D49" s="125" t="s">
        <v>200</v>
      </c>
      <c r="E49" s="323"/>
      <c r="F49" s="267" t="str">
        <f>IF(WasLightRun="No",IF(WasMedRun="Yes",E38,F38),"")</f>
        <v/>
      </c>
      <c r="G49" s="269" t="s">
        <v>139</v>
      </c>
      <c r="H49" s="117"/>
      <c r="Q49" s="117"/>
      <c r="T49" s="103"/>
    </row>
    <row r="50" spans="2:20" ht="16.8" x14ac:dyDescent="0.4">
      <c r="B50" s="116"/>
      <c r="C50" s="116"/>
      <c r="D50" s="126" t="s">
        <v>201</v>
      </c>
      <c r="E50" s="323"/>
      <c r="F50" s="267" t="str">
        <f>IF(WasLightRun="No",IF(WasMedRun="Yes",E39,F39),"")</f>
        <v/>
      </c>
      <c r="G50" s="269" t="s">
        <v>140</v>
      </c>
      <c r="H50" s="117"/>
      <c r="Q50" s="117"/>
      <c r="T50" s="103"/>
    </row>
    <row r="51" spans="2:20" ht="16.8" x14ac:dyDescent="0.4">
      <c r="B51" s="116"/>
      <c r="C51" s="116"/>
      <c r="D51" s="126" t="s">
        <v>202</v>
      </c>
      <c r="E51" s="323"/>
      <c r="F51" s="267" t="str">
        <f>IF(WasLightRun="No",IF(WasMedRun="Yes",E40,F40),"")</f>
        <v/>
      </c>
      <c r="G51" s="269" t="s">
        <v>139</v>
      </c>
      <c r="H51" s="117"/>
      <c r="Q51" s="117"/>
      <c r="T51" s="103"/>
    </row>
    <row r="52" spans="2:20" x14ac:dyDescent="0.35">
      <c r="B52" s="116"/>
      <c r="C52" s="116"/>
      <c r="D52" s="126" t="s">
        <v>401</v>
      </c>
      <c r="E52" s="510"/>
      <c r="F52" s="511"/>
      <c r="G52" s="512"/>
      <c r="H52" s="117"/>
      <c r="Q52" s="117"/>
      <c r="T52" s="103"/>
    </row>
    <row r="53" spans="2:20" ht="16.8" x14ac:dyDescent="0.4">
      <c r="B53" s="116"/>
      <c r="C53" s="116"/>
      <c r="D53" s="126" t="s">
        <v>186</v>
      </c>
      <c r="E53" s="323"/>
      <c r="F53" s="267" t="str">
        <f>IF(WasLightRun="No",IF(WasMedRun="Yes",E42,F42),"")</f>
        <v/>
      </c>
      <c r="G53" s="269" t="str">
        <f>IF(E52="Measured for the entire fan-only mode duration", "[kWh]", IF(E52="Measured for a representative 10-minute period", "[Wh]", ""))</f>
        <v/>
      </c>
      <c r="H53" s="117"/>
      <c r="Q53" s="117"/>
      <c r="T53" s="103"/>
    </row>
    <row r="54" spans="2:20" ht="16.8" x14ac:dyDescent="0.4">
      <c r="B54" s="116"/>
      <c r="C54" s="116"/>
      <c r="D54" s="126" t="s">
        <v>203</v>
      </c>
      <c r="E54" s="323"/>
      <c r="F54" s="267" t="str">
        <f>IF(WasLightRun="No",IF(WasMedRun="Yes",E43,F43),"")</f>
        <v/>
      </c>
      <c r="G54" s="269" t="s">
        <v>141</v>
      </c>
      <c r="H54" s="117"/>
      <c r="Q54" s="117"/>
      <c r="T54" s="103"/>
    </row>
    <row r="55" spans="2:20" ht="16.8" x14ac:dyDescent="0.4">
      <c r="B55" s="116"/>
      <c r="C55" s="116"/>
      <c r="D55" s="129" t="s">
        <v>204</v>
      </c>
      <c r="E55" s="323"/>
      <c r="F55" s="267" t="str">
        <f>IF(WasLightRun="No",IF(WasMedRun="Yes",E44,F44),"")</f>
        <v/>
      </c>
      <c r="G55" s="269" t="s">
        <v>141</v>
      </c>
      <c r="H55" s="117"/>
      <c r="Q55" s="117"/>
      <c r="T55" s="103"/>
    </row>
    <row r="56" spans="2:20" ht="16.8" x14ac:dyDescent="0.4">
      <c r="B56" s="116"/>
      <c r="C56" s="116"/>
      <c r="D56" s="382" t="s">
        <v>205</v>
      </c>
      <c r="E56" s="323"/>
      <c r="F56" s="267" t="str">
        <f>IF(WasLightRun="No",IF(WasMedRun="Yes",E45,F45),"")</f>
        <v/>
      </c>
      <c r="G56" s="329" t="s">
        <v>141</v>
      </c>
      <c r="H56" s="117"/>
      <c r="Q56" s="117"/>
      <c r="T56" s="103"/>
    </row>
    <row r="57" spans="2:20" ht="16.2" thickBot="1" x14ac:dyDescent="0.4">
      <c r="B57" s="116"/>
      <c r="C57" s="80"/>
      <c r="D57" s="133"/>
      <c r="E57" s="133"/>
      <c r="F57" s="133"/>
      <c r="G57" s="133"/>
      <c r="H57" s="134"/>
      <c r="Q57" s="117"/>
      <c r="T57" s="103"/>
    </row>
    <row r="58" spans="2:20" ht="16.2" thickBot="1" x14ac:dyDescent="0.4">
      <c r="B58" s="80"/>
      <c r="C58" s="133"/>
      <c r="D58" s="133"/>
      <c r="E58" s="133"/>
      <c r="F58" s="133"/>
      <c r="G58" s="133"/>
      <c r="H58" s="133"/>
      <c r="I58" s="133"/>
      <c r="J58" s="133"/>
      <c r="K58" s="133"/>
      <c r="L58" s="133"/>
      <c r="M58" s="133"/>
      <c r="N58" s="133"/>
      <c r="O58" s="133"/>
      <c r="P58" s="133"/>
      <c r="Q58" s="134"/>
      <c r="T58" s="103"/>
    </row>
    <row r="59" spans="2:20" ht="16.2" thickBot="1" x14ac:dyDescent="0.4">
      <c r="T59" s="103"/>
    </row>
    <row r="60" spans="2:20" ht="16.2" thickBot="1" x14ac:dyDescent="0.4">
      <c r="B60" s="499" t="s">
        <v>126</v>
      </c>
      <c r="C60" s="500"/>
      <c r="D60" s="500"/>
      <c r="E60" s="500"/>
      <c r="F60" s="500"/>
      <c r="G60" s="500"/>
      <c r="H60" s="500"/>
      <c r="I60" s="500"/>
      <c r="J60" s="500"/>
      <c r="K60" s="500"/>
      <c r="L60" s="500"/>
      <c r="M60" s="500"/>
      <c r="N60" s="500"/>
      <c r="O60" s="500"/>
      <c r="P60" s="500"/>
      <c r="Q60" s="501"/>
      <c r="T60" s="103"/>
    </row>
    <row r="61" spans="2:20" x14ac:dyDescent="0.35">
      <c r="B61" s="502"/>
      <c r="C61" s="503"/>
      <c r="D61" s="503"/>
      <c r="E61" s="503"/>
      <c r="F61" s="503"/>
      <c r="G61" s="503"/>
      <c r="H61" s="503"/>
      <c r="I61" s="503"/>
      <c r="J61" s="503"/>
      <c r="K61" s="503"/>
      <c r="L61" s="503"/>
      <c r="M61" s="503"/>
      <c r="N61" s="503"/>
      <c r="O61" s="503"/>
      <c r="P61" s="503"/>
      <c r="Q61" s="504"/>
      <c r="T61" s="103"/>
    </row>
    <row r="62" spans="2:20" x14ac:dyDescent="0.35">
      <c r="B62" s="450"/>
      <c r="C62" s="451"/>
      <c r="D62" s="451"/>
      <c r="E62" s="451"/>
      <c r="F62" s="451"/>
      <c r="G62" s="451"/>
      <c r="H62" s="451"/>
      <c r="I62" s="451"/>
      <c r="J62" s="451"/>
      <c r="K62" s="451"/>
      <c r="L62" s="451"/>
      <c r="M62" s="451"/>
      <c r="N62" s="451"/>
      <c r="O62" s="451"/>
      <c r="P62" s="451"/>
      <c r="Q62" s="452"/>
      <c r="T62" s="103"/>
    </row>
    <row r="63" spans="2:20" x14ac:dyDescent="0.35">
      <c r="B63" s="450"/>
      <c r="C63" s="451"/>
      <c r="D63" s="451"/>
      <c r="E63" s="451"/>
      <c r="F63" s="451"/>
      <c r="G63" s="451"/>
      <c r="H63" s="451"/>
      <c r="I63" s="451"/>
      <c r="J63" s="451"/>
      <c r="K63" s="451"/>
      <c r="L63" s="451"/>
      <c r="M63" s="451"/>
      <c r="N63" s="451"/>
      <c r="O63" s="451"/>
      <c r="P63" s="451"/>
      <c r="Q63" s="452"/>
      <c r="T63" s="103"/>
    </row>
    <row r="64" spans="2:20" x14ac:dyDescent="0.35">
      <c r="B64" s="450"/>
      <c r="C64" s="451"/>
      <c r="D64" s="451"/>
      <c r="E64" s="451"/>
      <c r="F64" s="451"/>
      <c r="G64" s="451"/>
      <c r="H64" s="451"/>
      <c r="I64" s="451"/>
      <c r="J64" s="451"/>
      <c r="K64" s="451"/>
      <c r="L64" s="451"/>
      <c r="M64" s="451"/>
      <c r="N64" s="451"/>
      <c r="O64" s="451"/>
      <c r="P64" s="451"/>
      <c r="Q64" s="452"/>
      <c r="T64" s="103"/>
    </row>
    <row r="65" spans="2:21" ht="16.2" thickBot="1" x14ac:dyDescent="0.4">
      <c r="B65" s="505"/>
      <c r="C65" s="506"/>
      <c r="D65" s="506"/>
      <c r="E65" s="506"/>
      <c r="F65" s="506"/>
      <c r="G65" s="506"/>
      <c r="H65" s="506"/>
      <c r="I65" s="506"/>
      <c r="J65" s="506"/>
      <c r="K65" s="506"/>
      <c r="L65" s="506"/>
      <c r="M65" s="506"/>
      <c r="N65" s="506"/>
      <c r="O65" s="506"/>
      <c r="P65" s="506"/>
      <c r="Q65" s="507"/>
      <c r="T65" s="103"/>
    </row>
    <row r="66" spans="2:21" ht="16.2" thickBot="1" x14ac:dyDescent="0.4">
      <c r="T66" s="103"/>
    </row>
    <row r="67" spans="2:21" ht="16.2" thickBot="1" x14ac:dyDescent="0.4">
      <c r="B67" s="109" t="s">
        <v>12</v>
      </c>
      <c r="C67" s="110"/>
      <c r="D67" s="110"/>
      <c r="E67" s="110"/>
      <c r="F67" s="110"/>
      <c r="G67" s="110"/>
      <c r="H67" s="110"/>
      <c r="I67" s="110"/>
      <c r="J67" s="110"/>
      <c r="K67" s="110"/>
      <c r="L67" s="110"/>
      <c r="M67" s="110"/>
      <c r="N67" s="110"/>
      <c r="O67" s="110"/>
      <c r="P67" s="110"/>
      <c r="Q67" s="110"/>
      <c r="R67" s="111"/>
      <c r="S67" s="136"/>
      <c r="T67" s="103"/>
    </row>
    <row r="68" spans="2:21" ht="16.2" thickBot="1" x14ac:dyDescent="0.4">
      <c r="B68" s="116"/>
      <c r="C68" s="114"/>
      <c r="D68" s="114"/>
      <c r="E68" s="114"/>
      <c r="F68" s="114"/>
      <c r="G68" s="114"/>
      <c r="H68" s="114"/>
      <c r="I68" s="114"/>
      <c r="J68" s="114"/>
      <c r="K68" s="114"/>
      <c r="L68" s="114"/>
      <c r="M68" s="114"/>
      <c r="N68" s="114"/>
      <c r="O68" s="114"/>
      <c r="P68" s="114"/>
      <c r="R68" s="117"/>
      <c r="T68" s="103"/>
    </row>
    <row r="69" spans="2:21" x14ac:dyDescent="0.35">
      <c r="B69" s="116"/>
      <c r="C69" s="137" t="s">
        <v>274</v>
      </c>
      <c r="D69" s="138"/>
      <c r="E69" s="138"/>
      <c r="F69" s="138"/>
      <c r="G69" s="138"/>
      <c r="H69" s="138"/>
      <c r="I69" s="138"/>
      <c r="J69" s="139"/>
      <c r="K69" s="136"/>
      <c r="L69" s="346" t="s">
        <v>388</v>
      </c>
      <c r="M69" s="278"/>
      <c r="N69" s="278"/>
      <c r="O69" s="278"/>
      <c r="P69" s="278"/>
      <c r="Q69" s="345"/>
      <c r="R69" s="117"/>
      <c r="T69" s="103"/>
    </row>
    <row r="70" spans="2:21" x14ac:dyDescent="0.35">
      <c r="B70" s="116"/>
      <c r="C70" s="142"/>
      <c r="I70" s="143"/>
      <c r="J70" s="117"/>
      <c r="L70" s="116"/>
      <c r="N70" s="314"/>
      <c r="O70" s="114"/>
      <c r="P70" s="114"/>
      <c r="Q70" s="117"/>
      <c r="R70" s="117"/>
      <c r="S70" s="114"/>
      <c r="T70" s="144"/>
      <c r="U70" s="114"/>
    </row>
    <row r="71" spans="2:21" ht="16.8" x14ac:dyDescent="0.4">
      <c r="B71" s="116"/>
      <c r="C71" s="142"/>
      <c r="D71" s="384" t="s">
        <v>206</v>
      </c>
      <c r="E71" s="385"/>
      <c r="F71" s="145"/>
      <c r="G71" s="145"/>
      <c r="H71" s="146"/>
      <c r="I71" s="147"/>
      <c r="J71" s="117"/>
      <c r="L71" s="113" t="s">
        <v>207</v>
      </c>
      <c r="N71" s="348" t="s">
        <v>389</v>
      </c>
      <c r="O71" s="225">
        <v>0.05</v>
      </c>
      <c r="P71" s="114"/>
      <c r="Q71" s="117"/>
      <c r="R71" s="117"/>
      <c r="S71" s="114"/>
      <c r="T71" s="144"/>
      <c r="U71" s="114"/>
    </row>
    <row r="72" spans="2:21" ht="15" customHeight="1" x14ac:dyDescent="0.4">
      <c r="B72" s="116"/>
      <c r="C72" s="116"/>
      <c r="D72" s="151" t="s">
        <v>289</v>
      </c>
      <c r="E72" s="338"/>
      <c r="F72" s="324" t="str">
        <f>IFERROR((E27*O71)+(IF(WasMedRun="Yes",E38,F38)*O72)+(IF(WasLightRun="Yes",E49,F49)*O73), "")</f>
        <v/>
      </c>
      <c r="G72" s="155" t="s">
        <v>7</v>
      </c>
      <c r="H72" s="152"/>
      <c r="I72" s="153"/>
      <c r="J72" s="117"/>
      <c r="L72" s="113" t="s">
        <v>208</v>
      </c>
      <c r="N72" s="348" t="s">
        <v>390</v>
      </c>
      <c r="O72" s="225">
        <v>0.33</v>
      </c>
      <c r="P72" s="114"/>
      <c r="Q72" s="117"/>
      <c r="R72" s="117"/>
      <c r="T72" s="103"/>
    </row>
    <row r="73" spans="2:21" ht="16.8" x14ac:dyDescent="0.4">
      <c r="B73" s="116"/>
      <c r="C73" s="116"/>
      <c r="D73" s="143"/>
      <c r="E73" s="143"/>
      <c r="F73" s="325"/>
      <c r="G73" s="143"/>
      <c r="J73" s="150"/>
      <c r="K73" s="143"/>
      <c r="L73" s="113" t="s">
        <v>209</v>
      </c>
      <c r="N73" s="348" t="s">
        <v>391</v>
      </c>
      <c r="O73" s="225">
        <v>0.62</v>
      </c>
      <c r="P73" s="114"/>
      <c r="Q73" s="117"/>
      <c r="R73" s="117"/>
      <c r="T73" s="103"/>
    </row>
    <row r="74" spans="2:21" ht="16.8" x14ac:dyDescent="0.4">
      <c r="B74" s="116"/>
      <c r="C74" s="116"/>
      <c r="D74" s="120" t="s">
        <v>212</v>
      </c>
      <c r="E74" s="121"/>
      <c r="F74" s="145"/>
      <c r="G74" s="145"/>
      <c r="H74" s="146"/>
      <c r="I74" s="156"/>
      <c r="J74" s="150"/>
      <c r="K74" s="143"/>
      <c r="L74" s="113" t="s">
        <v>397</v>
      </c>
      <c r="N74" s="107" t="s">
        <v>29</v>
      </c>
      <c r="O74" s="224" t="str">
        <f>IF(RatedTemp=140,90,IF(RatedTemp=120,70,IF(RatedTemp=50,0,"missing selection")))</f>
        <v>missing selection</v>
      </c>
      <c r="P74" s="112" t="s">
        <v>31</v>
      </c>
      <c r="Q74" s="117"/>
      <c r="R74" s="117"/>
      <c r="T74" s="103"/>
    </row>
    <row r="75" spans="2:21" ht="16.8" x14ac:dyDescent="0.4">
      <c r="B75" s="116"/>
      <c r="C75" s="116"/>
      <c r="D75" s="151" t="s">
        <v>290</v>
      </c>
      <c r="E75" s="152"/>
      <c r="F75" s="324">
        <f>IF(E29&gt;0,(E29+IF(WasMedRun="Yes",E40,F40)+IF(WasLightRun="Yes",E51,F51))/3,0)</f>
        <v>0</v>
      </c>
      <c r="G75" s="330" t="s">
        <v>7</v>
      </c>
      <c r="H75" s="152"/>
      <c r="I75" s="153"/>
      <c r="J75" s="150"/>
      <c r="K75" s="143"/>
      <c r="L75" s="113"/>
      <c r="M75" s="143" t="s">
        <v>369</v>
      </c>
      <c r="O75" s="314"/>
      <c r="Q75" s="117"/>
      <c r="R75" s="117"/>
      <c r="T75" s="103"/>
    </row>
    <row r="76" spans="2:21" x14ac:dyDescent="0.35">
      <c r="B76" s="116"/>
      <c r="C76" s="116"/>
      <c r="F76" s="314"/>
      <c r="J76" s="150"/>
      <c r="K76" s="143"/>
      <c r="L76" s="113"/>
      <c r="M76" s="143" t="s">
        <v>370</v>
      </c>
      <c r="Q76" s="117"/>
      <c r="R76" s="117"/>
      <c r="T76" s="103"/>
    </row>
    <row r="77" spans="2:21" ht="16.8" x14ac:dyDescent="0.4">
      <c r="B77" s="116"/>
      <c r="C77" s="116"/>
      <c r="D77" s="120" t="s">
        <v>213</v>
      </c>
      <c r="E77" s="121"/>
      <c r="F77" s="145"/>
      <c r="G77" s="145"/>
      <c r="H77" s="146"/>
      <c r="I77" s="156"/>
      <c r="J77" s="150"/>
      <c r="K77" s="143"/>
      <c r="L77" s="113" t="s">
        <v>371</v>
      </c>
      <c r="M77" s="107"/>
      <c r="N77" s="107" t="s">
        <v>30</v>
      </c>
      <c r="O77" s="225">
        <v>2.3999999999999998E-3</v>
      </c>
      <c r="P77" s="347" t="s">
        <v>32</v>
      </c>
      <c r="Q77" s="117"/>
      <c r="R77" s="117"/>
      <c r="T77" s="103"/>
    </row>
    <row r="78" spans="2:21" ht="16.8" x14ac:dyDescent="0.4">
      <c r="B78" s="116"/>
      <c r="C78" s="116"/>
      <c r="D78" s="151" t="s">
        <v>291</v>
      </c>
      <c r="E78" s="152"/>
      <c r="F78" s="324" t="str">
        <f>IFERROR((E31*IF(E30='Drop-downs'!$B$18, 60/10000,1) + IF(WasMedRun="Yes",E42*IF(E41='Drop-downs'!$B$18, 60/10000,1),F42*IF(E30='Drop-downs'!$B$18, 60/10000,1)) + IF(WasLightRun="Yes",E53*IF(E52='Drop-downs'!$B$18, 60/10000,1),F53*IF(WasMedRun="Yes", IF(E41='Drop-downs'!$B$18, 60/10000,1), IF(E30='Drop-downs'!$B$18, 60/10000,1))))/3,"")</f>
        <v/>
      </c>
      <c r="G78" s="330" t="s">
        <v>7</v>
      </c>
      <c r="H78" s="152"/>
      <c r="I78" s="153"/>
      <c r="J78" s="150"/>
      <c r="K78" s="143"/>
      <c r="L78" s="113" t="s">
        <v>372</v>
      </c>
      <c r="N78" s="107" t="s">
        <v>33</v>
      </c>
      <c r="O78" s="225">
        <v>8.1999999999999993</v>
      </c>
      <c r="P78" s="112" t="s">
        <v>35</v>
      </c>
      <c r="Q78" s="117"/>
      <c r="R78" s="117"/>
      <c r="T78" s="103"/>
    </row>
    <row r="79" spans="2:21" x14ac:dyDescent="0.35">
      <c r="B79" s="116"/>
      <c r="C79" s="116"/>
      <c r="F79" s="314"/>
      <c r="J79" s="150"/>
      <c r="K79" s="143"/>
      <c r="L79" s="113" t="s">
        <v>373</v>
      </c>
      <c r="N79" s="107" t="s">
        <v>34</v>
      </c>
      <c r="O79" s="225">
        <v>0.75</v>
      </c>
      <c r="P79" s="112" t="s">
        <v>36</v>
      </c>
      <c r="Q79" s="117"/>
      <c r="R79" s="117"/>
      <c r="T79" s="103"/>
    </row>
    <row r="80" spans="2:21" x14ac:dyDescent="0.35">
      <c r="B80" s="116"/>
      <c r="C80" s="116"/>
      <c r="D80" s="120" t="s">
        <v>214</v>
      </c>
      <c r="E80" s="121"/>
      <c r="F80" s="145"/>
      <c r="G80" s="145"/>
      <c r="H80" s="146"/>
      <c r="I80" s="156"/>
      <c r="J80" s="150"/>
      <c r="K80" s="143"/>
      <c r="L80" s="351" t="s">
        <v>393</v>
      </c>
      <c r="N80" s="107" t="s">
        <v>38</v>
      </c>
      <c r="O80" s="225">
        <v>8766</v>
      </c>
      <c r="P80" s="112" t="s">
        <v>392</v>
      </c>
      <c r="Q80" s="117"/>
      <c r="R80" s="117"/>
      <c r="T80" s="103"/>
    </row>
    <row r="81" spans="2:20" ht="16.8" x14ac:dyDescent="0.4">
      <c r="B81" s="116"/>
      <c r="C81" s="116"/>
      <c r="D81" s="151" t="s">
        <v>296</v>
      </c>
      <c r="E81" s="152"/>
      <c r="F81" s="324" t="str">
        <f>IFERROR(IF(Reservoir="Yes",N37,((E28*O71)+(IF(WasMedRun="Yes",E39,F39)*O72)+(IF(WasLightRun="Yes",E50,F50)*O73))),"")</f>
        <v/>
      </c>
      <c r="G81" s="330" t="s">
        <v>8</v>
      </c>
      <c r="H81" s="152"/>
      <c r="I81" s="153"/>
      <c r="J81" s="150"/>
      <c r="K81" s="143"/>
      <c r="L81" s="351" t="s">
        <v>394</v>
      </c>
      <c r="N81" s="107" t="s">
        <v>39</v>
      </c>
      <c r="O81" s="225">
        <v>184</v>
      </c>
      <c r="P81" s="112" t="s">
        <v>387</v>
      </c>
      <c r="Q81" s="117"/>
      <c r="R81" s="117"/>
      <c r="T81" s="103"/>
    </row>
    <row r="82" spans="2:20" ht="16.2" thickBot="1" x14ac:dyDescent="0.4">
      <c r="B82" s="116"/>
      <c r="C82" s="116"/>
      <c r="F82" s="314"/>
      <c r="J82" s="150"/>
      <c r="K82" s="143"/>
      <c r="L82" s="352" t="s">
        <v>162</v>
      </c>
      <c r="M82" s="133"/>
      <c r="N82" s="353" t="s">
        <v>30</v>
      </c>
      <c r="O82" s="354">
        <v>1E-3</v>
      </c>
      <c r="P82" s="343" t="s">
        <v>163</v>
      </c>
      <c r="Q82" s="134"/>
      <c r="R82" s="117"/>
      <c r="T82" s="103"/>
    </row>
    <row r="83" spans="2:20" ht="16.8" customHeight="1" thickBot="1" x14ac:dyDescent="0.4">
      <c r="B83" s="116"/>
      <c r="C83" s="116"/>
      <c r="D83" s="331" t="s">
        <v>299</v>
      </c>
      <c r="E83" s="332"/>
      <c r="F83" s="145"/>
      <c r="G83" s="145"/>
      <c r="H83" s="146"/>
      <c r="I83" s="156"/>
      <c r="J83" s="150"/>
      <c r="K83" s="143"/>
      <c r="L83" s="114"/>
      <c r="M83" s="114"/>
      <c r="N83" s="114"/>
      <c r="O83" s="114"/>
      <c r="P83" s="114"/>
      <c r="R83" s="117"/>
      <c r="T83" s="103"/>
    </row>
    <row r="84" spans="2:20" x14ac:dyDescent="0.35">
      <c r="B84" s="116"/>
      <c r="C84" s="116"/>
      <c r="D84" s="349" t="s">
        <v>377</v>
      </c>
      <c r="E84" s="350"/>
      <c r="F84" s="324" t="str">
        <f>IFERROR(F81*O74*O77, "")</f>
        <v/>
      </c>
      <c r="G84" s="155" t="s">
        <v>9</v>
      </c>
      <c r="H84" s="152"/>
      <c r="I84" s="153"/>
      <c r="J84" s="150"/>
      <c r="K84" s="143"/>
      <c r="L84" s="31" t="s">
        <v>159</v>
      </c>
      <c r="M84" s="118"/>
      <c r="N84" s="266"/>
      <c r="O84" s="266"/>
      <c r="P84" s="266"/>
      <c r="Q84" s="268"/>
      <c r="R84" s="117"/>
      <c r="T84" s="103"/>
    </row>
    <row r="85" spans="2:20" x14ac:dyDescent="0.35">
      <c r="B85" s="116"/>
      <c r="C85" s="116"/>
      <c r="F85" s="314"/>
      <c r="H85" s="112"/>
      <c r="J85" s="150"/>
      <c r="K85" s="143"/>
      <c r="L85" s="259"/>
      <c r="M85"/>
      <c r="N85"/>
      <c r="O85"/>
      <c r="P85"/>
      <c r="Q85" s="260"/>
      <c r="R85" s="117"/>
      <c r="T85" s="103"/>
    </row>
    <row r="86" spans="2:20" ht="16.8" x14ac:dyDescent="0.4">
      <c r="B86" s="116"/>
      <c r="C86" s="116"/>
      <c r="D86" s="331" t="s">
        <v>300</v>
      </c>
      <c r="E86" s="332"/>
      <c r="F86" s="145"/>
      <c r="G86" s="145"/>
      <c r="H86" s="121"/>
      <c r="I86" s="156"/>
      <c r="J86" s="117"/>
      <c r="K86" s="143"/>
      <c r="L86" s="259"/>
      <c r="M86" s="494" t="s">
        <v>210</v>
      </c>
      <c r="N86" s="495"/>
      <c r="O86" s="145"/>
      <c r="P86" s="339"/>
      <c r="Q86" s="260"/>
      <c r="R86" s="117"/>
      <c r="T86" s="103"/>
    </row>
    <row r="87" spans="2:20" ht="17.399999999999999" x14ac:dyDescent="0.45">
      <c r="B87" s="116"/>
      <c r="C87" s="116"/>
      <c r="D87" s="349" t="s">
        <v>378</v>
      </c>
      <c r="E87" s="350"/>
      <c r="F87" s="324" t="str">
        <f>IFERROR(F81*O74*O78/O79,"")</f>
        <v/>
      </c>
      <c r="G87" s="155" t="s">
        <v>40</v>
      </c>
      <c r="H87" s="152"/>
      <c r="I87" s="153"/>
      <c r="J87" s="117"/>
      <c r="K87" s="143"/>
      <c r="L87" s="259"/>
      <c r="M87" s="151" t="s">
        <v>211</v>
      </c>
      <c r="N87" s="338"/>
      <c r="O87" s="333">
        <f>N20*N22/O81</f>
        <v>0</v>
      </c>
      <c r="P87" s="340" t="s">
        <v>7</v>
      </c>
      <c r="Q87" s="260"/>
      <c r="R87" s="117"/>
      <c r="T87" s="103"/>
    </row>
    <row r="88" spans="2:20" x14ac:dyDescent="0.35">
      <c r="B88" s="116"/>
      <c r="C88" s="116"/>
      <c r="F88" s="314"/>
      <c r="J88" s="117"/>
      <c r="K88" s="143"/>
      <c r="L88" s="259"/>
      <c r="M88" s="143"/>
      <c r="N88" s="143"/>
      <c r="O88" s="325"/>
      <c r="P88" s="143"/>
      <c r="Q88" s="260"/>
      <c r="R88" s="117"/>
      <c r="T88" s="103"/>
    </row>
    <row r="89" spans="2:20" ht="16.8" x14ac:dyDescent="0.4">
      <c r="B89" s="116"/>
      <c r="C89" s="116"/>
      <c r="D89" s="120" t="s">
        <v>217</v>
      </c>
      <c r="E89" s="146"/>
      <c r="F89" s="145"/>
      <c r="G89" s="145"/>
      <c r="H89" s="121"/>
      <c r="I89" s="156"/>
      <c r="J89" s="117"/>
      <c r="K89" s="143"/>
      <c r="L89" s="259"/>
      <c r="M89" s="508" t="s">
        <v>215</v>
      </c>
      <c r="N89" s="509"/>
      <c r="O89" s="145"/>
      <c r="P89" s="339"/>
      <c r="Q89" s="260"/>
      <c r="R89" s="117"/>
      <c r="T89" s="103"/>
    </row>
    <row r="90" spans="2:20" ht="16.8" x14ac:dyDescent="0.4">
      <c r="B90" s="116"/>
      <c r="C90" s="116"/>
      <c r="D90" s="148"/>
      <c r="F90" s="324" t="str">
        <f>IF(PowerDry="Yes",(E32+E33+IF(WasMedRun="Yes",E43+E44,F43+F44)+IF(WasLightRun="Yes",E54+E55,F54+F55))/6,IF(PowerDry="No",(E32+IF(WasMedRun="Yes",E43,F43)+IF(WasLightRun="Yes",E54,F54))/3,"missing selection"))</f>
        <v>missing selection</v>
      </c>
      <c r="G90" s="112" t="s">
        <v>22</v>
      </c>
      <c r="I90" s="124"/>
      <c r="J90" s="117"/>
      <c r="K90" s="143"/>
      <c r="L90" s="259"/>
      <c r="M90" s="151" t="s">
        <v>216</v>
      </c>
      <c r="N90" s="152"/>
      <c r="O90" s="324">
        <f>N21*N22/O81</f>
        <v>0</v>
      </c>
      <c r="P90" s="340" t="s">
        <v>8</v>
      </c>
      <c r="Q90" s="260"/>
      <c r="R90" s="117"/>
      <c r="T90" s="103"/>
    </row>
    <row r="91" spans="2:20" ht="17.25" customHeight="1" x14ac:dyDescent="0.4">
      <c r="B91" s="116"/>
      <c r="C91" s="116"/>
      <c r="D91" s="149" t="s">
        <v>383</v>
      </c>
      <c r="F91" s="314"/>
      <c r="I91" s="124"/>
      <c r="J91" s="117"/>
      <c r="K91" s="143"/>
      <c r="L91" s="259"/>
      <c r="O91" s="314"/>
      <c r="Q91" s="260"/>
      <c r="R91" s="117"/>
      <c r="T91" s="103"/>
    </row>
    <row r="92" spans="2:20" ht="16.8" x14ac:dyDescent="0.4">
      <c r="B92" s="116"/>
      <c r="C92" s="116"/>
      <c r="D92" s="151" t="s">
        <v>384</v>
      </c>
      <c r="E92" s="152"/>
      <c r="F92" s="326"/>
      <c r="G92" s="152"/>
      <c r="H92" s="152"/>
      <c r="I92" s="153"/>
      <c r="J92" s="117"/>
      <c r="K92" s="143"/>
      <c r="L92" s="259"/>
      <c r="M92" s="334" t="s">
        <v>374</v>
      </c>
      <c r="N92" s="335"/>
      <c r="O92" s="145"/>
      <c r="P92" s="339"/>
      <c r="Q92" s="260"/>
      <c r="R92" s="117"/>
      <c r="T92" s="103"/>
    </row>
    <row r="93" spans="2:20" ht="16.8" x14ac:dyDescent="0.35">
      <c r="B93" s="116"/>
      <c r="C93" s="116"/>
      <c r="F93" s="314"/>
      <c r="J93" s="117"/>
      <c r="K93" s="143"/>
      <c r="L93" s="259"/>
      <c r="M93" s="336" t="s">
        <v>379</v>
      </c>
      <c r="N93" s="337"/>
      <c r="O93" s="324" t="str">
        <f>IFERROR(O90*O74*O77, "")</f>
        <v/>
      </c>
      <c r="P93" s="340" t="s">
        <v>9</v>
      </c>
      <c r="Q93" s="260"/>
      <c r="R93" s="117"/>
      <c r="T93" s="103"/>
    </row>
    <row r="94" spans="2:20" ht="16.8" x14ac:dyDescent="0.4">
      <c r="B94" s="116"/>
      <c r="C94" s="116"/>
      <c r="D94" s="120" t="s">
        <v>304</v>
      </c>
      <c r="E94" s="146"/>
      <c r="F94" s="145"/>
      <c r="G94" s="145"/>
      <c r="H94" s="121"/>
      <c r="I94" s="156"/>
      <c r="J94" s="117"/>
      <c r="K94" s="143"/>
      <c r="L94" s="116"/>
      <c r="O94" s="314"/>
      <c r="Q94" s="260"/>
      <c r="R94" s="117"/>
      <c r="T94" s="103"/>
    </row>
    <row r="95" spans="2:20" ht="16.8" x14ac:dyDescent="0.4">
      <c r="B95" s="116"/>
      <c r="C95" s="116"/>
      <c r="D95" s="151" t="s">
        <v>305</v>
      </c>
      <c r="E95" s="152"/>
      <c r="F95" s="324">
        <f>IF(E34&gt;0,AVERAGE(E34,IF(WasMedRun="Yes",E45,F45),IF(WasLightRun="Yes",E56,F56)),0)</f>
        <v>0</v>
      </c>
      <c r="G95" s="330" t="s">
        <v>22</v>
      </c>
      <c r="H95" s="152"/>
      <c r="I95" s="153"/>
      <c r="J95" s="117"/>
      <c r="K95" s="143"/>
      <c r="L95" s="116"/>
      <c r="M95" s="334" t="s">
        <v>375</v>
      </c>
      <c r="N95" s="335"/>
      <c r="O95" s="145"/>
      <c r="P95" s="339"/>
      <c r="Q95" s="260"/>
      <c r="R95" s="117"/>
      <c r="T95" s="103"/>
    </row>
    <row r="96" spans="2:20" ht="15.6" customHeight="1" x14ac:dyDescent="0.35">
      <c r="B96" s="116"/>
      <c r="C96" s="116"/>
      <c r="D96" s="143"/>
      <c r="F96" s="314"/>
      <c r="J96" s="117"/>
      <c r="K96" s="143"/>
      <c r="L96" s="116"/>
      <c r="M96" s="336" t="s">
        <v>380</v>
      </c>
      <c r="N96" s="337"/>
      <c r="O96" s="324" t="str">
        <f>IFERROR(O90*O74*O78/O79, "")</f>
        <v/>
      </c>
      <c r="P96" s="340" t="s">
        <v>40</v>
      </c>
      <c r="Q96" s="260"/>
      <c r="R96" s="117"/>
      <c r="T96" s="103"/>
    </row>
    <row r="97" spans="2:20" ht="17.399999999999999" thickBot="1" x14ac:dyDescent="0.45">
      <c r="B97" s="116"/>
      <c r="C97" s="116"/>
      <c r="D97" s="120" t="s">
        <v>218</v>
      </c>
      <c r="E97" s="146"/>
      <c r="F97" s="145"/>
      <c r="G97" s="145"/>
      <c r="H97" s="146"/>
      <c r="I97" s="156"/>
      <c r="J97" s="117"/>
      <c r="L97" s="80"/>
      <c r="M97" s="341"/>
      <c r="N97" s="342"/>
      <c r="O97" s="342"/>
      <c r="P97" s="343"/>
      <c r="Q97" s="263"/>
      <c r="R97" s="117"/>
      <c r="T97" s="103"/>
    </row>
    <row r="98" spans="2:20" ht="15.6" customHeight="1" thickBot="1" x14ac:dyDescent="0.45">
      <c r="B98" s="116"/>
      <c r="C98" s="116"/>
      <c r="D98" s="157" t="s">
        <v>219</v>
      </c>
      <c r="F98" s="324" t="str">
        <f>IFERROR(O80-(O81*(F90+F95)),"")</f>
        <v/>
      </c>
      <c r="G98" s="112" t="s">
        <v>10</v>
      </c>
      <c r="I98" s="124"/>
      <c r="J98" s="117"/>
      <c r="L98"/>
      <c r="M98"/>
      <c r="N98"/>
      <c r="O98"/>
      <c r="P98"/>
      <c r="Q98"/>
      <c r="R98" s="117"/>
      <c r="T98" s="103"/>
    </row>
    <row r="99" spans="2:20" x14ac:dyDescent="0.35">
      <c r="B99" s="116"/>
      <c r="C99" s="116"/>
      <c r="D99" s="157"/>
      <c r="E99" s="107"/>
      <c r="F99" s="314"/>
      <c r="I99" s="124"/>
      <c r="J99" s="117"/>
      <c r="L99" s="31" t="s">
        <v>275</v>
      </c>
      <c r="M99" s="118"/>
      <c r="N99" s="118"/>
      <c r="O99" s="344"/>
      <c r="P99" s="118"/>
      <c r="Q99" s="268"/>
      <c r="R99" s="117"/>
      <c r="T99" s="103"/>
    </row>
    <row r="100" spans="2:20" ht="16.8" x14ac:dyDescent="0.4">
      <c r="B100" s="116"/>
      <c r="C100" s="116"/>
      <c r="D100" s="157" t="s">
        <v>222</v>
      </c>
      <c r="E100" s="107" t="s">
        <v>224</v>
      </c>
      <c r="F100" s="224">
        <f>IF(E23&gt;0,IF(E22&gt;0,F98/2,F98),0)</f>
        <v>0</v>
      </c>
      <c r="G100" s="112" t="s">
        <v>106</v>
      </c>
      <c r="I100" s="124"/>
      <c r="J100" s="117"/>
      <c r="K100" s="143"/>
      <c r="L100" s="116"/>
      <c r="O100" s="314"/>
      <c r="Q100" s="260"/>
      <c r="R100" s="117"/>
      <c r="T100" s="103"/>
    </row>
    <row r="101" spans="2:20" ht="15.6" customHeight="1" x14ac:dyDescent="0.4">
      <c r="B101" s="116"/>
      <c r="C101" s="116"/>
      <c r="D101" s="265" t="s">
        <v>223</v>
      </c>
      <c r="E101" s="154" t="s">
        <v>225</v>
      </c>
      <c r="F101" s="224">
        <f>IF(E22&gt;0,IF(E23&gt;0,F98/2,F98),0)</f>
        <v>0</v>
      </c>
      <c r="G101" s="155" t="s">
        <v>106</v>
      </c>
      <c r="H101" s="152"/>
      <c r="I101" s="153"/>
      <c r="J101" s="117"/>
      <c r="L101" s="116"/>
      <c r="M101" s="494" t="s">
        <v>287</v>
      </c>
      <c r="N101" s="495"/>
      <c r="O101" s="145"/>
      <c r="P101" s="339"/>
      <c r="Q101" s="260"/>
      <c r="R101" s="117"/>
      <c r="T101" s="103"/>
    </row>
    <row r="102" spans="2:20" ht="17.399999999999999" x14ac:dyDescent="0.45">
      <c r="B102" s="116"/>
      <c r="C102" s="116"/>
      <c r="F102" s="314"/>
      <c r="J102" s="117"/>
      <c r="L102" s="116"/>
      <c r="M102" s="151" t="s">
        <v>286</v>
      </c>
      <c r="N102" s="338"/>
      <c r="O102" s="324">
        <f>N27*N29/O81</f>
        <v>0</v>
      </c>
      <c r="P102" s="340" t="s">
        <v>7</v>
      </c>
      <c r="Q102" s="260"/>
      <c r="R102" s="117"/>
      <c r="T102" s="103"/>
    </row>
    <row r="103" spans="2:20" ht="16.8" x14ac:dyDescent="0.4">
      <c r="B103" s="116"/>
      <c r="C103" s="116"/>
      <c r="D103" s="120" t="s">
        <v>220</v>
      </c>
      <c r="E103" s="146"/>
      <c r="F103" s="145"/>
      <c r="G103" s="145"/>
      <c r="H103" s="146"/>
      <c r="I103" s="156"/>
      <c r="J103" s="117"/>
      <c r="L103" s="116"/>
      <c r="M103" s="143"/>
      <c r="N103" s="143"/>
      <c r="O103" s="325"/>
      <c r="P103" s="143"/>
      <c r="Q103" s="260"/>
      <c r="R103" s="117"/>
      <c r="T103" s="103"/>
    </row>
    <row r="104" spans="2:20" ht="16.8" customHeight="1" x14ac:dyDescent="0.45">
      <c r="B104" s="116"/>
      <c r="C104" s="116"/>
      <c r="D104" s="151" t="s">
        <v>221</v>
      </c>
      <c r="E104" s="152"/>
      <c r="F104" s="324">
        <f>((E23*F100)+(E22*F101))*O82</f>
        <v>0</v>
      </c>
      <c r="G104" s="155" t="s">
        <v>11</v>
      </c>
      <c r="H104" s="152"/>
      <c r="I104" s="153"/>
      <c r="J104" s="117"/>
      <c r="L104" s="116"/>
      <c r="M104" s="494" t="s">
        <v>295</v>
      </c>
      <c r="N104" s="495"/>
      <c r="O104" s="145"/>
      <c r="P104" s="339"/>
      <c r="Q104" s="260"/>
      <c r="R104" s="117"/>
      <c r="T104" s="103"/>
    </row>
    <row r="105" spans="2:20" ht="17.399999999999999" x14ac:dyDescent="0.45">
      <c r="B105" s="116"/>
      <c r="C105" s="116"/>
      <c r="J105" s="117"/>
      <c r="L105" s="116"/>
      <c r="M105" s="151" t="s">
        <v>288</v>
      </c>
      <c r="N105" s="338"/>
      <c r="O105" s="324">
        <f>N30*N32/O81</f>
        <v>0</v>
      </c>
      <c r="P105" s="340" t="s">
        <v>7</v>
      </c>
      <c r="Q105" s="260"/>
      <c r="R105" s="117"/>
      <c r="T105" s="103"/>
    </row>
    <row r="106" spans="2:20" x14ac:dyDescent="0.35">
      <c r="B106" s="116"/>
      <c r="C106" s="116"/>
      <c r="D106" s="120" t="s">
        <v>226</v>
      </c>
      <c r="E106" s="145"/>
      <c r="F106" s="145"/>
      <c r="G106" s="146"/>
      <c r="H106" s="146"/>
      <c r="I106" s="156"/>
      <c r="J106" s="117"/>
      <c r="L106" s="116"/>
      <c r="O106" s="314"/>
      <c r="Q106" s="260"/>
      <c r="R106" s="117"/>
      <c r="T106" s="103"/>
    </row>
    <row r="107" spans="2:20" ht="16.8" customHeight="1" x14ac:dyDescent="0.4">
      <c r="B107" s="116"/>
      <c r="C107" s="116"/>
      <c r="D107" s="151" t="s">
        <v>306</v>
      </c>
      <c r="E107" s="152"/>
      <c r="F107" s="324" t="str">
        <f>IFERROR((F72+O87+O102+O105+F78+F84+O93+O114+O117-(F75/2))*O81+F104,"")</f>
        <v/>
      </c>
      <c r="G107" s="155" t="s">
        <v>11</v>
      </c>
      <c r="H107" s="152"/>
      <c r="I107" s="153"/>
      <c r="J107" s="117"/>
      <c r="L107" s="119"/>
      <c r="M107" s="494" t="s">
        <v>293</v>
      </c>
      <c r="N107" s="495"/>
      <c r="O107" s="145"/>
      <c r="P107" s="339"/>
      <c r="Q107" s="260"/>
      <c r="R107" s="117"/>
      <c r="T107" s="103"/>
    </row>
    <row r="108" spans="2:20" ht="18" thickBot="1" x14ac:dyDescent="0.5">
      <c r="B108" s="116"/>
      <c r="C108" s="80"/>
      <c r="D108" s="133"/>
      <c r="E108" s="133"/>
      <c r="F108" s="133"/>
      <c r="G108" s="133"/>
      <c r="H108" s="133"/>
      <c r="I108" s="133"/>
      <c r="J108" s="134"/>
      <c r="L108" s="113"/>
      <c r="M108" s="151" t="s">
        <v>297</v>
      </c>
      <c r="N108" s="338"/>
      <c r="O108" s="324">
        <f>N28*N29/O81</f>
        <v>0</v>
      </c>
      <c r="P108" s="340" t="s">
        <v>8</v>
      </c>
      <c r="Q108" s="260"/>
      <c r="R108" s="117"/>
      <c r="T108" s="103"/>
    </row>
    <row r="109" spans="2:20" x14ac:dyDescent="0.35">
      <c r="B109" s="116"/>
      <c r="L109" s="113"/>
      <c r="M109"/>
      <c r="N109"/>
      <c r="O109" s="327"/>
      <c r="Q109" s="260"/>
      <c r="R109" s="117"/>
      <c r="T109" s="103"/>
    </row>
    <row r="110" spans="2:20" ht="16.2" x14ac:dyDescent="0.4">
      <c r="B110" s="116"/>
      <c r="L110" s="113"/>
      <c r="M110" s="494" t="s">
        <v>294</v>
      </c>
      <c r="N110" s="495"/>
      <c r="O110" s="145"/>
      <c r="P110" s="339"/>
      <c r="Q110" s="260"/>
      <c r="R110" s="117"/>
      <c r="T110" s="103"/>
    </row>
    <row r="111" spans="2:20" ht="17.399999999999999" x14ac:dyDescent="0.45">
      <c r="B111" s="116"/>
      <c r="L111" s="113"/>
      <c r="M111" s="151" t="s">
        <v>298</v>
      </c>
      <c r="N111" s="338"/>
      <c r="O111" s="324">
        <f>N31*N32/O81</f>
        <v>0</v>
      </c>
      <c r="P111" s="340" t="s">
        <v>8</v>
      </c>
      <c r="Q111" s="260"/>
      <c r="R111" s="117"/>
      <c r="T111" s="103"/>
    </row>
    <row r="112" spans="2:20" x14ac:dyDescent="0.35">
      <c r="B112" s="116"/>
      <c r="L112" s="113"/>
      <c r="O112" s="314"/>
      <c r="Q112" s="260"/>
      <c r="R112" s="117"/>
      <c r="T112" s="103"/>
    </row>
    <row r="113" spans="1:20" ht="16.8" x14ac:dyDescent="0.35">
      <c r="B113" s="116"/>
      <c r="L113" s="113"/>
      <c r="M113" s="334" t="s">
        <v>376</v>
      </c>
      <c r="N113" s="335"/>
      <c r="O113" s="145"/>
      <c r="P113" s="339"/>
      <c r="Q113" s="260"/>
      <c r="R113" s="117"/>
      <c r="T113" s="103"/>
    </row>
    <row r="114" spans="1:20" ht="16.8" x14ac:dyDescent="0.35">
      <c r="B114" s="116"/>
      <c r="L114" s="116"/>
      <c r="M114" s="336" t="s">
        <v>381</v>
      </c>
      <c r="N114" s="337"/>
      <c r="O114" s="324" t="str">
        <f>IFERROR(O108*O74*O77,"")</f>
        <v/>
      </c>
      <c r="P114" s="340" t="s">
        <v>9</v>
      </c>
      <c r="Q114" s="260"/>
      <c r="R114" s="117"/>
      <c r="T114" s="103"/>
    </row>
    <row r="115" spans="1:20" x14ac:dyDescent="0.35">
      <c r="B115" s="116"/>
      <c r="L115" s="113"/>
      <c r="O115" s="314"/>
      <c r="P115" s="143"/>
      <c r="Q115" s="260"/>
      <c r="R115" s="117"/>
      <c r="T115" s="103"/>
    </row>
    <row r="116" spans="1:20" ht="16.8" x14ac:dyDescent="0.35">
      <c r="B116" s="116"/>
      <c r="L116" s="113"/>
      <c r="M116" s="334" t="s">
        <v>302</v>
      </c>
      <c r="N116" s="335"/>
      <c r="O116" s="145"/>
      <c r="P116" s="339"/>
      <c r="Q116" s="260"/>
      <c r="R116" s="117"/>
      <c r="T116" s="103"/>
    </row>
    <row r="117" spans="1:20" ht="16.8" x14ac:dyDescent="0.35">
      <c r="B117" s="116"/>
      <c r="L117" s="113"/>
      <c r="M117" s="336" t="s">
        <v>382</v>
      </c>
      <c r="N117" s="337"/>
      <c r="O117" s="324" t="str">
        <f>IFERROR(O111*O74*O77,"")</f>
        <v/>
      </c>
      <c r="P117" s="340" t="s">
        <v>9</v>
      </c>
      <c r="Q117" s="260"/>
      <c r="R117" s="117"/>
      <c r="T117" s="103"/>
    </row>
    <row r="118" spans="1:20" x14ac:dyDescent="0.35">
      <c r="B118" s="116"/>
      <c r="L118" s="113"/>
      <c r="O118" s="314"/>
      <c r="Q118" s="260"/>
      <c r="R118" s="117"/>
      <c r="T118" s="103"/>
    </row>
    <row r="119" spans="1:20" ht="16.8" x14ac:dyDescent="0.35">
      <c r="B119" s="116"/>
      <c r="L119" s="113"/>
      <c r="M119" s="334" t="s">
        <v>301</v>
      </c>
      <c r="N119" s="335"/>
      <c r="O119" s="145"/>
      <c r="P119" s="339"/>
      <c r="Q119" s="260"/>
      <c r="R119" s="117"/>
      <c r="T119" s="103"/>
    </row>
    <row r="120" spans="1:20" ht="16.8" x14ac:dyDescent="0.35">
      <c r="B120" s="116"/>
      <c r="L120" s="113"/>
      <c r="M120" s="336" t="s">
        <v>385</v>
      </c>
      <c r="N120" s="337"/>
      <c r="O120" s="324" t="str">
        <f>IFERROR(O108*O74*O78/O79,"")</f>
        <v/>
      </c>
      <c r="P120" s="340" t="s">
        <v>40</v>
      </c>
      <c r="Q120" s="260"/>
      <c r="R120" s="117"/>
      <c r="T120" s="103"/>
    </row>
    <row r="121" spans="1:20" ht="16.5" customHeight="1" x14ac:dyDescent="0.35">
      <c r="B121" s="116"/>
      <c r="L121" s="113"/>
      <c r="M121"/>
      <c r="N121"/>
      <c r="O121" s="327"/>
      <c r="Q121" s="260"/>
      <c r="R121" s="117"/>
      <c r="T121" s="103"/>
    </row>
    <row r="122" spans="1:20" ht="16.8" x14ac:dyDescent="0.35">
      <c r="B122" s="116"/>
      <c r="L122" s="113"/>
      <c r="M122" s="334" t="s">
        <v>303</v>
      </c>
      <c r="N122" s="335"/>
      <c r="O122" s="145"/>
      <c r="P122" s="339"/>
      <c r="Q122" s="260"/>
      <c r="R122" s="117"/>
      <c r="T122" s="103"/>
    </row>
    <row r="123" spans="1:20" ht="16.8" x14ac:dyDescent="0.35">
      <c r="B123" s="116"/>
      <c r="L123" s="113"/>
      <c r="M123" s="336" t="s">
        <v>386</v>
      </c>
      <c r="N123" s="337"/>
      <c r="O123" s="324" t="str">
        <f>IFERROR(O111*O74*O78/O79,"")</f>
        <v/>
      </c>
      <c r="P123" s="340" t="s">
        <v>40</v>
      </c>
      <c r="Q123" s="260"/>
      <c r="R123" s="117"/>
      <c r="T123" s="103"/>
    </row>
    <row r="124" spans="1:20" ht="16.2" thickBot="1" x14ac:dyDescent="0.4">
      <c r="B124" s="116"/>
      <c r="L124" s="80"/>
      <c r="M124" s="133"/>
      <c r="N124" s="133"/>
      <c r="O124" s="133"/>
      <c r="P124" s="133"/>
      <c r="Q124" s="263"/>
      <c r="R124" s="117"/>
      <c r="T124" s="103"/>
    </row>
    <row r="125" spans="1:20" ht="16.2" thickBot="1" x14ac:dyDescent="0.4">
      <c r="B125" s="80"/>
      <c r="C125" s="133"/>
      <c r="D125" s="133"/>
      <c r="E125" s="133"/>
      <c r="F125" s="133"/>
      <c r="G125" s="133"/>
      <c r="H125" s="133"/>
      <c r="I125" s="133"/>
      <c r="J125" s="133"/>
      <c r="K125" s="133"/>
      <c r="L125" s="133"/>
      <c r="M125" s="133"/>
      <c r="N125" s="133"/>
      <c r="O125" s="133"/>
      <c r="P125" s="133"/>
      <c r="Q125" s="262"/>
      <c r="R125" s="134"/>
      <c r="T125" s="103"/>
    </row>
    <row r="126" spans="1:20" x14ac:dyDescent="0.35">
      <c r="T126" s="103"/>
    </row>
    <row r="127" spans="1:20" x14ac:dyDescent="0.35">
      <c r="A127" s="103"/>
      <c r="B127" s="103"/>
      <c r="C127" s="103"/>
      <c r="D127" s="103"/>
      <c r="E127" s="103"/>
      <c r="F127" s="103"/>
      <c r="G127" s="103"/>
      <c r="H127" s="103"/>
      <c r="I127" s="103"/>
      <c r="J127" s="103"/>
      <c r="K127" s="103"/>
      <c r="L127" s="103"/>
      <c r="M127" s="103"/>
      <c r="N127" s="103"/>
      <c r="O127" s="103"/>
      <c r="P127" s="103"/>
      <c r="Q127" s="103"/>
      <c r="R127" s="103"/>
      <c r="S127" s="103"/>
      <c r="T127" s="103"/>
    </row>
  </sheetData>
  <sheetProtection algorithmName="SHA-512" hashValue="wM49B51itDnUJh7AT05Gu+YF7j4DGMWLJoU2nTqhvM/xoN950CDQ97oe1MbXCAPpUltFfXcSPZ4xrAXL8bMQGw==" saltValue="+MVSjH/JkZ/nYScZd5qGWw==" spinCount="100000" sheet="1" objects="1" scenarios="1" selectLockedCells="1"/>
  <customSheetViews>
    <customSheetView guid="{93A7420A-9CB1-41ED-BAA4-06AB08AA6C37}" scale="80" showGridLines="0">
      <selection activeCell="E3" sqref="E3"/>
      <pageMargins left="0.7" right="0.7" top="0.75" bottom="0.75" header="0.3" footer="0.3"/>
      <pageSetup orientation="portrait" r:id="rId1"/>
    </customSheetView>
  </customSheetViews>
  <mergeCells count="26">
    <mergeCell ref="B8:D8"/>
    <mergeCell ref="E8:I8"/>
    <mergeCell ref="E7:I7"/>
    <mergeCell ref="B7:D7"/>
    <mergeCell ref="B2:I2"/>
    <mergeCell ref="B3:D3"/>
    <mergeCell ref="B4:D4"/>
    <mergeCell ref="B5:D5"/>
    <mergeCell ref="B6:D6"/>
    <mergeCell ref="E6:I6"/>
    <mergeCell ref="E5:I5"/>
    <mergeCell ref="E4:I4"/>
    <mergeCell ref="E3:I3"/>
    <mergeCell ref="M107:N107"/>
    <mergeCell ref="M110:N110"/>
    <mergeCell ref="E9:I9"/>
    <mergeCell ref="B60:Q60"/>
    <mergeCell ref="M86:N86"/>
    <mergeCell ref="M104:N104"/>
    <mergeCell ref="M101:N101"/>
    <mergeCell ref="B61:Q65"/>
    <mergeCell ref="M89:N89"/>
    <mergeCell ref="E30:G30"/>
    <mergeCell ref="E41:G41"/>
    <mergeCell ref="B9:D9"/>
    <mergeCell ref="E52:G52"/>
  </mergeCells>
  <conditionalFormatting sqref="E38:E45">
    <cfRule type="expression" dxfId="8" priority="12">
      <formula>WasMedRun="No"</formula>
    </cfRule>
  </conditionalFormatting>
  <conditionalFormatting sqref="E49:E56">
    <cfRule type="expression" dxfId="7" priority="8">
      <formula>WasLightRun="No"</formula>
    </cfRule>
  </conditionalFormatting>
  <conditionalFormatting sqref="F38:F40 F42:F45">
    <cfRule type="expression" dxfId="6" priority="10">
      <formula>WasMedRun="Yes"</formula>
    </cfRule>
  </conditionalFormatting>
  <conditionalFormatting sqref="F49:F51 F53:F56">
    <cfRule type="expression" dxfId="5" priority="9">
      <formula>WasLightRun="Yes"</formula>
    </cfRule>
  </conditionalFormatting>
  <conditionalFormatting sqref="L19:P23 L85:Q97">
    <cfRule type="expression" dxfId="4" priority="3">
      <formula>WaterSoftening="No"</formula>
    </cfRule>
  </conditionalFormatting>
  <conditionalFormatting sqref="L26:P33 L100:Q124">
    <cfRule type="expression" dxfId="3" priority="2">
      <formula>WaterReuse="No"</formula>
    </cfRule>
  </conditionalFormatting>
  <conditionalFormatting sqref="L36:P38">
    <cfRule type="expression" dxfId="2" priority="1">
      <formula>Reservoir="No"</formula>
    </cfRule>
  </conditionalFormatting>
  <dataValidations count="1">
    <dataValidation type="list" allowBlank="1" showInputMessage="1" showErrorMessage="1" sqref="E30:G30 E41:G41 E52:G52" xr:uid="{7B382DA0-E3C8-44A3-87EC-6BEC6D2BBCAC}">
      <formula1>dd_fanonly</formula1>
    </dataValidation>
  </dataValidations>
  <hyperlinks>
    <hyperlink ref="M3" location="Instructions!C29" display="Back to Instructions tab" xr:uid="{00000000-0004-0000-0600-000000000000}"/>
  </hyperlink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E78DF-DAC8-43AA-95C3-6D2E89C2463E}">
  <sheetPr codeName="Sheet8">
    <tabColor rgb="FF0070C0"/>
  </sheetPr>
  <dimension ref="A1:AB124"/>
  <sheetViews>
    <sheetView showGridLines="0" zoomScale="80" zoomScaleNormal="80" workbookViewId="0">
      <selection activeCell="E19" sqref="E19"/>
    </sheetView>
  </sheetViews>
  <sheetFormatPr defaultColWidth="9.109375" defaultRowHeight="15.6" x14ac:dyDescent="0.35"/>
  <cols>
    <col min="1" max="1" width="3" style="102" customWidth="1"/>
    <col min="2" max="3" width="2.44140625" style="102" customWidth="1"/>
    <col min="4" max="4" width="10" style="102" customWidth="1"/>
    <col min="5" max="17" width="10.5546875" style="102" customWidth="1"/>
    <col min="18" max="19" width="2.44140625" style="102" customWidth="1"/>
    <col min="20" max="20" width="3" style="102" customWidth="1"/>
    <col min="21" max="21" width="2.6640625" style="102" customWidth="1"/>
    <col min="22" max="16384" width="9.109375" style="102"/>
  </cols>
  <sheetData>
    <row r="1" spans="2:21" ht="16.2" thickBot="1" x14ac:dyDescent="0.4">
      <c r="U1" s="103"/>
    </row>
    <row r="2" spans="2:21" ht="17.25" customHeight="1" thickBot="1" x14ac:dyDescent="0.4">
      <c r="B2" s="576" t="str">
        <f>'Version Control'!$B$2</f>
        <v>Title Block</v>
      </c>
      <c r="C2" s="577"/>
      <c r="D2" s="577"/>
      <c r="E2" s="577"/>
      <c r="F2" s="577"/>
      <c r="G2" s="293"/>
      <c r="H2" s="293"/>
      <c r="I2" s="293"/>
      <c r="J2" s="293"/>
      <c r="K2" s="293"/>
      <c r="L2" s="294"/>
      <c r="U2" s="103"/>
    </row>
    <row r="3" spans="2:21" x14ac:dyDescent="0.35">
      <c r="B3" s="590" t="str">
        <f>'Version Control'!$B$3</f>
        <v>Test Report Template Name:</v>
      </c>
      <c r="C3" s="591"/>
      <c r="D3" s="591"/>
      <c r="E3" s="591"/>
      <c r="F3" s="592"/>
      <c r="G3" s="525" t="str">
        <f>'Version Control'!$C$3</f>
        <v>Dishwashers</v>
      </c>
      <c r="H3" s="526"/>
      <c r="I3" s="526"/>
      <c r="J3" s="526"/>
      <c r="K3" s="526"/>
      <c r="L3" s="527"/>
      <c r="N3" s="108" t="s">
        <v>127</v>
      </c>
      <c r="Q3" s="390"/>
      <c r="R3" s="390"/>
      <c r="U3" s="103"/>
    </row>
    <row r="4" spans="2:21" x14ac:dyDescent="0.35">
      <c r="B4" s="587" t="str">
        <f>'Version Control'!$B$4</f>
        <v>Version Number:</v>
      </c>
      <c r="C4" s="588"/>
      <c r="D4" s="588"/>
      <c r="E4" s="588"/>
      <c r="F4" s="589"/>
      <c r="G4" s="519" t="str">
        <f>'Version Control'!$C$4</f>
        <v>v1.0</v>
      </c>
      <c r="H4" s="520"/>
      <c r="I4" s="520"/>
      <c r="J4" s="520"/>
      <c r="K4" s="520"/>
      <c r="L4" s="521"/>
      <c r="U4" s="103"/>
    </row>
    <row r="5" spans="2:21" x14ac:dyDescent="0.35">
      <c r="B5" s="587" t="str">
        <f>'Version Control'!$B$5</f>
        <v xml:space="preserve">Latest Template Revision: </v>
      </c>
      <c r="C5" s="588"/>
      <c r="D5" s="588"/>
      <c r="E5" s="588"/>
      <c r="F5" s="589"/>
      <c r="G5" s="522">
        <f>'Version Control'!$C$5</f>
        <v>45821</v>
      </c>
      <c r="H5" s="523"/>
      <c r="I5" s="523"/>
      <c r="J5" s="523"/>
      <c r="K5" s="523"/>
      <c r="L5" s="524"/>
      <c r="U5" s="103"/>
    </row>
    <row r="6" spans="2:21" x14ac:dyDescent="0.35">
      <c r="B6" s="587" t="str">
        <f>'Version Control'!$B$6</f>
        <v>Tab Name:</v>
      </c>
      <c r="C6" s="588"/>
      <c r="D6" s="588"/>
      <c r="E6" s="588"/>
      <c r="F6" s="589"/>
      <c r="G6" s="519" t="str">
        <f ca="1">MID(CELL("filename",D1), FIND("]", CELL("filename", D1))+ 1, 255)</f>
        <v>Cleaning Performance</v>
      </c>
      <c r="H6" s="520"/>
      <c r="I6" s="520"/>
      <c r="J6" s="520"/>
      <c r="K6" s="520"/>
      <c r="L6" s="521"/>
      <c r="U6" s="103"/>
    </row>
    <row r="7" spans="2:21" ht="35.25" customHeight="1" x14ac:dyDescent="0.35">
      <c r="B7" s="584" t="str">
        <f>'Version Control'!$B$7</f>
        <v>File Name:</v>
      </c>
      <c r="C7" s="585"/>
      <c r="D7" s="585"/>
      <c r="E7" s="585"/>
      <c r="F7" s="586"/>
      <c r="G7" s="533" t="str">
        <f ca="1">'Version Control'!$C$7</f>
        <v>Dishwashers Appendix C2 - v1.0.xlsx</v>
      </c>
      <c r="H7" s="531"/>
      <c r="I7" s="531"/>
      <c r="J7" s="531"/>
      <c r="K7" s="531"/>
      <c r="L7" s="532"/>
      <c r="U7" s="103"/>
    </row>
    <row r="8" spans="2:21" x14ac:dyDescent="0.35">
      <c r="B8" s="584" t="str">
        <f>'Version Control'!$B$8</f>
        <v>Test Start Date:</v>
      </c>
      <c r="C8" s="585"/>
      <c r="D8" s="585"/>
      <c r="E8" s="585"/>
      <c r="F8" s="586"/>
      <c r="G8" s="530" t="str">
        <f>'Version Control'!$C$8</f>
        <v>[MM/DD/YYYY]</v>
      </c>
      <c r="H8" s="531"/>
      <c r="I8" s="531"/>
      <c r="J8" s="531"/>
      <c r="K8" s="531"/>
      <c r="L8" s="532"/>
      <c r="U8" s="103"/>
    </row>
    <row r="9" spans="2:21" ht="16.2" thickBot="1" x14ac:dyDescent="0.4">
      <c r="B9" s="581" t="str">
        <f>'Version Control'!$B$9</f>
        <v xml:space="preserve">Test Completion Date: </v>
      </c>
      <c r="C9" s="582"/>
      <c r="D9" s="582"/>
      <c r="E9" s="582"/>
      <c r="F9" s="583"/>
      <c r="G9" s="578" t="str">
        <f>'Version Control'!$C$9</f>
        <v>[MM/DD/YYYY]</v>
      </c>
      <c r="H9" s="579"/>
      <c r="I9" s="579"/>
      <c r="J9" s="579"/>
      <c r="K9" s="579"/>
      <c r="L9" s="580"/>
      <c r="U9" s="103"/>
    </row>
    <row r="10" spans="2:21" x14ac:dyDescent="0.35">
      <c r="U10" s="103"/>
    </row>
    <row r="11" spans="2:21" ht="16.2" thickBot="1" x14ac:dyDescent="0.4">
      <c r="U11" s="103"/>
    </row>
    <row r="12" spans="2:21" ht="16.2" thickBot="1" x14ac:dyDescent="0.4">
      <c r="B12" s="273" t="s">
        <v>319</v>
      </c>
      <c r="C12" s="274"/>
      <c r="D12" s="274"/>
      <c r="E12" s="274"/>
      <c r="F12" s="274"/>
      <c r="G12" s="274"/>
      <c r="H12" s="274"/>
      <c r="I12" s="274"/>
      <c r="J12" s="274"/>
      <c r="K12" s="274"/>
      <c r="L12" s="274"/>
      <c r="M12" s="274"/>
      <c r="N12" s="274"/>
      <c r="O12" s="274"/>
      <c r="P12" s="274"/>
      <c r="Q12" s="274"/>
      <c r="R12" s="274"/>
      <c r="S12" s="275"/>
      <c r="U12" s="103"/>
    </row>
    <row r="13" spans="2:21" x14ac:dyDescent="0.35">
      <c r="B13" s="113" t="s">
        <v>321</v>
      </c>
      <c r="C13" s="143"/>
      <c r="D13" s="114"/>
      <c r="E13" s="114"/>
      <c r="F13" s="114"/>
      <c r="G13" s="114"/>
      <c r="H13" s="114"/>
      <c r="I13" s="114"/>
      <c r="J13" s="114"/>
      <c r="K13" s="114"/>
      <c r="L13" s="114"/>
      <c r="M13" s="114"/>
      <c r="N13" s="114"/>
      <c r="O13" s="114"/>
      <c r="P13" s="114"/>
      <c r="Q13" s="114"/>
      <c r="R13" s="114"/>
      <c r="S13" s="115"/>
      <c r="U13" s="103"/>
    </row>
    <row r="14" spans="2:21" x14ac:dyDescent="0.35">
      <c r="B14" s="113"/>
      <c r="C14" s="143"/>
      <c r="D14" s="114"/>
      <c r="E14" s="114"/>
      <c r="F14" s="114"/>
      <c r="G14" s="114"/>
      <c r="H14" s="114"/>
      <c r="I14" s="114"/>
      <c r="J14" s="114"/>
      <c r="K14" s="114"/>
      <c r="L14" s="114"/>
      <c r="M14" s="114"/>
      <c r="N14" s="114"/>
      <c r="O14" s="114"/>
      <c r="P14" s="114"/>
      <c r="Q14" s="114"/>
      <c r="R14" s="114"/>
      <c r="S14" s="115"/>
      <c r="U14" s="103"/>
    </row>
    <row r="15" spans="2:21" ht="16.2" thickBot="1" x14ac:dyDescent="0.4">
      <c r="B15" s="116"/>
      <c r="C15" s="112" t="s">
        <v>320</v>
      </c>
      <c r="D15" s="114"/>
      <c r="E15" s="114"/>
      <c r="F15" s="114"/>
      <c r="G15" s="114"/>
      <c r="H15" s="114"/>
      <c r="I15" s="114"/>
      <c r="J15" s="114"/>
      <c r="K15" s="114"/>
      <c r="L15" s="114"/>
      <c r="M15" s="114"/>
      <c r="N15" s="114"/>
      <c r="O15" s="114"/>
      <c r="P15" s="114"/>
      <c r="Q15" s="114"/>
      <c r="R15" s="114"/>
      <c r="S15" s="115"/>
      <c r="U15" s="103"/>
    </row>
    <row r="16" spans="2:21" ht="17.25" customHeight="1" x14ac:dyDescent="0.35">
      <c r="B16" s="113"/>
      <c r="C16" s="143"/>
      <c r="D16" s="291"/>
      <c r="E16" s="542" t="s">
        <v>307</v>
      </c>
      <c r="F16" s="542" t="s">
        <v>308</v>
      </c>
      <c r="G16" s="542" t="s">
        <v>309</v>
      </c>
      <c r="H16" s="542" t="s">
        <v>310</v>
      </c>
      <c r="I16" s="542" t="s">
        <v>311</v>
      </c>
      <c r="J16" s="542" t="s">
        <v>312</v>
      </c>
      <c r="K16" s="542" t="s">
        <v>313</v>
      </c>
      <c r="L16" s="542" t="s">
        <v>314</v>
      </c>
      <c r="M16" s="542" t="s">
        <v>315</v>
      </c>
      <c r="N16" s="542" t="s">
        <v>316</v>
      </c>
      <c r="O16" s="570" t="s">
        <v>317</v>
      </c>
      <c r="P16" s="571"/>
      <c r="Q16" s="552" t="s">
        <v>318</v>
      </c>
      <c r="R16" s="114"/>
      <c r="S16" s="115"/>
      <c r="U16" s="103"/>
    </row>
    <row r="17" spans="2:21" x14ac:dyDescent="0.35">
      <c r="B17" s="113"/>
      <c r="C17" s="143"/>
      <c r="D17" s="142"/>
      <c r="E17" s="554"/>
      <c r="F17" s="554"/>
      <c r="G17" s="554"/>
      <c r="H17" s="554"/>
      <c r="I17" s="554"/>
      <c r="J17" s="554"/>
      <c r="K17" s="554"/>
      <c r="L17" s="554"/>
      <c r="M17" s="554"/>
      <c r="N17" s="554"/>
      <c r="O17" s="572"/>
      <c r="P17" s="573"/>
      <c r="Q17" s="555"/>
      <c r="R17" s="114"/>
      <c r="S17" s="115"/>
      <c r="U17" s="103"/>
    </row>
    <row r="18" spans="2:21" x14ac:dyDescent="0.35">
      <c r="B18" s="113"/>
      <c r="C18" s="143"/>
      <c r="D18" s="292"/>
      <c r="E18" s="543"/>
      <c r="F18" s="543"/>
      <c r="G18" s="543"/>
      <c r="H18" s="543"/>
      <c r="I18" s="543"/>
      <c r="J18" s="543"/>
      <c r="K18" s="543"/>
      <c r="L18" s="543"/>
      <c r="M18" s="543"/>
      <c r="N18" s="543"/>
      <c r="O18" s="574"/>
      <c r="P18" s="575"/>
      <c r="Q18" s="553"/>
      <c r="R18" s="114"/>
      <c r="S18" s="115"/>
      <c r="U18" s="103"/>
    </row>
    <row r="19" spans="2:21" x14ac:dyDescent="0.35">
      <c r="B19" s="113"/>
      <c r="C19" s="143"/>
      <c r="D19" s="289">
        <v>1</v>
      </c>
      <c r="E19" s="357"/>
      <c r="F19" s="357"/>
      <c r="G19" s="357"/>
      <c r="H19" s="357"/>
      <c r="I19" s="357"/>
      <c r="J19" s="357"/>
      <c r="K19" s="357"/>
      <c r="L19" s="357"/>
      <c r="M19" s="357"/>
      <c r="N19" s="357"/>
      <c r="O19" s="358"/>
      <c r="P19" s="359"/>
      <c r="Q19" s="360"/>
      <c r="R19" s="114"/>
      <c r="S19" s="115"/>
      <c r="U19" s="103"/>
    </row>
    <row r="20" spans="2:21" x14ac:dyDescent="0.35">
      <c r="B20" s="113"/>
      <c r="C20" s="143"/>
      <c r="D20" s="289">
        <v>2</v>
      </c>
      <c r="E20" s="361"/>
      <c r="F20" s="361"/>
      <c r="G20" s="361"/>
      <c r="H20" s="361"/>
      <c r="I20" s="361"/>
      <c r="J20" s="361"/>
      <c r="K20" s="361"/>
      <c r="L20" s="361"/>
      <c r="M20" s="361"/>
      <c r="N20" s="361"/>
      <c r="O20" s="362"/>
      <c r="P20" s="363"/>
      <c r="Q20" s="364"/>
      <c r="R20" s="114"/>
      <c r="S20" s="115"/>
      <c r="U20" s="103"/>
    </row>
    <row r="21" spans="2:21" x14ac:dyDescent="0.35">
      <c r="B21" s="113"/>
      <c r="C21" s="143"/>
      <c r="D21" s="289">
        <v>3</v>
      </c>
      <c r="E21" s="361"/>
      <c r="F21" s="361"/>
      <c r="G21" s="361"/>
      <c r="H21" s="361"/>
      <c r="I21" s="361"/>
      <c r="J21" s="365"/>
      <c r="K21" s="361"/>
      <c r="L21" s="361"/>
      <c r="M21" s="361"/>
      <c r="N21" s="361"/>
      <c r="O21" s="362"/>
      <c r="P21" s="363"/>
      <c r="Q21" s="366"/>
      <c r="R21" s="114"/>
      <c r="S21" s="115"/>
      <c r="U21" s="103"/>
    </row>
    <row r="22" spans="2:21" x14ac:dyDescent="0.35">
      <c r="B22" s="259"/>
      <c r="C22"/>
      <c r="D22" s="289">
        <v>4</v>
      </c>
      <c r="E22" s="367"/>
      <c r="F22" s="367"/>
      <c r="G22" s="367"/>
      <c r="H22" s="367"/>
      <c r="I22" s="367"/>
      <c r="J22" s="368"/>
      <c r="K22" s="367"/>
      <c r="L22" s="367"/>
      <c r="M22" s="367"/>
      <c r="N22" s="367"/>
      <c r="O22" s="369"/>
      <c r="P22" s="370"/>
      <c r="Q22" s="371"/>
      <c r="R22"/>
      <c r="S22" s="260"/>
      <c r="U22" s="103"/>
    </row>
    <row r="23" spans="2:21" x14ac:dyDescent="0.35">
      <c r="B23" s="259"/>
      <c r="C23"/>
      <c r="D23" s="289">
        <v>5</v>
      </c>
      <c r="E23" s="367"/>
      <c r="F23" s="367"/>
      <c r="G23" s="367"/>
      <c r="H23" s="367"/>
      <c r="I23" s="367"/>
      <c r="J23" s="368"/>
      <c r="K23" s="367"/>
      <c r="L23" s="367"/>
      <c r="M23" s="367"/>
      <c r="N23" s="367"/>
      <c r="O23" s="369"/>
      <c r="P23" s="370"/>
      <c r="Q23" s="371"/>
      <c r="R23"/>
      <c r="S23" s="260"/>
      <c r="U23" s="103"/>
    </row>
    <row r="24" spans="2:21" x14ac:dyDescent="0.35">
      <c r="B24" s="259"/>
      <c r="C24"/>
      <c r="D24" s="289">
        <v>6</v>
      </c>
      <c r="E24" s="367"/>
      <c r="F24" s="367"/>
      <c r="G24" s="367"/>
      <c r="H24" s="367"/>
      <c r="I24" s="367"/>
      <c r="J24" s="368"/>
      <c r="K24" s="367"/>
      <c r="L24" s="367"/>
      <c r="M24" s="367"/>
      <c r="N24" s="367"/>
      <c r="O24" s="369"/>
      <c r="P24" s="370"/>
      <c r="Q24" s="371"/>
      <c r="R24"/>
      <c r="S24" s="260"/>
      <c r="U24" s="103"/>
    </row>
    <row r="25" spans="2:21" ht="15.75" customHeight="1" x14ac:dyDescent="0.35">
      <c r="B25" s="259"/>
      <c r="C25"/>
      <c r="D25" s="289">
        <v>7</v>
      </c>
      <c r="E25" s="367"/>
      <c r="F25" s="367"/>
      <c r="G25" s="367"/>
      <c r="H25" s="367"/>
      <c r="I25" s="367"/>
      <c r="J25" s="368"/>
      <c r="K25" s="367"/>
      <c r="L25" s="367"/>
      <c r="M25" s="367"/>
      <c r="N25" s="367"/>
      <c r="O25" s="369"/>
      <c r="P25" s="370"/>
      <c r="Q25" s="371"/>
      <c r="R25"/>
      <c r="S25" s="260"/>
      <c r="U25" s="103"/>
    </row>
    <row r="26" spans="2:21" ht="16.5" customHeight="1" x14ac:dyDescent="0.35">
      <c r="B26" s="259"/>
      <c r="C26"/>
      <c r="D26" s="290">
        <v>8</v>
      </c>
      <c r="E26" s="372"/>
      <c r="F26" s="372"/>
      <c r="G26" s="372"/>
      <c r="H26" s="372"/>
      <c r="I26" s="372"/>
      <c r="J26" s="373"/>
      <c r="K26" s="372"/>
      <c r="L26" s="372"/>
      <c r="M26" s="372"/>
      <c r="N26" s="372"/>
      <c r="O26" s="374"/>
      <c r="P26" s="375"/>
      <c r="Q26" s="376"/>
      <c r="R26"/>
      <c r="S26" s="260"/>
      <c r="U26" s="103"/>
    </row>
    <row r="27" spans="2:21" ht="16.5" customHeight="1" x14ac:dyDescent="0.35">
      <c r="B27" s="259"/>
      <c r="C27"/>
      <c r="D27" s="569" t="s">
        <v>324</v>
      </c>
      <c r="E27" s="556">
        <f>COUNTA(E19:E26)</f>
        <v>0</v>
      </c>
      <c r="F27" s="556">
        <f t="shared" ref="F27:N27" si="0">COUNTA(F19:F26)</f>
        <v>0</v>
      </c>
      <c r="G27" s="556">
        <f t="shared" si="0"/>
        <v>0</v>
      </c>
      <c r="H27" s="556">
        <f t="shared" si="0"/>
        <v>0</v>
      </c>
      <c r="I27" s="556">
        <f t="shared" si="0"/>
        <v>0</v>
      </c>
      <c r="J27" s="556">
        <f t="shared" si="0"/>
        <v>0</v>
      </c>
      <c r="K27" s="556">
        <f t="shared" si="0"/>
        <v>0</v>
      </c>
      <c r="L27" s="556">
        <f t="shared" si="0"/>
        <v>0</v>
      </c>
      <c r="M27" s="556">
        <f t="shared" si="0"/>
        <v>0</v>
      </c>
      <c r="N27" s="556">
        <f t="shared" si="0"/>
        <v>0</v>
      </c>
      <c r="O27" s="556">
        <f>COUNTA(O19:P26)</f>
        <v>0</v>
      </c>
      <c r="P27" s="556"/>
      <c r="Q27" s="550">
        <f t="shared" ref="Q27" si="1">COUNTA(Q19:Q26)</f>
        <v>0</v>
      </c>
      <c r="R27"/>
      <c r="S27" s="260"/>
      <c r="U27" s="103"/>
    </row>
    <row r="28" spans="2:21" x14ac:dyDescent="0.35">
      <c r="B28" s="259"/>
      <c r="C28"/>
      <c r="D28" s="567"/>
      <c r="E28" s="556"/>
      <c r="F28" s="556"/>
      <c r="G28" s="556"/>
      <c r="H28" s="556"/>
      <c r="I28" s="556"/>
      <c r="J28" s="556"/>
      <c r="K28" s="556"/>
      <c r="L28" s="556"/>
      <c r="M28" s="556"/>
      <c r="N28" s="556"/>
      <c r="O28" s="556"/>
      <c r="P28" s="556"/>
      <c r="Q28" s="550"/>
      <c r="R28"/>
      <c r="S28" s="260"/>
      <c r="U28" s="103"/>
    </row>
    <row r="29" spans="2:21" ht="16.2" thickBot="1" x14ac:dyDescent="0.4">
      <c r="B29" s="259"/>
      <c r="C29"/>
      <c r="D29" s="568"/>
      <c r="E29" s="557"/>
      <c r="F29" s="557"/>
      <c r="G29" s="557"/>
      <c r="H29" s="557"/>
      <c r="I29" s="557"/>
      <c r="J29" s="557"/>
      <c r="K29" s="557"/>
      <c r="L29" s="557"/>
      <c r="M29" s="557"/>
      <c r="N29" s="557"/>
      <c r="O29" s="557"/>
      <c r="P29" s="557"/>
      <c r="Q29" s="551"/>
      <c r="R29"/>
      <c r="S29" s="260"/>
      <c r="U29" s="103"/>
    </row>
    <row r="30" spans="2:21" x14ac:dyDescent="0.35">
      <c r="B30" s="259"/>
      <c r="C30"/>
      <c r="D30" s="114"/>
      <c r="E30"/>
      <c r="F30"/>
      <c r="G30"/>
      <c r="H30"/>
      <c r="I30"/>
      <c r="J30"/>
      <c r="K30"/>
      <c r="L30"/>
      <c r="M30"/>
      <c r="N30"/>
      <c r="O30"/>
      <c r="P30"/>
      <c r="Q30"/>
      <c r="R30"/>
      <c r="S30" s="260"/>
      <c r="U30" s="103"/>
    </row>
    <row r="31" spans="2:21" ht="16.2" thickBot="1" x14ac:dyDescent="0.4">
      <c r="B31" s="116"/>
      <c r="C31" s="112" t="s">
        <v>322</v>
      </c>
      <c r="D31" s="114"/>
      <c r="E31" s="114"/>
      <c r="F31" s="114"/>
      <c r="G31" s="114"/>
      <c r="H31" s="114"/>
      <c r="I31" s="114"/>
      <c r="J31" s="114"/>
      <c r="K31" s="114"/>
      <c r="L31" s="114"/>
      <c r="M31" s="114"/>
      <c r="N31" s="114"/>
      <c r="O31" s="114"/>
      <c r="P31" s="114"/>
      <c r="Q31" s="114"/>
      <c r="R31"/>
      <c r="S31" s="260"/>
      <c r="U31" s="103"/>
    </row>
    <row r="32" spans="2:21" x14ac:dyDescent="0.35">
      <c r="B32" s="113"/>
      <c r="C32" s="143"/>
      <c r="D32" s="291"/>
      <c r="E32" s="542" t="s">
        <v>307</v>
      </c>
      <c r="F32" s="542" t="s">
        <v>308</v>
      </c>
      <c r="G32" s="542" t="s">
        <v>309</v>
      </c>
      <c r="H32" s="542" t="s">
        <v>310</v>
      </c>
      <c r="I32" s="542" t="s">
        <v>311</v>
      </c>
      <c r="J32" s="542" t="s">
        <v>312</v>
      </c>
      <c r="K32" s="542" t="s">
        <v>313</v>
      </c>
      <c r="L32" s="542" t="s">
        <v>314</v>
      </c>
      <c r="M32" s="542" t="s">
        <v>315</v>
      </c>
      <c r="N32" s="542" t="s">
        <v>316</v>
      </c>
      <c r="O32" s="570" t="s">
        <v>317</v>
      </c>
      <c r="P32" s="571"/>
      <c r="Q32" s="552" t="s">
        <v>318</v>
      </c>
      <c r="R32"/>
      <c r="S32" s="260"/>
      <c r="U32" s="103"/>
    </row>
    <row r="33" spans="2:21" x14ac:dyDescent="0.35">
      <c r="B33" s="113"/>
      <c r="C33" s="143"/>
      <c r="D33" s="142"/>
      <c r="E33" s="554"/>
      <c r="F33" s="554"/>
      <c r="G33" s="554"/>
      <c r="H33" s="554"/>
      <c r="I33" s="554"/>
      <c r="J33" s="554"/>
      <c r="K33" s="554"/>
      <c r="L33" s="554"/>
      <c r="M33" s="554"/>
      <c r="N33" s="554"/>
      <c r="O33" s="572"/>
      <c r="P33" s="573"/>
      <c r="Q33" s="555"/>
      <c r="R33"/>
      <c r="S33" s="260"/>
      <c r="U33" s="103"/>
    </row>
    <row r="34" spans="2:21" x14ac:dyDescent="0.35">
      <c r="B34" s="113"/>
      <c r="C34" s="143"/>
      <c r="D34" s="292"/>
      <c r="E34" s="543"/>
      <c r="F34" s="543"/>
      <c r="G34" s="543"/>
      <c r="H34" s="543"/>
      <c r="I34" s="543"/>
      <c r="J34" s="543"/>
      <c r="K34" s="543"/>
      <c r="L34" s="543"/>
      <c r="M34" s="543"/>
      <c r="N34" s="543"/>
      <c r="O34" s="574"/>
      <c r="P34" s="575"/>
      <c r="Q34" s="553"/>
      <c r="R34"/>
      <c r="S34" s="260"/>
      <c r="U34" s="103"/>
    </row>
    <row r="35" spans="2:21" x14ac:dyDescent="0.35">
      <c r="B35" s="113"/>
      <c r="C35" s="143"/>
      <c r="D35" s="289">
        <v>1</v>
      </c>
      <c r="E35" s="608"/>
      <c r="F35" s="608"/>
      <c r="G35" s="608"/>
      <c r="H35" s="608"/>
      <c r="I35" s="608"/>
      <c r="J35" s="608"/>
      <c r="K35" s="608"/>
      <c r="L35" s="608"/>
      <c r="M35" s="608"/>
      <c r="N35" s="608"/>
      <c r="O35" s="609"/>
      <c r="P35" s="610"/>
      <c r="Q35" s="611"/>
      <c r="R35"/>
      <c r="S35" s="260"/>
      <c r="U35" s="103"/>
    </row>
    <row r="36" spans="2:21" x14ac:dyDescent="0.35">
      <c r="B36" s="113"/>
      <c r="C36" s="143"/>
      <c r="D36" s="289">
        <v>2</v>
      </c>
      <c r="E36" s="612"/>
      <c r="F36" s="612"/>
      <c r="G36" s="612"/>
      <c r="H36" s="612"/>
      <c r="I36" s="612"/>
      <c r="J36" s="612"/>
      <c r="K36" s="612"/>
      <c r="L36" s="612"/>
      <c r="M36" s="612"/>
      <c r="N36" s="612"/>
      <c r="O36" s="613"/>
      <c r="P36" s="614"/>
      <c r="Q36" s="615"/>
      <c r="R36"/>
      <c r="S36" s="260"/>
      <c r="U36" s="103"/>
    </row>
    <row r="37" spans="2:21" x14ac:dyDescent="0.35">
      <c r="B37" s="113"/>
      <c r="C37" s="143"/>
      <c r="D37" s="289">
        <v>3</v>
      </c>
      <c r="E37" s="612"/>
      <c r="F37" s="612"/>
      <c r="G37" s="612"/>
      <c r="H37" s="612"/>
      <c r="I37" s="612"/>
      <c r="J37" s="616"/>
      <c r="K37" s="612"/>
      <c r="L37" s="612"/>
      <c r="M37" s="612"/>
      <c r="N37" s="612"/>
      <c r="O37" s="613"/>
      <c r="P37" s="614"/>
      <c r="Q37" s="617"/>
      <c r="R37"/>
      <c r="S37" s="260"/>
      <c r="U37" s="103"/>
    </row>
    <row r="38" spans="2:21" x14ac:dyDescent="0.35">
      <c r="B38" s="259"/>
      <c r="C38"/>
      <c r="D38" s="289">
        <v>4</v>
      </c>
      <c r="E38" s="367"/>
      <c r="F38" s="367"/>
      <c r="G38" s="367"/>
      <c r="H38" s="367"/>
      <c r="I38" s="367"/>
      <c r="J38" s="368"/>
      <c r="K38" s="367"/>
      <c r="L38" s="367"/>
      <c r="M38" s="367"/>
      <c r="N38" s="367"/>
      <c r="O38" s="369"/>
      <c r="P38" s="370"/>
      <c r="Q38" s="371"/>
      <c r="R38"/>
      <c r="S38" s="260"/>
      <c r="U38" s="103"/>
    </row>
    <row r="39" spans="2:21" x14ac:dyDescent="0.35">
      <c r="B39" s="259"/>
      <c r="C39"/>
      <c r="D39" s="289">
        <v>5</v>
      </c>
      <c r="E39" s="367"/>
      <c r="F39" s="367"/>
      <c r="G39" s="367"/>
      <c r="H39" s="367"/>
      <c r="I39" s="367"/>
      <c r="J39" s="368"/>
      <c r="K39" s="367"/>
      <c r="L39" s="367"/>
      <c r="M39" s="367"/>
      <c r="N39" s="367"/>
      <c r="O39" s="369"/>
      <c r="P39" s="370"/>
      <c r="Q39" s="371"/>
      <c r="R39"/>
      <c r="S39" s="260"/>
      <c r="U39" s="103"/>
    </row>
    <row r="40" spans="2:21" x14ac:dyDescent="0.35">
      <c r="B40" s="259"/>
      <c r="C40"/>
      <c r="D40" s="289">
        <v>6</v>
      </c>
      <c r="E40" s="367"/>
      <c r="F40" s="367"/>
      <c r="G40" s="367"/>
      <c r="H40" s="367"/>
      <c r="I40" s="367"/>
      <c r="J40" s="368"/>
      <c r="K40" s="367"/>
      <c r="L40" s="367"/>
      <c r="M40" s="367"/>
      <c r="N40" s="367"/>
      <c r="O40" s="369"/>
      <c r="P40" s="370"/>
      <c r="Q40" s="371"/>
      <c r="R40"/>
      <c r="S40" s="260"/>
      <c r="U40" s="103"/>
    </row>
    <row r="41" spans="2:21" x14ac:dyDescent="0.35">
      <c r="B41" s="259"/>
      <c r="C41"/>
      <c r="D41" s="289">
        <v>7</v>
      </c>
      <c r="E41" s="367"/>
      <c r="F41" s="367"/>
      <c r="G41" s="367"/>
      <c r="H41" s="367"/>
      <c r="I41" s="367"/>
      <c r="J41" s="368"/>
      <c r="K41" s="367"/>
      <c r="L41" s="367"/>
      <c r="M41" s="367"/>
      <c r="N41" s="367"/>
      <c r="O41" s="369"/>
      <c r="P41" s="370"/>
      <c r="Q41" s="371"/>
      <c r="R41"/>
      <c r="S41" s="260"/>
      <c r="U41" s="103"/>
    </row>
    <row r="42" spans="2:21" x14ac:dyDescent="0.35">
      <c r="B42" s="259"/>
      <c r="C42"/>
      <c r="D42" s="290">
        <v>8</v>
      </c>
      <c r="E42" s="372"/>
      <c r="F42" s="372"/>
      <c r="G42" s="372"/>
      <c r="H42" s="372"/>
      <c r="I42" s="372"/>
      <c r="J42" s="373"/>
      <c r="K42" s="372"/>
      <c r="L42" s="372"/>
      <c r="M42" s="372"/>
      <c r="N42" s="372"/>
      <c r="O42" s="374"/>
      <c r="P42" s="375"/>
      <c r="Q42" s="376"/>
      <c r="R42"/>
      <c r="S42" s="260"/>
      <c r="U42" s="103"/>
    </row>
    <row r="43" spans="2:21" ht="16.5" customHeight="1" x14ac:dyDescent="0.35">
      <c r="B43" s="259"/>
      <c r="C43"/>
      <c r="D43" s="567" t="s">
        <v>324</v>
      </c>
      <c r="E43" s="556">
        <f>COUNTA(E35:E42)</f>
        <v>0</v>
      </c>
      <c r="F43" s="556">
        <f t="shared" ref="F43" si="2">COUNTA(F35:F42)</f>
        <v>0</v>
      </c>
      <c r="G43" s="556">
        <f t="shared" ref="G43" si="3">COUNTA(G35:G42)</f>
        <v>0</v>
      </c>
      <c r="H43" s="556">
        <f t="shared" ref="H43" si="4">COUNTA(H35:H42)</f>
        <v>0</v>
      </c>
      <c r="I43" s="556">
        <f t="shared" ref="I43" si="5">COUNTA(I35:I42)</f>
        <v>0</v>
      </c>
      <c r="J43" s="556">
        <f t="shared" ref="J43" si="6">COUNTA(J35:J42)</f>
        <v>0</v>
      </c>
      <c r="K43" s="556">
        <f t="shared" ref="K43" si="7">COUNTA(K35:K42)</f>
        <v>0</v>
      </c>
      <c r="L43" s="556">
        <f t="shared" ref="L43" si="8">COUNTA(L35:L42)</f>
        <v>0</v>
      </c>
      <c r="M43" s="556">
        <f t="shared" ref="M43" si="9">COUNTA(M35:M42)</f>
        <v>0</v>
      </c>
      <c r="N43" s="556">
        <f t="shared" ref="N43" si="10">COUNTA(N35:N42)</f>
        <v>0</v>
      </c>
      <c r="O43" s="556">
        <f>COUNTA(O35:P42)</f>
        <v>0</v>
      </c>
      <c r="P43" s="556"/>
      <c r="Q43" s="550">
        <f t="shared" ref="Q43" si="11">COUNTA(Q35:Q42)</f>
        <v>0</v>
      </c>
      <c r="R43"/>
      <c r="S43" s="260"/>
      <c r="U43" s="103"/>
    </row>
    <row r="44" spans="2:21" x14ac:dyDescent="0.35">
      <c r="B44" s="259"/>
      <c r="C44"/>
      <c r="D44" s="567"/>
      <c r="E44" s="556"/>
      <c r="F44" s="556"/>
      <c r="G44" s="556"/>
      <c r="H44" s="556"/>
      <c r="I44" s="556"/>
      <c r="J44" s="556"/>
      <c r="K44" s="556"/>
      <c r="L44" s="556"/>
      <c r="M44" s="556"/>
      <c r="N44" s="556"/>
      <c r="O44" s="556"/>
      <c r="P44" s="556"/>
      <c r="Q44" s="550"/>
      <c r="R44"/>
      <c r="S44" s="260"/>
      <c r="U44" s="103"/>
    </row>
    <row r="45" spans="2:21" ht="16.2" thickBot="1" x14ac:dyDescent="0.4">
      <c r="B45" s="259"/>
      <c r="C45"/>
      <c r="D45" s="568"/>
      <c r="E45" s="557"/>
      <c r="F45" s="557"/>
      <c r="G45" s="557"/>
      <c r="H45" s="557"/>
      <c r="I45" s="557"/>
      <c r="J45" s="557"/>
      <c r="K45" s="557"/>
      <c r="L45" s="557"/>
      <c r="M45" s="557"/>
      <c r="N45" s="557"/>
      <c r="O45" s="557"/>
      <c r="P45" s="557"/>
      <c r="Q45" s="551"/>
      <c r="R45"/>
      <c r="S45" s="260"/>
      <c r="U45" s="103"/>
    </row>
    <row r="46" spans="2:21" x14ac:dyDescent="0.35">
      <c r="B46" s="259"/>
      <c r="C46"/>
      <c r="D46" s="114"/>
      <c r="E46"/>
      <c r="F46"/>
      <c r="G46"/>
      <c r="H46"/>
      <c r="I46"/>
      <c r="J46"/>
      <c r="K46"/>
      <c r="L46"/>
      <c r="M46"/>
      <c r="N46"/>
      <c r="O46"/>
      <c r="P46"/>
      <c r="Q46"/>
      <c r="R46"/>
      <c r="S46" s="260"/>
      <c r="U46" s="103"/>
    </row>
    <row r="47" spans="2:21" ht="16.5" customHeight="1" thickBot="1" x14ac:dyDescent="0.4">
      <c r="B47" s="116"/>
      <c r="C47" s="112" t="s">
        <v>323</v>
      </c>
      <c r="D47" s="114"/>
      <c r="E47" s="114"/>
      <c r="F47" s="114"/>
      <c r="G47" s="114"/>
      <c r="H47" s="114"/>
      <c r="I47" s="114"/>
      <c r="J47" s="114"/>
      <c r="K47" s="114"/>
      <c r="L47" s="114"/>
      <c r="M47" s="114"/>
      <c r="N47" s="114"/>
      <c r="O47" s="114"/>
      <c r="P47" s="114"/>
      <c r="Q47" s="114"/>
      <c r="R47"/>
      <c r="S47" s="260"/>
      <c r="U47" s="103"/>
    </row>
    <row r="48" spans="2:21" x14ac:dyDescent="0.35">
      <c r="B48" s="113"/>
      <c r="C48" s="143"/>
      <c r="D48" s="291"/>
      <c r="E48" s="542" t="s">
        <v>307</v>
      </c>
      <c r="F48" s="542" t="s">
        <v>308</v>
      </c>
      <c r="G48" s="542" t="s">
        <v>309</v>
      </c>
      <c r="H48" s="542" t="s">
        <v>310</v>
      </c>
      <c r="I48" s="542" t="s">
        <v>311</v>
      </c>
      <c r="J48" s="542" t="s">
        <v>312</v>
      </c>
      <c r="K48" s="542" t="s">
        <v>313</v>
      </c>
      <c r="L48" s="542" t="s">
        <v>314</v>
      </c>
      <c r="M48" s="542" t="s">
        <v>315</v>
      </c>
      <c r="N48" s="542" t="s">
        <v>316</v>
      </c>
      <c r="O48" s="570" t="s">
        <v>317</v>
      </c>
      <c r="P48" s="571"/>
      <c r="Q48" s="552" t="s">
        <v>318</v>
      </c>
      <c r="R48"/>
      <c r="S48" s="260"/>
      <c r="U48" s="103"/>
    </row>
    <row r="49" spans="2:21" x14ac:dyDescent="0.35">
      <c r="B49" s="113"/>
      <c r="C49" s="143"/>
      <c r="D49" s="142"/>
      <c r="E49" s="554"/>
      <c r="F49" s="554"/>
      <c r="G49" s="554"/>
      <c r="H49" s="554"/>
      <c r="I49" s="554"/>
      <c r="J49" s="554"/>
      <c r="K49" s="554"/>
      <c r="L49" s="554"/>
      <c r="M49" s="554"/>
      <c r="N49" s="554"/>
      <c r="O49" s="572"/>
      <c r="P49" s="573"/>
      <c r="Q49" s="555"/>
      <c r="R49"/>
      <c r="S49" s="260"/>
      <c r="U49" s="103"/>
    </row>
    <row r="50" spans="2:21" x14ac:dyDescent="0.35">
      <c r="B50" s="113"/>
      <c r="C50" s="143"/>
      <c r="D50" s="292"/>
      <c r="E50" s="543"/>
      <c r="F50" s="543"/>
      <c r="G50" s="543"/>
      <c r="H50" s="543"/>
      <c r="I50" s="543"/>
      <c r="J50" s="543"/>
      <c r="K50" s="543"/>
      <c r="L50" s="543"/>
      <c r="M50" s="543"/>
      <c r="N50" s="543"/>
      <c r="O50" s="574"/>
      <c r="P50" s="575"/>
      <c r="Q50" s="553"/>
      <c r="R50"/>
      <c r="S50" s="260"/>
      <c r="U50" s="103"/>
    </row>
    <row r="51" spans="2:21" x14ac:dyDescent="0.35">
      <c r="B51" s="113"/>
      <c r="C51" s="143"/>
      <c r="D51" s="289">
        <v>1</v>
      </c>
      <c r="E51" s="608"/>
      <c r="F51" s="608"/>
      <c r="G51" s="608"/>
      <c r="H51" s="608"/>
      <c r="I51" s="608"/>
      <c r="J51" s="608"/>
      <c r="K51" s="608"/>
      <c r="L51" s="608"/>
      <c r="M51" s="608"/>
      <c r="N51" s="608"/>
      <c r="O51" s="609"/>
      <c r="P51" s="610"/>
      <c r="Q51" s="611"/>
      <c r="R51"/>
      <c r="S51" s="260"/>
      <c r="U51" s="103"/>
    </row>
    <row r="52" spans="2:21" x14ac:dyDescent="0.35">
      <c r="B52" s="113"/>
      <c r="C52" s="143"/>
      <c r="D52" s="289">
        <v>2</v>
      </c>
      <c r="E52" s="612"/>
      <c r="F52" s="612"/>
      <c r="G52" s="612"/>
      <c r="H52" s="612"/>
      <c r="I52" s="612"/>
      <c r="J52" s="612"/>
      <c r="K52" s="612"/>
      <c r="L52" s="612"/>
      <c r="M52" s="612"/>
      <c r="N52" s="612"/>
      <c r="O52" s="613"/>
      <c r="P52" s="614"/>
      <c r="Q52" s="615"/>
      <c r="R52"/>
      <c r="S52" s="260"/>
      <c r="U52" s="103"/>
    </row>
    <row r="53" spans="2:21" x14ac:dyDescent="0.35">
      <c r="B53" s="113"/>
      <c r="C53" s="143"/>
      <c r="D53" s="289">
        <v>3</v>
      </c>
      <c r="E53" s="612"/>
      <c r="F53" s="612"/>
      <c r="G53" s="612"/>
      <c r="H53" s="612"/>
      <c r="I53" s="612"/>
      <c r="J53" s="616"/>
      <c r="K53" s="612"/>
      <c r="L53" s="612"/>
      <c r="M53" s="612"/>
      <c r="N53" s="612"/>
      <c r="O53" s="613"/>
      <c r="P53" s="614"/>
      <c r="Q53" s="617"/>
      <c r="R53"/>
      <c r="S53" s="260"/>
      <c r="U53" s="103"/>
    </row>
    <row r="54" spans="2:21" x14ac:dyDescent="0.35">
      <c r="B54" s="259"/>
      <c r="C54"/>
      <c r="D54" s="289">
        <v>4</v>
      </c>
      <c r="E54" s="367"/>
      <c r="F54" s="367"/>
      <c r="G54" s="367"/>
      <c r="H54" s="367"/>
      <c r="I54" s="367"/>
      <c r="J54" s="368"/>
      <c r="K54" s="367"/>
      <c r="L54" s="367"/>
      <c r="M54" s="367"/>
      <c r="N54" s="367"/>
      <c r="O54" s="369"/>
      <c r="P54" s="370"/>
      <c r="Q54" s="371"/>
      <c r="R54"/>
      <c r="S54" s="260"/>
      <c r="U54" s="103"/>
    </row>
    <row r="55" spans="2:21" x14ac:dyDescent="0.35">
      <c r="B55" s="259"/>
      <c r="C55"/>
      <c r="D55" s="289">
        <v>5</v>
      </c>
      <c r="E55" s="367"/>
      <c r="F55" s="367"/>
      <c r="G55" s="367"/>
      <c r="H55" s="367"/>
      <c r="I55" s="367"/>
      <c r="J55" s="368"/>
      <c r="K55" s="367"/>
      <c r="L55" s="367"/>
      <c r="M55" s="367"/>
      <c r="N55" s="367"/>
      <c r="O55" s="369"/>
      <c r="P55" s="370"/>
      <c r="Q55" s="371"/>
      <c r="R55"/>
      <c r="S55" s="260"/>
      <c r="U55" s="103"/>
    </row>
    <row r="56" spans="2:21" x14ac:dyDescent="0.35">
      <c r="B56" s="259"/>
      <c r="C56"/>
      <c r="D56" s="289">
        <v>6</v>
      </c>
      <c r="E56" s="367"/>
      <c r="F56" s="367"/>
      <c r="G56" s="367"/>
      <c r="H56" s="367"/>
      <c r="I56" s="367"/>
      <c r="J56" s="368"/>
      <c r="K56" s="367"/>
      <c r="L56" s="367"/>
      <c r="M56" s="367"/>
      <c r="N56" s="367"/>
      <c r="O56" s="369"/>
      <c r="P56" s="370"/>
      <c r="Q56" s="371"/>
      <c r="R56"/>
      <c r="S56" s="260"/>
      <c r="U56" s="103"/>
    </row>
    <row r="57" spans="2:21" x14ac:dyDescent="0.35">
      <c r="B57" s="259"/>
      <c r="C57"/>
      <c r="D57" s="289">
        <v>7</v>
      </c>
      <c r="E57" s="367"/>
      <c r="F57" s="367"/>
      <c r="G57" s="367"/>
      <c r="H57" s="367"/>
      <c r="I57" s="367"/>
      <c r="J57" s="368"/>
      <c r="K57" s="367"/>
      <c r="L57" s="367"/>
      <c r="M57" s="367"/>
      <c r="N57" s="367"/>
      <c r="O57" s="369"/>
      <c r="P57" s="370"/>
      <c r="Q57" s="371"/>
      <c r="R57"/>
      <c r="S57" s="260"/>
      <c r="U57" s="103"/>
    </row>
    <row r="58" spans="2:21" x14ac:dyDescent="0.35">
      <c r="B58" s="259"/>
      <c r="C58"/>
      <c r="D58" s="290">
        <v>8</v>
      </c>
      <c r="E58" s="372"/>
      <c r="F58" s="372"/>
      <c r="G58" s="372"/>
      <c r="H58" s="372"/>
      <c r="I58" s="372"/>
      <c r="J58" s="373"/>
      <c r="K58" s="372"/>
      <c r="L58" s="372"/>
      <c r="M58" s="372"/>
      <c r="N58" s="372"/>
      <c r="O58" s="374"/>
      <c r="P58" s="375"/>
      <c r="Q58" s="376"/>
      <c r="R58"/>
      <c r="S58" s="260"/>
      <c r="U58" s="103"/>
    </row>
    <row r="59" spans="2:21" ht="16.5" customHeight="1" x14ac:dyDescent="0.35">
      <c r="B59" s="259"/>
      <c r="C59"/>
      <c r="D59" s="567" t="s">
        <v>324</v>
      </c>
      <c r="E59" s="556">
        <f>COUNTA(E51:E58)</f>
        <v>0</v>
      </c>
      <c r="F59" s="556">
        <f t="shared" ref="F59" si="12">COUNTA(F51:F58)</f>
        <v>0</v>
      </c>
      <c r="G59" s="556">
        <f t="shared" ref="G59" si="13">COUNTA(G51:G58)</f>
        <v>0</v>
      </c>
      <c r="H59" s="556">
        <f t="shared" ref="H59" si="14">COUNTA(H51:H58)</f>
        <v>0</v>
      </c>
      <c r="I59" s="556">
        <f t="shared" ref="I59" si="15">COUNTA(I51:I58)</f>
        <v>0</v>
      </c>
      <c r="J59" s="556">
        <f t="shared" ref="J59" si="16">COUNTA(J51:J58)</f>
        <v>0</v>
      </c>
      <c r="K59" s="556">
        <f t="shared" ref="K59" si="17">COUNTA(K51:K58)</f>
        <v>0</v>
      </c>
      <c r="L59" s="556">
        <f t="shared" ref="L59" si="18">COUNTA(L51:L58)</f>
        <v>0</v>
      </c>
      <c r="M59" s="556">
        <f t="shared" ref="M59" si="19">COUNTA(M51:M58)</f>
        <v>0</v>
      </c>
      <c r="N59" s="556">
        <f t="shared" ref="N59" si="20">COUNTA(N51:N58)</f>
        <v>0</v>
      </c>
      <c r="O59" s="556">
        <f>COUNTA(O51:P58)</f>
        <v>0</v>
      </c>
      <c r="P59" s="556"/>
      <c r="Q59" s="550">
        <f t="shared" ref="Q59" si="21">COUNTA(Q51:Q58)</f>
        <v>0</v>
      </c>
      <c r="R59"/>
      <c r="S59" s="260"/>
      <c r="U59" s="103"/>
    </row>
    <row r="60" spans="2:21" x14ac:dyDescent="0.35">
      <c r="B60" s="259"/>
      <c r="C60"/>
      <c r="D60" s="567"/>
      <c r="E60" s="556"/>
      <c r="F60" s="556"/>
      <c r="G60" s="556"/>
      <c r="H60" s="556"/>
      <c r="I60" s="556"/>
      <c r="J60" s="556"/>
      <c r="K60" s="556"/>
      <c r="L60" s="556"/>
      <c r="M60" s="556"/>
      <c r="N60" s="556"/>
      <c r="O60" s="556"/>
      <c r="P60" s="556"/>
      <c r="Q60" s="550"/>
      <c r="R60"/>
      <c r="S60" s="260"/>
      <c r="U60" s="103"/>
    </row>
    <row r="61" spans="2:21" ht="16.2" thickBot="1" x14ac:dyDescent="0.4">
      <c r="B61" s="259"/>
      <c r="C61"/>
      <c r="D61" s="568"/>
      <c r="E61" s="557"/>
      <c r="F61" s="557"/>
      <c r="G61" s="557"/>
      <c r="H61" s="557"/>
      <c r="I61" s="557"/>
      <c r="J61" s="557"/>
      <c r="K61" s="557"/>
      <c r="L61" s="557"/>
      <c r="M61" s="557"/>
      <c r="N61" s="557"/>
      <c r="O61" s="557"/>
      <c r="P61" s="557"/>
      <c r="Q61" s="551"/>
      <c r="R61"/>
      <c r="S61" s="260"/>
      <c r="U61" s="103"/>
    </row>
    <row r="62" spans="2:21" ht="16.2" thickBot="1" x14ac:dyDescent="0.4">
      <c r="B62" s="261"/>
      <c r="C62" s="262"/>
      <c r="D62" s="262"/>
      <c r="E62" s="262"/>
      <c r="F62" s="262"/>
      <c r="G62" s="262"/>
      <c r="H62" s="262"/>
      <c r="I62" s="262"/>
      <c r="J62" s="262"/>
      <c r="K62" s="262"/>
      <c r="L62" s="262"/>
      <c r="M62" s="262"/>
      <c r="N62" s="262"/>
      <c r="O62" s="262"/>
      <c r="P62" s="262"/>
      <c r="Q62" s="262"/>
      <c r="R62" s="262"/>
      <c r="S62" s="263"/>
      <c r="U62" s="103"/>
    </row>
    <row r="63" spans="2:21" ht="16.2" thickBot="1" x14ac:dyDescent="0.4">
      <c r="B63"/>
      <c r="C63"/>
      <c r="D63"/>
      <c r="E63"/>
      <c r="F63"/>
      <c r="G63"/>
      <c r="H63"/>
      <c r="I63"/>
      <c r="J63"/>
      <c r="K63"/>
      <c r="L63"/>
      <c r="M63"/>
      <c r="N63"/>
      <c r="O63"/>
      <c r="P63"/>
      <c r="Q63"/>
      <c r="R63"/>
      <c r="S63"/>
      <c r="U63" s="103"/>
    </row>
    <row r="64" spans="2:21" ht="16.2" thickBot="1" x14ac:dyDescent="0.4">
      <c r="B64" s="273" t="s">
        <v>126</v>
      </c>
      <c r="C64" s="274"/>
      <c r="D64" s="274"/>
      <c r="E64" s="274"/>
      <c r="F64" s="274"/>
      <c r="G64" s="274"/>
      <c r="H64" s="274"/>
      <c r="I64" s="274"/>
      <c r="J64" s="274"/>
      <c r="K64" s="274"/>
      <c r="L64" s="274"/>
      <c r="M64" s="274"/>
      <c r="N64" s="274"/>
      <c r="O64" s="274"/>
      <c r="P64" s="274"/>
      <c r="Q64" s="274"/>
      <c r="R64" s="274"/>
      <c r="S64" s="275"/>
      <c r="U64" s="103"/>
    </row>
    <row r="65" spans="2:21" ht="16.5" customHeight="1" x14ac:dyDescent="0.35">
      <c r="B65" s="558"/>
      <c r="C65" s="559"/>
      <c r="D65" s="559"/>
      <c r="E65" s="559"/>
      <c r="F65" s="559"/>
      <c r="G65" s="559"/>
      <c r="H65" s="559"/>
      <c r="I65" s="559"/>
      <c r="J65" s="559"/>
      <c r="K65" s="559"/>
      <c r="L65" s="559"/>
      <c r="M65" s="559"/>
      <c r="N65" s="559"/>
      <c r="O65" s="559"/>
      <c r="P65" s="559"/>
      <c r="Q65" s="559"/>
      <c r="R65" s="559"/>
      <c r="S65" s="560"/>
      <c r="U65" s="103"/>
    </row>
    <row r="66" spans="2:21" x14ac:dyDescent="0.35">
      <c r="B66" s="561"/>
      <c r="C66" s="562"/>
      <c r="D66" s="562"/>
      <c r="E66" s="562"/>
      <c r="F66" s="562"/>
      <c r="G66" s="562"/>
      <c r="H66" s="562"/>
      <c r="I66" s="562"/>
      <c r="J66" s="562"/>
      <c r="K66" s="562"/>
      <c r="L66" s="562"/>
      <c r="M66" s="562"/>
      <c r="N66" s="562"/>
      <c r="O66" s="562"/>
      <c r="P66" s="562"/>
      <c r="Q66" s="562"/>
      <c r="R66" s="562"/>
      <c r="S66" s="563"/>
      <c r="U66" s="103"/>
    </row>
    <row r="67" spans="2:21" x14ac:dyDescent="0.35">
      <c r="B67" s="561"/>
      <c r="C67" s="562"/>
      <c r="D67" s="562"/>
      <c r="E67" s="562"/>
      <c r="F67" s="562"/>
      <c r="G67" s="562"/>
      <c r="H67" s="562"/>
      <c r="I67" s="562"/>
      <c r="J67" s="562"/>
      <c r="K67" s="562"/>
      <c r="L67" s="562"/>
      <c r="M67" s="562"/>
      <c r="N67" s="562"/>
      <c r="O67" s="562"/>
      <c r="P67" s="562"/>
      <c r="Q67" s="562"/>
      <c r="R67" s="562"/>
      <c r="S67" s="563"/>
      <c r="U67" s="103"/>
    </row>
    <row r="68" spans="2:21" x14ac:dyDescent="0.35">
      <c r="B68" s="561"/>
      <c r="C68" s="562"/>
      <c r="D68" s="562"/>
      <c r="E68" s="562"/>
      <c r="F68" s="562"/>
      <c r="G68" s="562"/>
      <c r="H68" s="562"/>
      <c r="I68" s="562"/>
      <c r="J68" s="562"/>
      <c r="K68" s="562"/>
      <c r="L68" s="562"/>
      <c r="M68" s="562"/>
      <c r="N68" s="562"/>
      <c r="O68" s="562"/>
      <c r="P68" s="562"/>
      <c r="Q68" s="562"/>
      <c r="R68" s="562"/>
      <c r="S68" s="563"/>
      <c r="U68" s="103"/>
    </row>
    <row r="69" spans="2:21" ht="16.2" thickBot="1" x14ac:dyDescent="0.4">
      <c r="B69" s="564"/>
      <c r="C69" s="565"/>
      <c r="D69" s="565"/>
      <c r="E69" s="565"/>
      <c r="F69" s="565"/>
      <c r="G69" s="565"/>
      <c r="H69" s="565"/>
      <c r="I69" s="565"/>
      <c r="J69" s="565"/>
      <c r="K69" s="565"/>
      <c r="L69" s="565"/>
      <c r="M69" s="565"/>
      <c r="N69" s="565"/>
      <c r="O69" s="565"/>
      <c r="P69" s="565"/>
      <c r="Q69" s="565"/>
      <c r="R69" s="565"/>
      <c r="S69" s="566"/>
      <c r="U69" s="103"/>
    </row>
    <row r="70" spans="2:21" ht="16.2" thickBot="1" x14ac:dyDescent="0.4">
      <c r="B70" s="272"/>
      <c r="C70"/>
      <c r="D70"/>
      <c r="E70"/>
      <c r="F70"/>
      <c r="G70"/>
      <c r="H70"/>
      <c r="I70"/>
      <c r="J70"/>
      <c r="K70"/>
      <c r="L70"/>
      <c r="M70"/>
      <c r="N70"/>
      <c r="O70"/>
      <c r="P70"/>
      <c r="Q70"/>
      <c r="R70"/>
      <c r="S70" s="272"/>
      <c r="U70" s="103"/>
    </row>
    <row r="71" spans="2:21" ht="16.2" thickBot="1" x14ac:dyDescent="0.4">
      <c r="B71" s="273" t="s">
        <v>341</v>
      </c>
      <c r="C71" s="274"/>
      <c r="D71" s="274"/>
      <c r="E71" s="274"/>
      <c r="F71" s="274"/>
      <c r="G71" s="274"/>
      <c r="H71" s="274"/>
      <c r="I71" s="274"/>
      <c r="J71" s="274"/>
      <c r="K71" s="274"/>
      <c r="L71" s="274"/>
      <c r="M71" s="274"/>
      <c r="N71" s="274"/>
      <c r="O71" s="274"/>
      <c r="P71" s="274"/>
      <c r="Q71" s="274"/>
      <c r="R71" s="274"/>
      <c r="S71" s="275"/>
      <c r="U71" s="103"/>
    </row>
    <row r="72" spans="2:21" x14ac:dyDescent="0.35">
      <c r="B72" s="113"/>
      <c r="C72" s="143"/>
      <c r="D72" s="114"/>
      <c r="E72" s="114"/>
      <c r="F72" s="114"/>
      <c r="G72" s="114"/>
      <c r="H72" s="114"/>
      <c r="I72" s="114"/>
      <c r="J72" s="114"/>
      <c r="K72" s="114"/>
      <c r="L72" s="114"/>
      <c r="M72" s="114"/>
      <c r="N72" s="114"/>
      <c r="O72" s="114"/>
      <c r="P72" s="114"/>
      <c r="Q72" s="114"/>
      <c r="R72" s="114"/>
      <c r="S72" s="115"/>
      <c r="U72" s="103"/>
    </row>
    <row r="73" spans="2:21" ht="16.2" thickBot="1" x14ac:dyDescent="0.4">
      <c r="B73" s="113"/>
      <c r="C73" s="276" t="s">
        <v>344</v>
      </c>
      <c r="E73" s="114"/>
      <c r="F73" s="114"/>
      <c r="G73" s="114"/>
      <c r="H73" s="114"/>
      <c r="I73" s="114"/>
      <c r="J73" s="114"/>
      <c r="K73" s="114"/>
      <c r="L73" s="114"/>
      <c r="M73" s="114"/>
      <c r="N73" s="114"/>
      <c r="O73" s="114"/>
      <c r="P73" s="114"/>
      <c r="Q73" s="114"/>
      <c r="R73" s="114"/>
      <c r="S73" s="115"/>
      <c r="U73" s="103"/>
    </row>
    <row r="74" spans="2:21" x14ac:dyDescent="0.35">
      <c r="B74" s="113"/>
      <c r="C74" s="277"/>
      <c r="D74" s="118"/>
      <c r="E74" s="278"/>
      <c r="F74" s="278"/>
      <c r="G74" s="278"/>
      <c r="H74" s="278"/>
      <c r="I74" s="278"/>
      <c r="J74" s="278"/>
      <c r="K74" s="278"/>
      <c r="L74" s="278"/>
      <c r="M74" s="278"/>
      <c r="N74" s="278"/>
      <c r="O74" s="278"/>
      <c r="P74" s="278"/>
      <c r="Q74" s="278"/>
      <c r="R74" s="279"/>
      <c r="S74" s="115"/>
      <c r="U74" s="103"/>
    </row>
    <row r="75" spans="2:21" ht="16.2" thickBot="1" x14ac:dyDescent="0.4">
      <c r="B75" s="119"/>
      <c r="C75" s="119"/>
      <c r="D75" s="276" t="s">
        <v>320</v>
      </c>
      <c r="E75" s="114"/>
      <c r="F75" s="114"/>
      <c r="G75" s="114"/>
      <c r="H75" s="114"/>
      <c r="I75" s="276" t="s">
        <v>322</v>
      </c>
      <c r="J75" s="114"/>
      <c r="K75" s="114"/>
      <c r="L75" s="114"/>
      <c r="M75" s="114"/>
      <c r="N75" s="276" t="s">
        <v>323</v>
      </c>
      <c r="O75" s="114"/>
      <c r="P75" s="114"/>
      <c r="Q75" s="114"/>
      <c r="R75" s="115"/>
      <c r="S75" s="115"/>
      <c r="U75" s="103"/>
    </row>
    <row r="76" spans="2:21" ht="17.25" customHeight="1" x14ac:dyDescent="0.35">
      <c r="B76" s="113"/>
      <c r="C76" s="113"/>
      <c r="D76" s="540" t="s">
        <v>325</v>
      </c>
      <c r="E76" s="542" t="s">
        <v>329</v>
      </c>
      <c r="F76" s="542" t="s">
        <v>313</v>
      </c>
      <c r="G76" s="552" t="s">
        <v>330</v>
      </c>
      <c r="H76"/>
      <c r="I76" s="540" t="s">
        <v>325</v>
      </c>
      <c r="J76" s="542" t="s">
        <v>329</v>
      </c>
      <c r="K76" s="542" t="s">
        <v>313</v>
      </c>
      <c r="L76" s="552" t="s">
        <v>330</v>
      </c>
      <c r="M76"/>
      <c r="N76" s="540" t="s">
        <v>325</v>
      </c>
      <c r="O76" s="542" t="s">
        <v>329</v>
      </c>
      <c r="P76" s="542" t="s">
        <v>313</v>
      </c>
      <c r="Q76" s="552" t="s">
        <v>330</v>
      </c>
      <c r="R76" s="115"/>
      <c r="S76" s="115"/>
      <c r="U76" s="103"/>
    </row>
    <row r="77" spans="2:21" x14ac:dyDescent="0.35">
      <c r="B77" s="113"/>
      <c r="C77" s="113"/>
      <c r="D77" s="544"/>
      <c r="E77" s="554"/>
      <c r="F77" s="554"/>
      <c r="G77" s="555"/>
      <c r="H77"/>
      <c r="I77" s="544"/>
      <c r="J77" s="554"/>
      <c r="K77" s="554"/>
      <c r="L77" s="555"/>
      <c r="M77"/>
      <c r="N77" s="544"/>
      <c r="O77" s="554"/>
      <c r="P77" s="554"/>
      <c r="Q77" s="555"/>
      <c r="R77" s="115"/>
      <c r="S77" s="115"/>
      <c r="U77" s="103"/>
    </row>
    <row r="78" spans="2:21" x14ac:dyDescent="0.35">
      <c r="B78" s="113"/>
      <c r="C78" s="113"/>
      <c r="D78" s="541"/>
      <c r="E78" s="543"/>
      <c r="F78" s="543"/>
      <c r="G78" s="553"/>
      <c r="H78"/>
      <c r="I78" s="541"/>
      <c r="J78" s="543"/>
      <c r="K78" s="543"/>
      <c r="L78" s="553"/>
      <c r="M78"/>
      <c r="N78" s="541"/>
      <c r="O78" s="543"/>
      <c r="P78" s="543"/>
      <c r="Q78" s="553"/>
      <c r="R78" s="115"/>
      <c r="S78" s="115"/>
      <c r="U78" s="103"/>
    </row>
    <row r="79" spans="2:21" x14ac:dyDescent="0.35">
      <c r="B79" s="113"/>
      <c r="C79" s="113"/>
      <c r="D79" s="280">
        <v>0</v>
      </c>
      <c r="E79" s="267">
        <f>COUNTIF(E$19:J$26,$D79)</f>
        <v>0</v>
      </c>
      <c r="F79" s="267">
        <f>COUNTIF(K$19:K$26,$D79)</f>
        <v>0</v>
      </c>
      <c r="G79" s="281">
        <f>COUNTIF(L$19:Q$26,$D79)</f>
        <v>0</v>
      </c>
      <c r="H79"/>
      <c r="I79" s="280">
        <v>0</v>
      </c>
      <c r="J79" s="267">
        <f t="shared" ref="J79:J88" si="22">COUNTIF(E$35:J$42,$I79)</f>
        <v>0</v>
      </c>
      <c r="K79" s="267">
        <f t="shared" ref="K79:K88" si="23">COUNTIF(K$35:K$42,$I79)</f>
        <v>0</v>
      </c>
      <c r="L79" s="281">
        <f t="shared" ref="L79:L88" si="24">COUNTIF(L$35:Q$42,$I79)</f>
        <v>0</v>
      </c>
      <c r="M79"/>
      <c r="N79" s="280">
        <v>0</v>
      </c>
      <c r="O79" s="267">
        <f t="shared" ref="O79:O88" si="25">COUNTIF(E$51:J$58,$N79)</f>
        <v>0</v>
      </c>
      <c r="P79" s="267">
        <f t="shared" ref="P79:P88" si="26">COUNTIF(K$51:K$58,$N79)</f>
        <v>0</v>
      </c>
      <c r="Q79" s="281">
        <f t="shared" ref="Q79:Q88" si="27">COUNTIF(L$51:Q$58,$N79)</f>
        <v>0</v>
      </c>
      <c r="R79" s="115"/>
      <c r="S79" s="115"/>
      <c r="U79" s="103"/>
    </row>
    <row r="80" spans="2:21" x14ac:dyDescent="0.35">
      <c r="B80" s="113"/>
      <c r="C80" s="113"/>
      <c r="D80" s="282">
        <v>1</v>
      </c>
      <c r="E80" s="267">
        <f>COUNTIF(E$19:J$26,$D80)</f>
        <v>0</v>
      </c>
      <c r="F80" s="267">
        <f>COUNTIF(K$19:K$26,$D80)</f>
        <v>0</v>
      </c>
      <c r="G80" s="281">
        <f>COUNTIF(L$19:Q$26,$D80)</f>
        <v>0</v>
      </c>
      <c r="H80"/>
      <c r="I80" s="282">
        <v>1</v>
      </c>
      <c r="J80" s="267">
        <f t="shared" si="22"/>
        <v>0</v>
      </c>
      <c r="K80" s="267">
        <f t="shared" si="23"/>
        <v>0</v>
      </c>
      <c r="L80" s="281">
        <f t="shared" si="24"/>
        <v>0</v>
      </c>
      <c r="M80"/>
      <c r="N80" s="282">
        <v>1</v>
      </c>
      <c r="O80" s="267">
        <f t="shared" si="25"/>
        <v>0</v>
      </c>
      <c r="P80" s="267">
        <f t="shared" si="26"/>
        <v>0</v>
      </c>
      <c r="Q80" s="281">
        <f t="shared" si="27"/>
        <v>0</v>
      </c>
      <c r="R80" s="115"/>
      <c r="S80" s="115"/>
      <c r="U80" s="103"/>
    </row>
    <row r="81" spans="2:21" x14ac:dyDescent="0.35">
      <c r="B81" s="113"/>
      <c r="C81" s="113"/>
      <c r="D81" s="282">
        <v>2</v>
      </c>
      <c r="E81" s="267">
        <f t="shared" ref="E81:E88" si="28">COUNTIF(E$19:J$26,$D81)</f>
        <v>0</v>
      </c>
      <c r="F81" s="267">
        <f t="shared" ref="F81:F88" si="29">COUNTIF(K$19:K$26,$D81)</f>
        <v>0</v>
      </c>
      <c r="G81" s="281">
        <f t="shared" ref="G81:G88" si="30">COUNTIF(L$19:Q$26,$D81)</f>
        <v>0</v>
      </c>
      <c r="H81"/>
      <c r="I81" s="282">
        <v>2</v>
      </c>
      <c r="J81" s="267">
        <f t="shared" si="22"/>
        <v>0</v>
      </c>
      <c r="K81" s="267">
        <f t="shared" si="23"/>
        <v>0</v>
      </c>
      <c r="L81" s="281">
        <f t="shared" si="24"/>
        <v>0</v>
      </c>
      <c r="M81"/>
      <c r="N81" s="282">
        <v>2</v>
      </c>
      <c r="O81" s="267">
        <f t="shared" si="25"/>
        <v>0</v>
      </c>
      <c r="P81" s="267">
        <f t="shared" si="26"/>
        <v>0</v>
      </c>
      <c r="Q81" s="281">
        <f t="shared" si="27"/>
        <v>0</v>
      </c>
      <c r="R81" s="115"/>
      <c r="S81" s="115"/>
      <c r="U81" s="103"/>
    </row>
    <row r="82" spans="2:21" x14ac:dyDescent="0.35">
      <c r="B82" s="113"/>
      <c r="C82" s="113"/>
      <c r="D82" s="282">
        <v>3</v>
      </c>
      <c r="E82" s="267">
        <f t="shared" si="28"/>
        <v>0</v>
      </c>
      <c r="F82" s="267">
        <f t="shared" si="29"/>
        <v>0</v>
      </c>
      <c r="G82" s="281">
        <f t="shared" si="30"/>
        <v>0</v>
      </c>
      <c r="H82"/>
      <c r="I82" s="282">
        <v>3</v>
      </c>
      <c r="J82" s="267">
        <f t="shared" si="22"/>
        <v>0</v>
      </c>
      <c r="K82" s="267">
        <f t="shared" si="23"/>
        <v>0</v>
      </c>
      <c r="L82" s="281">
        <f t="shared" si="24"/>
        <v>0</v>
      </c>
      <c r="M82"/>
      <c r="N82" s="282">
        <v>3</v>
      </c>
      <c r="O82" s="267">
        <f t="shared" si="25"/>
        <v>0</v>
      </c>
      <c r="P82" s="267">
        <f t="shared" si="26"/>
        <v>0</v>
      </c>
      <c r="Q82" s="281">
        <f t="shared" si="27"/>
        <v>0</v>
      </c>
      <c r="R82" s="115"/>
      <c r="S82" s="115"/>
      <c r="U82" s="103"/>
    </row>
    <row r="83" spans="2:21" x14ac:dyDescent="0.35">
      <c r="B83" s="259"/>
      <c r="C83" s="259"/>
      <c r="D83" s="282">
        <v>4</v>
      </c>
      <c r="E83" s="267">
        <f t="shared" si="28"/>
        <v>0</v>
      </c>
      <c r="F83" s="267">
        <f t="shared" si="29"/>
        <v>0</v>
      </c>
      <c r="G83" s="281">
        <f t="shared" si="30"/>
        <v>0</v>
      </c>
      <c r="H83"/>
      <c r="I83" s="282">
        <v>4</v>
      </c>
      <c r="J83" s="267">
        <f t="shared" si="22"/>
        <v>0</v>
      </c>
      <c r="K83" s="267">
        <f t="shared" si="23"/>
        <v>0</v>
      </c>
      <c r="L83" s="281">
        <f t="shared" si="24"/>
        <v>0</v>
      </c>
      <c r="M83"/>
      <c r="N83" s="282">
        <v>4</v>
      </c>
      <c r="O83" s="267">
        <f t="shared" si="25"/>
        <v>0</v>
      </c>
      <c r="P83" s="267">
        <f t="shared" si="26"/>
        <v>0</v>
      </c>
      <c r="Q83" s="281">
        <f t="shared" si="27"/>
        <v>0</v>
      </c>
      <c r="R83" s="260"/>
      <c r="S83" s="260"/>
      <c r="U83" s="103"/>
    </row>
    <row r="84" spans="2:21" x14ac:dyDescent="0.35">
      <c r="B84" s="259"/>
      <c r="C84" s="259"/>
      <c r="D84" s="282">
        <v>5</v>
      </c>
      <c r="E84" s="267">
        <f t="shared" si="28"/>
        <v>0</v>
      </c>
      <c r="F84" s="267">
        <f t="shared" si="29"/>
        <v>0</v>
      </c>
      <c r="G84" s="281">
        <f t="shared" si="30"/>
        <v>0</v>
      </c>
      <c r="H84"/>
      <c r="I84" s="282">
        <v>5</v>
      </c>
      <c r="J84" s="267">
        <f t="shared" si="22"/>
        <v>0</v>
      </c>
      <c r="K84" s="267">
        <f t="shared" si="23"/>
        <v>0</v>
      </c>
      <c r="L84" s="281">
        <f t="shared" si="24"/>
        <v>0</v>
      </c>
      <c r="M84"/>
      <c r="N84" s="282">
        <v>5</v>
      </c>
      <c r="O84" s="267">
        <f t="shared" si="25"/>
        <v>0</v>
      </c>
      <c r="P84" s="267">
        <f t="shared" si="26"/>
        <v>0</v>
      </c>
      <c r="Q84" s="281">
        <f t="shared" si="27"/>
        <v>0</v>
      </c>
      <c r="R84" s="260"/>
      <c r="S84" s="260"/>
      <c r="U84" s="103"/>
    </row>
    <row r="85" spans="2:21" x14ac:dyDescent="0.35">
      <c r="B85" s="259"/>
      <c r="C85" s="259"/>
      <c r="D85" s="282">
        <v>6</v>
      </c>
      <c r="E85" s="267">
        <f t="shared" si="28"/>
        <v>0</v>
      </c>
      <c r="F85" s="267">
        <f t="shared" si="29"/>
        <v>0</v>
      </c>
      <c r="G85" s="281">
        <f t="shared" si="30"/>
        <v>0</v>
      </c>
      <c r="H85"/>
      <c r="I85" s="282">
        <v>6</v>
      </c>
      <c r="J85" s="267">
        <f t="shared" si="22"/>
        <v>0</v>
      </c>
      <c r="K85" s="267">
        <f t="shared" si="23"/>
        <v>0</v>
      </c>
      <c r="L85" s="281">
        <f t="shared" si="24"/>
        <v>0</v>
      </c>
      <c r="M85"/>
      <c r="N85" s="282">
        <v>6</v>
      </c>
      <c r="O85" s="267">
        <f t="shared" si="25"/>
        <v>0</v>
      </c>
      <c r="P85" s="267">
        <f t="shared" si="26"/>
        <v>0</v>
      </c>
      <c r="Q85" s="281">
        <f t="shared" si="27"/>
        <v>0</v>
      </c>
      <c r="R85" s="260"/>
      <c r="S85" s="260"/>
      <c r="U85" s="103"/>
    </row>
    <row r="86" spans="2:21" x14ac:dyDescent="0.35">
      <c r="B86" s="259"/>
      <c r="C86" s="259"/>
      <c r="D86" s="282">
        <v>7</v>
      </c>
      <c r="E86" s="267">
        <f t="shared" si="28"/>
        <v>0</v>
      </c>
      <c r="F86" s="267">
        <f t="shared" si="29"/>
        <v>0</v>
      </c>
      <c r="G86" s="281">
        <f t="shared" si="30"/>
        <v>0</v>
      </c>
      <c r="H86"/>
      <c r="I86" s="282">
        <v>7</v>
      </c>
      <c r="J86" s="267">
        <f t="shared" si="22"/>
        <v>0</v>
      </c>
      <c r="K86" s="267">
        <f t="shared" si="23"/>
        <v>0</v>
      </c>
      <c r="L86" s="281">
        <f t="shared" si="24"/>
        <v>0</v>
      </c>
      <c r="M86"/>
      <c r="N86" s="282">
        <v>7</v>
      </c>
      <c r="O86" s="267">
        <f t="shared" si="25"/>
        <v>0</v>
      </c>
      <c r="P86" s="267">
        <f t="shared" si="26"/>
        <v>0</v>
      </c>
      <c r="Q86" s="281">
        <f t="shared" si="27"/>
        <v>0</v>
      </c>
      <c r="R86" s="260"/>
      <c r="S86" s="260"/>
      <c r="U86" s="103"/>
    </row>
    <row r="87" spans="2:21" x14ac:dyDescent="0.35">
      <c r="B87" s="259"/>
      <c r="C87" s="259"/>
      <c r="D87" s="282">
        <v>8</v>
      </c>
      <c r="E87" s="267">
        <f t="shared" si="28"/>
        <v>0</v>
      </c>
      <c r="F87" s="267">
        <f t="shared" si="29"/>
        <v>0</v>
      </c>
      <c r="G87" s="281">
        <f t="shared" si="30"/>
        <v>0</v>
      </c>
      <c r="H87"/>
      <c r="I87" s="282">
        <v>8</v>
      </c>
      <c r="J87" s="267">
        <f t="shared" si="22"/>
        <v>0</v>
      </c>
      <c r="K87" s="267">
        <f t="shared" si="23"/>
        <v>0</v>
      </c>
      <c r="L87" s="281">
        <f t="shared" si="24"/>
        <v>0</v>
      </c>
      <c r="M87"/>
      <c r="N87" s="282">
        <v>8</v>
      </c>
      <c r="O87" s="267">
        <f t="shared" si="25"/>
        <v>0</v>
      </c>
      <c r="P87" s="267">
        <f t="shared" si="26"/>
        <v>0</v>
      </c>
      <c r="Q87" s="281">
        <f t="shared" si="27"/>
        <v>0</v>
      </c>
      <c r="R87" s="260"/>
      <c r="S87" s="260"/>
      <c r="U87" s="103"/>
    </row>
    <row r="88" spans="2:21" x14ac:dyDescent="0.35">
      <c r="B88" s="259"/>
      <c r="C88" s="259"/>
      <c r="D88" s="282">
        <v>9</v>
      </c>
      <c r="E88" s="267">
        <f t="shared" si="28"/>
        <v>0</v>
      </c>
      <c r="F88" s="267">
        <f t="shared" si="29"/>
        <v>0</v>
      </c>
      <c r="G88" s="281">
        <f t="shared" si="30"/>
        <v>0</v>
      </c>
      <c r="H88"/>
      <c r="I88" s="282">
        <v>9</v>
      </c>
      <c r="J88" s="267">
        <f t="shared" si="22"/>
        <v>0</v>
      </c>
      <c r="K88" s="267">
        <f t="shared" si="23"/>
        <v>0</v>
      </c>
      <c r="L88" s="281">
        <f t="shared" si="24"/>
        <v>0</v>
      </c>
      <c r="M88"/>
      <c r="N88" s="282">
        <v>9</v>
      </c>
      <c r="O88" s="267">
        <f t="shared" si="25"/>
        <v>0</v>
      </c>
      <c r="P88" s="267">
        <f t="shared" si="26"/>
        <v>0</v>
      </c>
      <c r="Q88" s="281">
        <f t="shared" si="27"/>
        <v>0</v>
      </c>
      <c r="R88" s="260"/>
      <c r="S88" s="260"/>
      <c r="U88" s="103"/>
    </row>
    <row r="89" spans="2:21" ht="17.25" customHeight="1" x14ac:dyDescent="0.35">
      <c r="B89" s="259"/>
      <c r="C89" s="259"/>
      <c r="D89" s="536" t="s">
        <v>331</v>
      </c>
      <c r="E89" s="538">
        <f>SUM(E79:E88)</f>
        <v>0</v>
      </c>
      <c r="F89" s="538">
        <f t="shared" ref="F89:G89" si="31">SUM(F79:F88)</f>
        <v>0</v>
      </c>
      <c r="G89" s="534">
        <f t="shared" si="31"/>
        <v>0</v>
      </c>
      <c r="H89"/>
      <c r="I89" s="536" t="s">
        <v>331</v>
      </c>
      <c r="J89" s="538">
        <f>SUM(J79:J88)</f>
        <v>0</v>
      </c>
      <c r="K89" s="538">
        <f t="shared" ref="K89" si="32">SUM(K79:K88)</f>
        <v>0</v>
      </c>
      <c r="L89" s="534">
        <f t="shared" ref="L89" si="33">SUM(L79:L88)</f>
        <v>0</v>
      </c>
      <c r="M89"/>
      <c r="N89" s="536" t="s">
        <v>331</v>
      </c>
      <c r="O89" s="538">
        <f>SUM(O79:O88)</f>
        <v>0</v>
      </c>
      <c r="P89" s="538">
        <f t="shared" ref="P89" si="34">SUM(P79:P88)</f>
        <v>0</v>
      </c>
      <c r="Q89" s="534">
        <f t="shared" ref="Q89" si="35">SUM(Q79:Q88)</f>
        <v>0</v>
      </c>
      <c r="R89" s="260"/>
      <c r="S89" s="260"/>
      <c r="U89" s="103"/>
    </row>
    <row r="90" spans="2:21" ht="17.25" customHeight="1" thickBot="1" x14ac:dyDescent="0.4">
      <c r="B90" s="259"/>
      <c r="C90" s="259"/>
      <c r="D90" s="537"/>
      <c r="E90" s="539"/>
      <c r="F90" s="539"/>
      <c r="G90" s="535"/>
      <c r="H90"/>
      <c r="I90" s="537"/>
      <c r="J90" s="539"/>
      <c r="K90" s="539"/>
      <c r="L90" s="535"/>
      <c r="M90"/>
      <c r="N90" s="537"/>
      <c r="O90" s="539"/>
      <c r="P90" s="539"/>
      <c r="Q90" s="535"/>
      <c r="R90" s="260"/>
      <c r="S90" s="260"/>
      <c r="U90" s="103"/>
    </row>
    <row r="91" spans="2:21" ht="16.2" thickBot="1" x14ac:dyDescent="0.4">
      <c r="B91" s="259"/>
      <c r="C91" s="261"/>
      <c r="D91" s="262"/>
      <c r="E91" s="262"/>
      <c r="F91" s="262"/>
      <c r="G91" s="262"/>
      <c r="H91" s="262"/>
      <c r="I91" s="262"/>
      <c r="J91" s="262"/>
      <c r="K91" s="262"/>
      <c r="L91" s="262"/>
      <c r="M91" s="262"/>
      <c r="N91" s="262"/>
      <c r="O91" s="262"/>
      <c r="P91" s="262"/>
      <c r="Q91" s="262"/>
      <c r="R91" s="263"/>
      <c r="S91" s="260"/>
      <c r="U91" s="103"/>
    </row>
    <row r="92" spans="2:21" x14ac:dyDescent="0.35">
      <c r="B92" s="119"/>
      <c r="C92" s="112"/>
      <c r="H92" s="114"/>
      <c r="I92" s="114"/>
      <c r="J92" s="114"/>
      <c r="K92" s="114"/>
      <c r="L92" s="114"/>
      <c r="M92" s="114"/>
      <c r="N92" s="114"/>
      <c r="O92" s="114"/>
      <c r="P92" s="114"/>
      <c r="Q92" s="114"/>
      <c r="R92" s="278"/>
      <c r="S92" s="115"/>
      <c r="U92" s="103"/>
    </row>
    <row r="93" spans="2:21" ht="17.25" customHeight="1" thickBot="1" x14ac:dyDescent="0.4">
      <c r="B93" s="113"/>
      <c r="C93" s="276" t="s">
        <v>343</v>
      </c>
      <c r="E93" s="114"/>
      <c r="F93" s="114"/>
      <c r="G93" s="114"/>
      <c r="H93" s="114"/>
      <c r="I93" s="114"/>
      <c r="J93" s="114"/>
      <c r="K93" s="114"/>
      <c r="L93" s="114"/>
      <c r="M93" s="114"/>
      <c r="N93" s="114"/>
      <c r="O93" s="114"/>
      <c r="P93" s="114"/>
      <c r="Q93" s="114"/>
      <c r="R93" s="114"/>
      <c r="S93" s="115"/>
      <c r="U93" s="103"/>
    </row>
    <row r="94" spans="2:21" x14ac:dyDescent="0.35">
      <c r="B94" s="113"/>
      <c r="C94" s="277"/>
      <c r="D94" s="118"/>
      <c r="E94" s="278"/>
      <c r="F94" s="278"/>
      <c r="G94" s="278"/>
      <c r="H94" s="278"/>
      <c r="I94" s="278"/>
      <c r="J94" s="278"/>
      <c r="K94" s="278"/>
      <c r="L94" s="278"/>
      <c r="M94" s="278"/>
      <c r="N94" s="278"/>
      <c r="O94" s="278"/>
      <c r="P94" s="278"/>
      <c r="Q94" s="278"/>
      <c r="R94" s="279"/>
      <c r="S94" s="115"/>
      <c r="U94" s="103"/>
    </row>
    <row r="95" spans="2:21" ht="16.2" thickBot="1" x14ac:dyDescent="0.4">
      <c r="B95" s="113"/>
      <c r="C95" s="119"/>
      <c r="D95" s="276" t="s">
        <v>320</v>
      </c>
      <c r="E95" s="114"/>
      <c r="F95" s="114"/>
      <c r="G95" s="114"/>
      <c r="H95" s="114"/>
      <c r="I95" s="276" t="s">
        <v>322</v>
      </c>
      <c r="J95" s="114"/>
      <c r="K95" s="114"/>
      <c r="L95" s="114"/>
      <c r="M95" s="114"/>
      <c r="N95" s="276" t="s">
        <v>323</v>
      </c>
      <c r="O95" s="114"/>
      <c r="P95" s="114"/>
      <c r="Q95" s="114"/>
      <c r="R95" s="115"/>
      <c r="S95" s="115"/>
      <c r="U95" s="103"/>
    </row>
    <row r="96" spans="2:21" x14ac:dyDescent="0.35">
      <c r="B96" s="113"/>
      <c r="C96" s="113"/>
      <c r="D96" s="540" t="s">
        <v>325</v>
      </c>
      <c r="E96" s="542" t="s">
        <v>329</v>
      </c>
      <c r="F96" s="542" t="s">
        <v>313</v>
      </c>
      <c r="G96" s="552" t="s">
        <v>330</v>
      </c>
      <c r="H96"/>
      <c r="I96" s="540" t="s">
        <v>325</v>
      </c>
      <c r="J96" s="542" t="s">
        <v>329</v>
      </c>
      <c r="K96" s="542" t="s">
        <v>313</v>
      </c>
      <c r="L96" s="552" t="s">
        <v>330</v>
      </c>
      <c r="M96"/>
      <c r="N96" s="540" t="s">
        <v>325</v>
      </c>
      <c r="O96" s="542" t="s">
        <v>329</v>
      </c>
      <c r="P96" s="542" t="s">
        <v>313</v>
      </c>
      <c r="Q96" s="552" t="s">
        <v>330</v>
      </c>
      <c r="R96" s="115"/>
      <c r="S96" s="115"/>
      <c r="U96" s="103"/>
    </row>
    <row r="97" spans="2:28" x14ac:dyDescent="0.35">
      <c r="B97" s="113"/>
      <c r="C97" s="113"/>
      <c r="D97" s="541"/>
      <c r="E97" s="543"/>
      <c r="F97" s="543"/>
      <c r="G97" s="553"/>
      <c r="H97"/>
      <c r="I97" s="541"/>
      <c r="J97" s="543"/>
      <c r="K97" s="543"/>
      <c r="L97" s="553"/>
      <c r="M97"/>
      <c r="N97" s="541"/>
      <c r="O97" s="543"/>
      <c r="P97" s="543"/>
      <c r="Q97" s="553"/>
      <c r="R97" s="115"/>
      <c r="S97" s="115"/>
      <c r="U97" s="103"/>
    </row>
    <row r="98" spans="2:28" x14ac:dyDescent="0.35">
      <c r="B98" s="259"/>
      <c r="C98" s="259"/>
      <c r="D98" s="282" t="s">
        <v>332</v>
      </c>
      <c r="E98" s="267">
        <f>E80</f>
        <v>0</v>
      </c>
      <c r="F98" s="267">
        <f>F80</f>
        <v>0</v>
      </c>
      <c r="G98" s="281">
        <f>G80</f>
        <v>0</v>
      </c>
      <c r="H98"/>
      <c r="I98" s="282" t="s">
        <v>332</v>
      </c>
      <c r="J98" s="267">
        <f>J80</f>
        <v>0</v>
      </c>
      <c r="K98" s="267">
        <f>K80</f>
        <v>0</v>
      </c>
      <c r="L98" s="281">
        <f>L80</f>
        <v>0</v>
      </c>
      <c r="M98"/>
      <c r="N98" s="282" t="s">
        <v>332</v>
      </c>
      <c r="O98" s="267">
        <f>O80</f>
        <v>0</v>
      </c>
      <c r="P98" s="267">
        <f>P80</f>
        <v>0</v>
      </c>
      <c r="Q98" s="281">
        <f>Q80</f>
        <v>0</v>
      </c>
      <c r="R98" s="260"/>
      <c r="S98" s="260"/>
      <c r="U98" s="103"/>
    </row>
    <row r="99" spans="2:28" x14ac:dyDescent="0.35">
      <c r="B99" s="259"/>
      <c r="C99" s="259"/>
      <c r="D99" s="282" t="s">
        <v>333</v>
      </c>
      <c r="E99" s="267">
        <f>E81+E82</f>
        <v>0</v>
      </c>
      <c r="F99" s="267">
        <f>F81+F82</f>
        <v>0</v>
      </c>
      <c r="G99" s="281">
        <f>G81+G82</f>
        <v>0</v>
      </c>
      <c r="H99"/>
      <c r="I99" s="282" t="s">
        <v>333</v>
      </c>
      <c r="J99" s="267">
        <f>J81+J82</f>
        <v>0</v>
      </c>
      <c r="K99" s="267">
        <f>K81+K82</f>
        <v>0</v>
      </c>
      <c r="L99" s="281">
        <f>L81+L82</f>
        <v>0</v>
      </c>
      <c r="M99"/>
      <c r="N99" s="282" t="s">
        <v>333</v>
      </c>
      <c r="O99" s="267">
        <f>O81+O82</f>
        <v>0</v>
      </c>
      <c r="P99" s="267">
        <f>P81+P82</f>
        <v>0</v>
      </c>
      <c r="Q99" s="281">
        <f>Q81+Q82</f>
        <v>0</v>
      </c>
      <c r="R99" s="260"/>
      <c r="S99" s="260"/>
      <c r="U99" s="103"/>
    </row>
    <row r="100" spans="2:28" x14ac:dyDescent="0.35">
      <c r="B100" s="259"/>
      <c r="C100" s="259"/>
      <c r="D100" s="282" t="s">
        <v>334</v>
      </c>
      <c r="E100" s="267">
        <f>E83+E84+E85</f>
        <v>0</v>
      </c>
      <c r="F100" s="267">
        <f>F83+F84+F85</f>
        <v>0</v>
      </c>
      <c r="G100" s="281">
        <f>G83+G84+G85</f>
        <v>0</v>
      </c>
      <c r="H100"/>
      <c r="I100" s="282" t="s">
        <v>334</v>
      </c>
      <c r="J100" s="267">
        <f>J83+J84+J85</f>
        <v>0</v>
      </c>
      <c r="K100" s="267">
        <f>K83+K84+K85</f>
        <v>0</v>
      </c>
      <c r="L100" s="281">
        <f>L83+L84+L85</f>
        <v>0</v>
      </c>
      <c r="M100"/>
      <c r="N100" s="282" t="s">
        <v>334</v>
      </c>
      <c r="O100" s="267">
        <f>O83+O84+O85</f>
        <v>0</v>
      </c>
      <c r="P100" s="267">
        <f>P83+P84+P85</f>
        <v>0</v>
      </c>
      <c r="Q100" s="281">
        <f>Q83+Q84+Q85</f>
        <v>0</v>
      </c>
      <c r="R100" s="260"/>
      <c r="S100" s="260"/>
      <c r="U100" s="103"/>
    </row>
    <row r="101" spans="2:28" x14ac:dyDescent="0.35">
      <c r="B101" s="259"/>
      <c r="C101" s="259"/>
      <c r="D101" s="282" t="s">
        <v>335</v>
      </c>
      <c r="E101" s="267">
        <f>E86+E87</f>
        <v>0</v>
      </c>
      <c r="F101" s="267">
        <f>F86+F87</f>
        <v>0</v>
      </c>
      <c r="G101" s="281">
        <f>G86+G87</f>
        <v>0</v>
      </c>
      <c r="H101"/>
      <c r="I101" s="282" t="s">
        <v>335</v>
      </c>
      <c r="J101" s="267">
        <f>J86+J87</f>
        <v>0</v>
      </c>
      <c r="K101" s="267">
        <f>K86+K87</f>
        <v>0</v>
      </c>
      <c r="L101" s="281">
        <f>L86+L87</f>
        <v>0</v>
      </c>
      <c r="M101"/>
      <c r="N101" s="282" t="s">
        <v>335</v>
      </c>
      <c r="O101" s="267">
        <f>O86+O87</f>
        <v>0</v>
      </c>
      <c r="P101" s="267">
        <f>P86+P87</f>
        <v>0</v>
      </c>
      <c r="Q101" s="281">
        <f>Q86+Q87</f>
        <v>0</v>
      </c>
      <c r="R101" s="260"/>
      <c r="S101" s="260"/>
      <c r="U101" s="103"/>
    </row>
    <row r="102" spans="2:28" x14ac:dyDescent="0.35">
      <c r="B102" s="259"/>
      <c r="C102" s="259"/>
      <c r="D102" s="282" t="s">
        <v>336</v>
      </c>
      <c r="E102" s="267">
        <f t="shared" ref="E102:G103" si="36">E88</f>
        <v>0</v>
      </c>
      <c r="F102" s="267">
        <f t="shared" si="36"/>
        <v>0</v>
      </c>
      <c r="G102" s="281">
        <f t="shared" si="36"/>
        <v>0</v>
      </c>
      <c r="H102"/>
      <c r="I102" s="282" t="s">
        <v>336</v>
      </c>
      <c r="J102" s="267">
        <f t="shared" ref="J102:L103" si="37">J88</f>
        <v>0</v>
      </c>
      <c r="K102" s="267">
        <f t="shared" si="37"/>
        <v>0</v>
      </c>
      <c r="L102" s="281">
        <f t="shared" si="37"/>
        <v>0</v>
      </c>
      <c r="M102"/>
      <c r="N102" s="282" t="s">
        <v>336</v>
      </c>
      <c r="O102" s="267">
        <f t="shared" ref="O102:Q103" si="38">O88</f>
        <v>0</v>
      </c>
      <c r="P102" s="267">
        <f t="shared" si="38"/>
        <v>0</v>
      </c>
      <c r="Q102" s="281">
        <f t="shared" si="38"/>
        <v>0</v>
      </c>
      <c r="R102" s="260"/>
      <c r="S102" s="260"/>
      <c r="U102" s="103"/>
    </row>
    <row r="103" spans="2:28" x14ac:dyDescent="0.35">
      <c r="B103" s="259"/>
      <c r="C103" s="259"/>
      <c r="D103" s="536" t="s">
        <v>331</v>
      </c>
      <c r="E103" s="538">
        <f t="shared" si="36"/>
        <v>0</v>
      </c>
      <c r="F103" s="538">
        <f t="shared" si="36"/>
        <v>0</v>
      </c>
      <c r="G103" s="534">
        <f t="shared" si="36"/>
        <v>0</v>
      </c>
      <c r="H103"/>
      <c r="I103" s="536" t="s">
        <v>331</v>
      </c>
      <c r="J103" s="538">
        <f t="shared" si="37"/>
        <v>0</v>
      </c>
      <c r="K103" s="538">
        <f t="shared" si="37"/>
        <v>0</v>
      </c>
      <c r="L103" s="534">
        <f t="shared" si="37"/>
        <v>0</v>
      </c>
      <c r="M103"/>
      <c r="N103" s="536" t="s">
        <v>331</v>
      </c>
      <c r="O103" s="538">
        <f t="shared" si="38"/>
        <v>0</v>
      </c>
      <c r="P103" s="538">
        <f t="shared" si="38"/>
        <v>0</v>
      </c>
      <c r="Q103" s="534">
        <f t="shared" si="38"/>
        <v>0</v>
      </c>
      <c r="R103" s="260"/>
      <c r="S103" s="260"/>
      <c r="U103" s="103"/>
    </row>
    <row r="104" spans="2:28" ht="16.2" thickBot="1" x14ac:dyDescent="0.4">
      <c r="B104" s="259"/>
      <c r="C104" s="259"/>
      <c r="D104" s="537"/>
      <c r="E104" s="539"/>
      <c r="F104" s="539"/>
      <c r="G104" s="535"/>
      <c r="H104"/>
      <c r="I104" s="537"/>
      <c r="J104" s="539"/>
      <c r="K104" s="539"/>
      <c r="L104" s="535"/>
      <c r="M104"/>
      <c r="N104" s="537"/>
      <c r="O104" s="539"/>
      <c r="P104" s="539"/>
      <c r="Q104" s="535"/>
      <c r="R104" s="260"/>
      <c r="S104" s="260"/>
      <c r="U104" s="103"/>
    </row>
    <row r="105" spans="2:28" ht="16.2" thickBot="1" x14ac:dyDescent="0.4">
      <c r="B105" s="259"/>
      <c r="C105" s="259"/>
      <c r="H105"/>
      <c r="I105"/>
      <c r="J105"/>
      <c r="M105"/>
      <c r="N105"/>
      <c r="O105"/>
      <c r="P105"/>
      <c r="Q105"/>
      <c r="R105" s="260"/>
      <c r="S105" s="260"/>
      <c r="U105" s="103"/>
    </row>
    <row r="106" spans="2:28" ht="17.25" customHeight="1" x14ac:dyDescent="0.35">
      <c r="B106" s="259"/>
      <c r="C106" s="259"/>
      <c r="D106" s="540" t="s">
        <v>337</v>
      </c>
      <c r="E106" s="546" t="s">
        <v>338</v>
      </c>
      <c r="F106" s="546" t="s">
        <v>339</v>
      </c>
      <c r="G106" s="548" t="s">
        <v>340</v>
      </c>
      <c r="H106"/>
      <c r="I106" s="540" t="s">
        <v>337</v>
      </c>
      <c r="J106" s="546" t="s">
        <v>338</v>
      </c>
      <c r="K106" s="546" t="s">
        <v>339</v>
      </c>
      <c r="L106" s="548" t="s">
        <v>340</v>
      </c>
      <c r="M106"/>
      <c r="N106" s="540" t="s">
        <v>337</v>
      </c>
      <c r="O106" s="546" t="s">
        <v>338</v>
      </c>
      <c r="P106" s="546" t="s">
        <v>339</v>
      </c>
      <c r="Q106" s="548" t="s">
        <v>340</v>
      </c>
      <c r="R106" s="260"/>
      <c r="S106" s="260"/>
      <c r="U106" s="103"/>
      <c r="X106"/>
      <c r="Y106"/>
      <c r="Z106"/>
      <c r="AA106"/>
      <c r="AB106"/>
    </row>
    <row r="107" spans="2:28" x14ac:dyDescent="0.35">
      <c r="B107" s="119"/>
      <c r="C107" s="119"/>
      <c r="D107" s="544"/>
      <c r="E107" s="547"/>
      <c r="F107" s="547"/>
      <c r="G107" s="549"/>
      <c r="H107" s="114"/>
      <c r="I107" s="544"/>
      <c r="J107" s="547"/>
      <c r="K107" s="547"/>
      <c r="L107" s="549"/>
      <c r="M107" s="114"/>
      <c r="N107" s="544"/>
      <c r="O107" s="547"/>
      <c r="P107" s="547"/>
      <c r="Q107" s="549"/>
      <c r="R107" s="115"/>
      <c r="S107" s="115"/>
      <c r="U107" s="103"/>
      <c r="X107"/>
      <c r="Y107"/>
      <c r="Z107"/>
      <c r="AA107"/>
      <c r="AB107"/>
    </row>
    <row r="108" spans="2:28" ht="16.2" thickBot="1" x14ac:dyDescent="0.4">
      <c r="B108" s="113"/>
      <c r="C108" s="113"/>
      <c r="D108" s="545"/>
      <c r="E108" s="378" t="str">
        <f>IFERROR(100-((12.5*E98+25*E99+50*E100+75*E101+100*E102)/E103),"")</f>
        <v/>
      </c>
      <c r="F108" s="378" t="str">
        <f>IFERROR(100-((12.5*F98+25*F99+50*F100+75*F101+100*F102)/F103),"")</f>
        <v/>
      </c>
      <c r="G108" s="379" t="str">
        <f>IFERROR(100-((12.5*G98+25*G99+50*G100+75*G101+100*G102)/G103),"")</f>
        <v/>
      </c>
      <c r="H108"/>
      <c r="I108" s="545"/>
      <c r="J108" s="283" t="str">
        <f>IFERROR(100-((12.5*J98+25*J99+50*J100+75*J101+100*J102)/J103),"")</f>
        <v/>
      </c>
      <c r="K108" s="283" t="str">
        <f>IFERROR(100-((12.5*K98+25*K99+50*K100+75*K101+100*K102)/K103),"")</f>
        <v/>
      </c>
      <c r="L108" s="284" t="str">
        <f>IFERROR(100-((12.5*L98+25*L99+50*L100+75*L101+100*L102)/L103),"")</f>
        <v/>
      </c>
      <c r="M108"/>
      <c r="N108" s="545"/>
      <c r="O108" s="283" t="str">
        <f>IFERROR(100-((12.5*O98+25*O99+50*O100+75*O101+100*O102)/O103),"")</f>
        <v/>
      </c>
      <c r="P108" s="283" t="str">
        <f>IFERROR(100-((12.5*P98+25*P99+50*P100+75*P101+100*P102)/P103),"")</f>
        <v/>
      </c>
      <c r="Q108" s="284" t="str">
        <f>IFERROR(100-((12.5*Q98+25*Q99+50*Q100+75*Q101+100*Q102)/Q103),"")</f>
        <v/>
      </c>
      <c r="R108" s="115"/>
      <c r="S108" s="115"/>
      <c r="U108" s="103"/>
      <c r="X108"/>
      <c r="Y108"/>
      <c r="Z108"/>
      <c r="AA108"/>
      <c r="AB108"/>
    </row>
    <row r="109" spans="2:28" ht="16.2" thickBot="1" x14ac:dyDescent="0.4">
      <c r="B109" s="113"/>
      <c r="C109" s="285"/>
      <c r="D109" s="133"/>
      <c r="E109" s="133"/>
      <c r="F109" s="133"/>
      <c r="G109" s="133"/>
      <c r="H109" s="262"/>
      <c r="I109" s="262"/>
      <c r="J109" s="262"/>
      <c r="K109" s="133"/>
      <c r="L109" s="133"/>
      <c r="M109" s="262"/>
      <c r="N109" s="262"/>
      <c r="O109" s="262"/>
      <c r="P109" s="262"/>
      <c r="Q109" s="262"/>
      <c r="R109" s="286"/>
      <c r="S109" s="115"/>
      <c r="U109" s="103"/>
      <c r="X109"/>
      <c r="Y109"/>
      <c r="Z109"/>
      <c r="AA109"/>
      <c r="AB109"/>
    </row>
    <row r="110" spans="2:28" x14ac:dyDescent="0.35">
      <c r="B110" s="113"/>
      <c r="C110" s="143"/>
      <c r="H110"/>
      <c r="I110"/>
      <c r="J110"/>
      <c r="M110"/>
      <c r="N110"/>
      <c r="O110"/>
      <c r="P110"/>
      <c r="Q110"/>
      <c r="R110" s="114"/>
      <c r="S110" s="115"/>
      <c r="U110" s="103"/>
    </row>
    <row r="111" spans="2:28" ht="16.2" thickBot="1" x14ac:dyDescent="0.4">
      <c r="B111" s="113"/>
      <c r="C111" s="276" t="s">
        <v>342</v>
      </c>
      <c r="H111"/>
      <c r="I111"/>
      <c r="J111"/>
      <c r="M111"/>
      <c r="N111"/>
      <c r="O111"/>
      <c r="P111"/>
      <c r="Q111"/>
      <c r="R111" s="114"/>
      <c r="S111" s="115"/>
      <c r="U111" s="103"/>
    </row>
    <row r="112" spans="2:28" x14ac:dyDescent="0.35">
      <c r="B112" s="259"/>
      <c r="C112" s="287"/>
      <c r="D112" s="288" t="s">
        <v>326</v>
      </c>
      <c r="E112" s="266"/>
      <c r="F112" s="266"/>
      <c r="G112" s="266"/>
      <c r="H112" s="266"/>
      <c r="I112" s="266"/>
      <c r="J112" s="268"/>
      <c r="M112"/>
      <c r="N112"/>
      <c r="O112"/>
      <c r="P112"/>
      <c r="Q112"/>
      <c r="R112" s="114"/>
      <c r="S112" s="260"/>
      <c r="U112" s="103"/>
    </row>
    <row r="113" spans="1:21" x14ac:dyDescent="0.35">
      <c r="B113" s="259"/>
      <c r="C113" s="259"/>
      <c r="D113" s="355" t="s">
        <v>327</v>
      </c>
      <c r="E113"/>
      <c r="F113"/>
      <c r="G113"/>
      <c r="H113"/>
      <c r="I113"/>
      <c r="J113" s="260"/>
      <c r="M113"/>
      <c r="N113"/>
      <c r="O113"/>
      <c r="P113"/>
      <c r="Q113"/>
      <c r="R113" s="114"/>
      <c r="S113" s="260"/>
      <c r="U113" s="103"/>
    </row>
    <row r="114" spans="1:21" x14ac:dyDescent="0.35">
      <c r="B114" s="259"/>
      <c r="C114" s="259"/>
      <c r="D114" s="355" t="s">
        <v>328</v>
      </c>
      <c r="E114"/>
      <c r="F114"/>
      <c r="G114"/>
      <c r="H114"/>
      <c r="I114"/>
      <c r="J114" s="260"/>
      <c r="M114"/>
      <c r="N114"/>
      <c r="O114"/>
      <c r="P114"/>
      <c r="Q114"/>
      <c r="R114" s="114"/>
      <c r="S114" s="260"/>
      <c r="U114" s="103"/>
    </row>
    <row r="115" spans="1:21" x14ac:dyDescent="0.35">
      <c r="B115" s="259"/>
      <c r="C115" s="259"/>
      <c r="D115" s="355"/>
      <c r="E115"/>
      <c r="F115"/>
      <c r="G115"/>
      <c r="H115"/>
      <c r="I115"/>
      <c r="J115" s="260"/>
      <c r="M115"/>
      <c r="N115"/>
      <c r="O115"/>
      <c r="P115"/>
      <c r="Q115"/>
      <c r="R115" s="114"/>
      <c r="S115" s="260"/>
      <c r="U115" s="103"/>
    </row>
    <row r="116" spans="1:21" ht="16.5" customHeight="1" x14ac:dyDescent="0.35">
      <c r="B116" s="259"/>
      <c r="C116" s="259"/>
      <c r="D116" s="356" t="s">
        <v>320</v>
      </c>
      <c r="E116"/>
      <c r="F116"/>
      <c r="G116" s="380" t="str">
        <f>IFERROR(((E108*E103)+(F108*F103)+(G108*G103))/SUM(E103:G104),"")</f>
        <v/>
      </c>
      <c r="H116"/>
      <c r="I116"/>
      <c r="J116" s="260"/>
      <c r="M116"/>
      <c r="N116"/>
      <c r="O116"/>
      <c r="P116"/>
      <c r="Q116"/>
      <c r="R116" s="114"/>
      <c r="S116" s="260"/>
      <c r="U116" s="103"/>
    </row>
    <row r="117" spans="1:21" ht="16.5" customHeight="1" x14ac:dyDescent="0.35">
      <c r="B117" s="259"/>
      <c r="C117" s="259"/>
      <c r="D117"/>
      <c r="E117"/>
      <c r="F117"/>
      <c r="G117" s="381"/>
      <c r="H117"/>
      <c r="I117"/>
      <c r="J117" s="260"/>
      <c r="M117"/>
      <c r="N117"/>
      <c r="O117"/>
      <c r="P117"/>
      <c r="Q117"/>
      <c r="R117" s="114"/>
      <c r="S117" s="260"/>
      <c r="U117" s="103"/>
    </row>
    <row r="118" spans="1:21" ht="16.5" customHeight="1" x14ac:dyDescent="0.35">
      <c r="B118" s="259"/>
      <c r="C118" s="259"/>
      <c r="D118" s="356" t="s">
        <v>322</v>
      </c>
      <c r="E118"/>
      <c r="F118"/>
      <c r="G118" s="380" t="str">
        <f>IFERROR(((J108*J103)+(K108*K103)+(L108*L103))/SUM(J103:L104),"")</f>
        <v/>
      </c>
      <c r="H118"/>
      <c r="I118"/>
      <c r="J118" s="260"/>
      <c r="M118"/>
      <c r="N118"/>
      <c r="O118"/>
      <c r="P118"/>
      <c r="Q118"/>
      <c r="R118" s="114"/>
      <c r="S118" s="260"/>
      <c r="U118" s="103"/>
    </row>
    <row r="119" spans="1:21" ht="16.5" customHeight="1" x14ac:dyDescent="0.35">
      <c r="B119" s="259"/>
      <c r="C119" s="259"/>
      <c r="D119"/>
      <c r="E119"/>
      <c r="F119"/>
      <c r="G119" s="381"/>
      <c r="H119"/>
      <c r="I119"/>
      <c r="J119" s="260"/>
      <c r="M119"/>
      <c r="N119"/>
      <c r="O119"/>
      <c r="P119"/>
      <c r="Q119"/>
      <c r="R119" s="114"/>
      <c r="S119" s="260"/>
      <c r="U119" s="103"/>
    </row>
    <row r="120" spans="1:21" ht="16.5" customHeight="1" x14ac:dyDescent="0.35">
      <c r="B120" s="259"/>
      <c r="C120" s="259"/>
      <c r="D120" s="356" t="s">
        <v>323</v>
      </c>
      <c r="E120"/>
      <c r="F120"/>
      <c r="G120" s="380" t="str">
        <f>IFERROR(((O108*O103)+(P108*P103)+(Q108*Q103))/SUM(O103:Q104),"")</f>
        <v/>
      </c>
      <c r="H120"/>
      <c r="I120"/>
      <c r="J120" s="260"/>
      <c r="M120"/>
      <c r="N120"/>
      <c r="O120"/>
      <c r="P120"/>
      <c r="Q120"/>
      <c r="R120" s="114"/>
      <c r="S120" s="260"/>
      <c r="U120" s="103"/>
    </row>
    <row r="121" spans="1:21" ht="16.5" customHeight="1" thickBot="1" x14ac:dyDescent="0.4">
      <c r="B121" s="259"/>
      <c r="C121" s="261"/>
      <c r="D121" s="262"/>
      <c r="E121" s="262"/>
      <c r="F121" s="262"/>
      <c r="G121" s="262"/>
      <c r="H121" s="262"/>
      <c r="I121" s="262"/>
      <c r="J121" s="263"/>
      <c r="M121"/>
      <c r="N121"/>
      <c r="O121"/>
      <c r="P121"/>
      <c r="Q121"/>
      <c r="R121" s="114"/>
      <c r="S121" s="260"/>
      <c r="U121" s="103"/>
    </row>
    <row r="122" spans="1:21" ht="16.2" thickBot="1" x14ac:dyDescent="0.4">
      <c r="B122" s="80"/>
      <c r="C122" s="133"/>
      <c r="D122" s="133"/>
      <c r="E122" s="133"/>
      <c r="F122" s="133"/>
      <c r="G122" s="133"/>
      <c r="H122" s="133"/>
      <c r="I122" s="133"/>
      <c r="J122" s="133"/>
      <c r="K122" s="133"/>
      <c r="L122" s="133"/>
      <c r="M122" s="133"/>
      <c r="N122" s="133"/>
      <c r="O122" s="133"/>
      <c r="P122" s="133"/>
      <c r="Q122" s="133"/>
      <c r="R122" s="133"/>
      <c r="S122" s="134"/>
      <c r="U122" s="103"/>
    </row>
    <row r="123" spans="1:21" x14ac:dyDescent="0.35">
      <c r="U123" s="103"/>
    </row>
    <row r="124" spans="1:21" x14ac:dyDescent="0.35">
      <c r="A124" s="103"/>
      <c r="B124" s="103"/>
      <c r="C124" s="103"/>
      <c r="D124" s="103"/>
      <c r="E124" s="103"/>
      <c r="F124" s="103"/>
      <c r="G124" s="103"/>
      <c r="H124" s="103"/>
      <c r="I124" s="103"/>
      <c r="J124" s="103"/>
      <c r="K124" s="103"/>
      <c r="L124" s="103"/>
      <c r="M124" s="103"/>
      <c r="N124" s="103"/>
      <c r="O124" s="103"/>
      <c r="P124" s="103"/>
      <c r="Q124" s="103"/>
      <c r="R124" s="103"/>
      <c r="S124" s="103"/>
      <c r="T124" s="103"/>
      <c r="U124" s="103"/>
    </row>
  </sheetData>
  <sheetProtection algorithmName="SHA-512" hashValue="LbNgvueZSsRv2XBHz0rutjOjihCu/RCt/DYnaP8u2K5VUaPPCayOk9gFeTALBuXDnCA6M7Jzu27ECtMu8hwrgg==" saltValue="zOm4gRO7Jy0D9XYcZC5T7w==" spinCount="100000" sheet="1" objects="1" scenarios="1" selectLockedCells="1"/>
  <mergeCells count="151">
    <mergeCell ref="Q16:Q18"/>
    <mergeCell ref="J16:J18"/>
    <mergeCell ref="O16:P18"/>
    <mergeCell ref="N16:N18"/>
    <mergeCell ref="M16:M18"/>
    <mergeCell ref="L16:L18"/>
    <mergeCell ref="F16:F18"/>
    <mergeCell ref="E16:E18"/>
    <mergeCell ref="K16:K18"/>
    <mergeCell ref="I16:I18"/>
    <mergeCell ref="H16:H18"/>
    <mergeCell ref="G16:G18"/>
    <mergeCell ref="B2:F2"/>
    <mergeCell ref="E32:E34"/>
    <mergeCell ref="F32:F34"/>
    <mergeCell ref="G32:G34"/>
    <mergeCell ref="H32:H34"/>
    <mergeCell ref="I32:I34"/>
    <mergeCell ref="G3:L3"/>
    <mergeCell ref="G7:L7"/>
    <mergeCell ref="G4:L4"/>
    <mergeCell ref="G5:L5"/>
    <mergeCell ref="G6:L6"/>
    <mergeCell ref="G9:L9"/>
    <mergeCell ref="B9:F9"/>
    <mergeCell ref="B7:F7"/>
    <mergeCell ref="B6:F6"/>
    <mergeCell ref="B5:F5"/>
    <mergeCell ref="B4:F4"/>
    <mergeCell ref="H27:H29"/>
    <mergeCell ref="I27:I29"/>
    <mergeCell ref="K27:K29"/>
    <mergeCell ref="B3:F3"/>
    <mergeCell ref="B8:F8"/>
    <mergeCell ref="G8:L8"/>
    <mergeCell ref="F76:F78"/>
    <mergeCell ref="Q32:Q34"/>
    <mergeCell ref="E48:E50"/>
    <mergeCell ref="F48:F50"/>
    <mergeCell ref="G48:G50"/>
    <mergeCell ref="H48:H50"/>
    <mergeCell ref="I48:I50"/>
    <mergeCell ref="K48:K50"/>
    <mergeCell ref="L48:L50"/>
    <mergeCell ref="M48:M50"/>
    <mergeCell ref="N48:N50"/>
    <mergeCell ref="K32:K34"/>
    <mergeCell ref="L32:L34"/>
    <mergeCell ref="M32:M34"/>
    <mergeCell ref="N32:N34"/>
    <mergeCell ref="O32:P34"/>
    <mergeCell ref="J32:J34"/>
    <mergeCell ref="Q43:Q45"/>
    <mergeCell ref="I59:I61"/>
    <mergeCell ref="K59:K61"/>
    <mergeCell ref="L59:L61"/>
    <mergeCell ref="M59:M61"/>
    <mergeCell ref="Q27:Q29"/>
    <mergeCell ref="O27:P29"/>
    <mergeCell ref="D43:D45"/>
    <mergeCell ref="E43:E45"/>
    <mergeCell ref="F43:F45"/>
    <mergeCell ref="G43:G45"/>
    <mergeCell ref="H43:H45"/>
    <mergeCell ref="I43:I45"/>
    <mergeCell ref="K43:K45"/>
    <mergeCell ref="L43:L45"/>
    <mergeCell ref="L27:L29"/>
    <mergeCell ref="M27:M29"/>
    <mergeCell ref="N27:N29"/>
    <mergeCell ref="J27:J29"/>
    <mergeCell ref="D27:D29"/>
    <mergeCell ref="E27:E29"/>
    <mergeCell ref="F27:F29"/>
    <mergeCell ref="G27:G29"/>
    <mergeCell ref="N59:N61"/>
    <mergeCell ref="O59:P61"/>
    <mergeCell ref="M43:M45"/>
    <mergeCell ref="N43:N45"/>
    <mergeCell ref="O43:P45"/>
    <mergeCell ref="J43:J45"/>
    <mergeCell ref="J48:J50"/>
    <mergeCell ref="O96:O97"/>
    <mergeCell ref="P96:P97"/>
    <mergeCell ref="J59:J61"/>
    <mergeCell ref="J96:J97"/>
    <mergeCell ref="B65:S69"/>
    <mergeCell ref="D76:D78"/>
    <mergeCell ref="I76:I78"/>
    <mergeCell ref="J76:J78"/>
    <mergeCell ref="G76:G78"/>
    <mergeCell ref="D59:D61"/>
    <mergeCell ref="E59:E61"/>
    <mergeCell ref="F59:F61"/>
    <mergeCell ref="G59:G61"/>
    <mergeCell ref="H59:H61"/>
    <mergeCell ref="O48:P50"/>
    <mergeCell ref="Q48:Q50"/>
    <mergeCell ref="E76:E78"/>
    <mergeCell ref="P106:P107"/>
    <mergeCell ref="Q106:Q107"/>
    <mergeCell ref="Q59:Q61"/>
    <mergeCell ref="K89:K90"/>
    <mergeCell ref="L89:L90"/>
    <mergeCell ref="N89:N90"/>
    <mergeCell ref="O89:O90"/>
    <mergeCell ref="P89:P90"/>
    <mergeCell ref="Q89:Q90"/>
    <mergeCell ref="Q96:Q97"/>
    <mergeCell ref="K103:K104"/>
    <mergeCell ref="L103:L104"/>
    <mergeCell ref="N103:N104"/>
    <mergeCell ref="O103:O104"/>
    <mergeCell ref="P103:P104"/>
    <mergeCell ref="P76:P78"/>
    <mergeCell ref="Q76:Q78"/>
    <mergeCell ref="N76:N78"/>
    <mergeCell ref="O76:O78"/>
    <mergeCell ref="K76:K78"/>
    <mergeCell ref="L76:L78"/>
    <mergeCell ref="K96:K97"/>
    <mergeCell ref="L96:L97"/>
    <mergeCell ref="N96:N97"/>
    <mergeCell ref="I106:I108"/>
    <mergeCell ref="J106:J107"/>
    <mergeCell ref="K106:K107"/>
    <mergeCell ref="L106:L107"/>
    <mergeCell ref="N106:N108"/>
    <mergeCell ref="O106:O107"/>
    <mergeCell ref="D106:D108"/>
    <mergeCell ref="E106:E107"/>
    <mergeCell ref="F106:F107"/>
    <mergeCell ref="G106:G107"/>
    <mergeCell ref="Q103:Q104"/>
    <mergeCell ref="D103:D104"/>
    <mergeCell ref="E103:E104"/>
    <mergeCell ref="F103:F104"/>
    <mergeCell ref="G103:G104"/>
    <mergeCell ref="I103:I104"/>
    <mergeCell ref="J103:J104"/>
    <mergeCell ref="D89:D90"/>
    <mergeCell ref="E89:E90"/>
    <mergeCell ref="F89:F90"/>
    <mergeCell ref="G89:G90"/>
    <mergeCell ref="I89:I90"/>
    <mergeCell ref="J89:J90"/>
    <mergeCell ref="D96:D97"/>
    <mergeCell ref="E96:E97"/>
    <mergeCell ref="F96:F97"/>
    <mergeCell ref="G96:G97"/>
    <mergeCell ref="I96:I97"/>
  </mergeCells>
  <conditionalFormatting sqref="D32:Q45 I76:L90 I96:L104 I106:L108 G118">
    <cfRule type="expression" dxfId="1" priority="2">
      <formula>WasMedRun="No"</formula>
    </cfRule>
  </conditionalFormatting>
  <conditionalFormatting sqref="D48:Q61 N76:Q90 N96:Q104 N106:Q108 G120">
    <cfRule type="expression" dxfId="0" priority="1">
      <formula>WasLightRun="No"</formula>
    </cfRule>
  </conditionalFormatting>
  <hyperlinks>
    <hyperlink ref="N3" location="Instructions!C29" display="Back to Instructions tab" xr:uid="{FC704DBD-7A46-4167-8865-3764578EB66B}"/>
  </hyperlinks>
  <pageMargins left="0.7" right="0.7" top="0.75" bottom="0.75" header="0.3" footer="0.3"/>
  <pageSetup orientation="portrait" r:id="rId1"/>
  <ignoredErrors>
    <ignoredError sqref="E106:Q107 E117:F120 E116:F116 H117:J120 H116:J116 E112:J115 E109:Q111 H108:I108 M108:N108" evalErro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rgb="FF0070C0"/>
  </sheetPr>
  <dimension ref="A1:I21"/>
  <sheetViews>
    <sheetView showGridLines="0" zoomScale="80" zoomScaleNormal="80" workbookViewId="0">
      <selection activeCell="E16" sqref="E16"/>
    </sheetView>
  </sheetViews>
  <sheetFormatPr defaultColWidth="9.109375" defaultRowHeight="15.6" x14ac:dyDescent="0.35"/>
  <cols>
    <col min="1" max="1" width="4.33203125" style="2" customWidth="1"/>
    <col min="2" max="2" width="30.6640625" style="2" bestFit="1" customWidth="1"/>
    <col min="3" max="3" width="32.6640625" style="2" customWidth="1"/>
    <col min="4" max="4" width="31.109375" style="2" customWidth="1"/>
    <col min="5" max="5" width="37.6640625" style="2" customWidth="1"/>
    <col min="6" max="6" width="3.6640625" style="2" customWidth="1"/>
    <col min="7" max="7" width="25.109375" style="2" bestFit="1" customWidth="1"/>
    <col min="8" max="8" width="3.44140625" style="2" customWidth="1"/>
    <col min="9" max="9" width="2.6640625" style="2" customWidth="1"/>
    <col min="10" max="16384" width="9.109375" style="2"/>
  </cols>
  <sheetData>
    <row r="1" spans="2:9" ht="16.2" thickBot="1" x14ac:dyDescent="0.4">
      <c r="I1" s="17"/>
    </row>
    <row r="2" spans="2:9" ht="16.2" thickBot="1" x14ac:dyDescent="0.4">
      <c r="B2" s="399" t="str">
        <f>'Version Control'!$B$2</f>
        <v>Title Block</v>
      </c>
      <c r="C2" s="421"/>
      <c r="D2" s="421"/>
      <c r="E2" s="400"/>
      <c r="I2" s="17"/>
    </row>
    <row r="3" spans="2:9" x14ac:dyDescent="0.35">
      <c r="B3" s="45" t="str">
        <f>'Version Control'!$B$3</f>
        <v>Test Report Template Name:</v>
      </c>
      <c r="C3" s="602" t="str">
        <f>'Version Control'!$C$3</f>
        <v>Dishwashers</v>
      </c>
      <c r="D3" s="603"/>
      <c r="E3" s="604"/>
      <c r="G3" s="15" t="s">
        <v>127</v>
      </c>
      <c r="I3" s="17"/>
    </row>
    <row r="4" spans="2:9" x14ac:dyDescent="0.35">
      <c r="B4" s="46" t="str">
        <f>'Version Control'!$B$4</f>
        <v>Version Number:</v>
      </c>
      <c r="C4" s="519" t="str">
        <f>'Version Control'!$C$4</f>
        <v>v1.0</v>
      </c>
      <c r="D4" s="520"/>
      <c r="E4" s="521"/>
      <c r="I4" s="17"/>
    </row>
    <row r="5" spans="2:9" x14ac:dyDescent="0.35">
      <c r="B5" s="46" t="str">
        <f>'Version Control'!$B$5</f>
        <v xml:space="preserve">Latest Template Revision: </v>
      </c>
      <c r="C5" s="605">
        <f>'Version Control'!$C$5</f>
        <v>45821</v>
      </c>
      <c r="D5" s="606"/>
      <c r="E5" s="607"/>
      <c r="I5" s="17"/>
    </row>
    <row r="6" spans="2:9" x14ac:dyDescent="0.35">
      <c r="B6" s="46" t="str">
        <f>'Version Control'!$B$6</f>
        <v>Tab Name:</v>
      </c>
      <c r="C6" s="519" t="str">
        <f ca="1">MID(CELL("filename",A1), FIND("]", CELL("filename", A1))+ 1, 255)</f>
        <v>Report Sign-Off Block</v>
      </c>
      <c r="D6" s="520"/>
      <c r="E6" s="521"/>
      <c r="I6" s="17"/>
    </row>
    <row r="7" spans="2:9" ht="36" customHeight="1" x14ac:dyDescent="0.35">
      <c r="B7" s="189" t="str">
        <f>'Version Control'!$B$7</f>
        <v>File Name:</v>
      </c>
      <c r="C7" s="533" t="str">
        <f ca="1">'Version Control'!$C$7</f>
        <v>Dishwashers Appendix C2 - v1.0.xlsx</v>
      </c>
      <c r="D7" s="531"/>
      <c r="E7" s="532"/>
      <c r="I7" s="17"/>
    </row>
    <row r="8" spans="2:9" x14ac:dyDescent="0.35">
      <c r="B8" s="189" t="str">
        <f>'Version Control'!$B$8</f>
        <v>Test Start Date:</v>
      </c>
      <c r="C8" s="530" t="str">
        <f>'Version Control'!$C$8</f>
        <v>[MM/DD/YYYY]</v>
      </c>
      <c r="D8" s="531"/>
      <c r="E8" s="532"/>
      <c r="I8" s="17"/>
    </row>
    <row r="9" spans="2:9" ht="16.2" thickBot="1" x14ac:dyDescent="0.4">
      <c r="B9" s="47" t="str">
        <f>'Version Control'!$B$9</f>
        <v xml:space="preserve">Test Completion Date: </v>
      </c>
      <c r="C9" s="496" t="str">
        <f>'Version Control'!$C$9</f>
        <v>[MM/DD/YYYY]</v>
      </c>
      <c r="D9" s="497"/>
      <c r="E9" s="498"/>
      <c r="I9" s="17"/>
    </row>
    <row r="10" spans="2:9" x14ac:dyDescent="0.35">
      <c r="I10" s="17"/>
    </row>
    <row r="11" spans="2:9" ht="16.2" thickBot="1" x14ac:dyDescent="0.4">
      <c r="I11" s="17"/>
    </row>
    <row r="12" spans="2:9" ht="16.2" thickBot="1" x14ac:dyDescent="0.4">
      <c r="B12" s="433" t="s">
        <v>110</v>
      </c>
      <c r="C12" s="434"/>
      <c r="D12" s="434"/>
      <c r="E12" s="435"/>
      <c r="I12" s="17"/>
    </row>
    <row r="13" spans="2:9" x14ac:dyDescent="0.35">
      <c r="B13" s="595" t="s">
        <v>144</v>
      </c>
      <c r="C13" s="596"/>
      <c r="D13" s="596"/>
      <c r="E13" s="597"/>
      <c r="I13" s="17"/>
    </row>
    <row r="14" spans="2:9" ht="54" customHeight="1" thickBot="1" x14ac:dyDescent="0.4">
      <c r="B14" s="595"/>
      <c r="C14" s="596"/>
      <c r="D14" s="596"/>
      <c r="E14" s="597"/>
      <c r="I14" s="17"/>
    </row>
    <row r="15" spans="2:9" x14ac:dyDescent="0.35">
      <c r="B15" s="598" t="s">
        <v>74</v>
      </c>
      <c r="C15" s="599"/>
      <c r="D15" s="40" t="s">
        <v>73</v>
      </c>
      <c r="E15" s="41" t="s">
        <v>75</v>
      </c>
      <c r="I15" s="17"/>
    </row>
    <row r="16" spans="2:9" x14ac:dyDescent="0.35">
      <c r="B16" s="600" t="s">
        <v>76</v>
      </c>
      <c r="C16" s="601"/>
      <c r="D16" s="38" t="str">
        <f>'General Info &amp; Test Results'!C18</f>
        <v>[MM/DD/YYYY]</v>
      </c>
      <c r="E16" s="39" t="s">
        <v>146</v>
      </c>
      <c r="I16" s="17"/>
    </row>
    <row r="17" spans="1:9" x14ac:dyDescent="0.35">
      <c r="B17" s="600" t="s">
        <v>143</v>
      </c>
      <c r="C17" s="601"/>
      <c r="D17" s="209" t="s">
        <v>89</v>
      </c>
      <c r="E17" s="39" t="s">
        <v>146</v>
      </c>
      <c r="I17" s="17"/>
    </row>
    <row r="18" spans="1:9" x14ac:dyDescent="0.35">
      <c r="B18" s="600" t="s">
        <v>145</v>
      </c>
      <c r="C18" s="601"/>
      <c r="D18" s="209" t="s">
        <v>89</v>
      </c>
      <c r="E18" s="39" t="s">
        <v>146</v>
      </c>
      <c r="I18" s="17"/>
    </row>
    <row r="19" spans="1:9" ht="16.2" thickBot="1" x14ac:dyDescent="0.4">
      <c r="B19" s="593" t="s">
        <v>145</v>
      </c>
      <c r="C19" s="594"/>
      <c r="D19" s="210" t="s">
        <v>89</v>
      </c>
      <c r="E19" s="234" t="s">
        <v>146</v>
      </c>
      <c r="I19" s="17"/>
    </row>
    <row r="20" spans="1:9" x14ac:dyDescent="0.35">
      <c r="I20" s="17"/>
    </row>
    <row r="21" spans="1:9" x14ac:dyDescent="0.35">
      <c r="A21" s="17"/>
      <c r="B21" s="17"/>
      <c r="C21" s="17"/>
      <c r="D21" s="17"/>
      <c r="E21" s="17"/>
      <c r="F21" s="17"/>
      <c r="G21" s="17"/>
      <c r="H21" s="17"/>
      <c r="I21" s="17"/>
    </row>
  </sheetData>
  <sheetProtection algorithmName="SHA-512" hashValue="hMufe00+uM79h8TV65RgUsjp6HM15CxeiiBeKiWU/C9hcRDNwbNHDIkeeIxXtsNYjEw1sMEZPFJWN4bQyI8zpw==" saltValue="048/ck954KzfjfKNZmlQBA==" spinCount="100000" sheet="1" objects="1" scenarios="1" selectLockedCells="1"/>
  <mergeCells count="15">
    <mergeCell ref="C6:E6"/>
    <mergeCell ref="C8:E8"/>
    <mergeCell ref="C4:E4"/>
    <mergeCell ref="C3:E3"/>
    <mergeCell ref="B2:E2"/>
    <mergeCell ref="C5:E5"/>
    <mergeCell ref="C7:E7"/>
    <mergeCell ref="C9:E9"/>
    <mergeCell ref="B12:E12"/>
    <mergeCell ref="B19:C19"/>
    <mergeCell ref="B13:E14"/>
    <mergeCell ref="B15:C15"/>
    <mergeCell ref="B16:C16"/>
    <mergeCell ref="B17:C17"/>
    <mergeCell ref="B18:C18"/>
  </mergeCells>
  <hyperlinks>
    <hyperlink ref="G3" location="Instructions!C29" display="Back to Instructions tab" xr:uid="{00000000-0004-0000-0700-000000000000}"/>
  </hyperlinks>
  <pageMargins left="0.7" right="0.7" top="0.75" bottom="0.75" header="0.3" footer="0.3"/>
  <pageSetup orientation="portrait" horizontalDpi="200" verticalDpi="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dimension ref="A1:H26"/>
  <sheetViews>
    <sheetView showGridLines="0" zoomScale="80" zoomScaleNormal="80" workbookViewId="0">
      <selection activeCell="B2" sqref="B2:F2"/>
    </sheetView>
  </sheetViews>
  <sheetFormatPr defaultColWidth="9.109375" defaultRowHeight="15.6" x14ac:dyDescent="0.35"/>
  <cols>
    <col min="1" max="1" width="4.88671875" style="102" customWidth="1"/>
    <col min="2" max="2" width="65.109375" style="102" bestFit="1" customWidth="1"/>
    <col min="3" max="3" width="6.109375" style="102" customWidth="1"/>
    <col min="4" max="4" width="19.6640625" style="102" customWidth="1"/>
    <col min="5" max="5" width="9.33203125" style="102" customWidth="1"/>
    <col min="6" max="6" width="17" style="102" customWidth="1"/>
    <col min="7" max="7" width="7.88671875" style="102" customWidth="1"/>
    <col min="8" max="8" width="3.44140625" style="102" customWidth="1"/>
    <col min="9" max="16384" width="9.109375" style="102"/>
  </cols>
  <sheetData>
    <row r="1" spans="2:8" ht="16.2" thickBot="1" x14ac:dyDescent="0.4">
      <c r="H1" s="103"/>
    </row>
    <row r="2" spans="2:8" ht="16.2" thickBot="1" x14ac:dyDescent="0.4">
      <c r="B2" s="399" t="str">
        <f>'Version Control'!$B$2</f>
        <v>Title Block</v>
      </c>
      <c r="C2" s="421"/>
      <c r="D2" s="421"/>
      <c r="E2" s="421"/>
      <c r="F2" s="400"/>
      <c r="H2" s="103"/>
    </row>
    <row r="3" spans="2:8" x14ac:dyDescent="0.35">
      <c r="B3" s="45" t="str">
        <f>'Version Control'!$B$3</f>
        <v>Test Report Template Name:</v>
      </c>
      <c r="C3" s="602" t="str">
        <f>'Version Control'!$C$3</f>
        <v>Dishwashers</v>
      </c>
      <c r="D3" s="603"/>
      <c r="E3" s="603"/>
      <c r="F3" s="604"/>
      <c r="H3" s="103"/>
    </row>
    <row r="4" spans="2:8" x14ac:dyDescent="0.35">
      <c r="B4" s="46" t="str">
        <f>'Version Control'!$B$4</f>
        <v>Version Number:</v>
      </c>
      <c r="C4" s="519" t="str">
        <f>'Version Control'!$C$4</f>
        <v>v1.0</v>
      </c>
      <c r="D4" s="520"/>
      <c r="E4" s="520"/>
      <c r="F4" s="521"/>
      <c r="H4" s="103"/>
    </row>
    <row r="5" spans="2:8" x14ac:dyDescent="0.35">
      <c r="B5" s="46" t="str">
        <f>'Version Control'!$B$5</f>
        <v xml:space="preserve">Latest Template Revision: </v>
      </c>
      <c r="C5" s="605">
        <f>'Version Control'!$C$5</f>
        <v>45821</v>
      </c>
      <c r="D5" s="606"/>
      <c r="E5" s="606"/>
      <c r="F5" s="607"/>
      <c r="H5" s="103"/>
    </row>
    <row r="6" spans="2:8" x14ac:dyDescent="0.35">
      <c r="B6" s="46" t="str">
        <f>'Version Control'!$B$6</f>
        <v>Tab Name:</v>
      </c>
      <c r="C6" s="519" t="str">
        <f ca="1">MID(CELL("filename",A1), FIND("]", CELL("filename", A1))+ 1, 255)</f>
        <v>Drop-downs</v>
      </c>
      <c r="D6" s="520"/>
      <c r="E6" s="520"/>
      <c r="F6" s="521"/>
      <c r="H6" s="103"/>
    </row>
    <row r="7" spans="2:8" ht="35.25" customHeight="1" x14ac:dyDescent="0.35">
      <c r="B7" s="189" t="str">
        <f>'Version Control'!$B$7</f>
        <v>File Name:</v>
      </c>
      <c r="C7" s="533" t="str">
        <f ca="1">'Version Control'!$C$7</f>
        <v>Dishwashers Appendix C2 - v1.0.xlsx</v>
      </c>
      <c r="D7" s="531"/>
      <c r="E7" s="531"/>
      <c r="F7" s="532"/>
      <c r="H7" s="103"/>
    </row>
    <row r="8" spans="2:8" x14ac:dyDescent="0.35">
      <c r="B8" s="189" t="str">
        <f>'Version Control'!$B$8</f>
        <v>Test Start Date:</v>
      </c>
      <c r="C8" s="530" t="str">
        <f>'Version Control'!$C$8</f>
        <v>[MM/DD/YYYY]</v>
      </c>
      <c r="D8" s="531"/>
      <c r="E8" s="531"/>
      <c r="F8" s="532"/>
      <c r="H8" s="103"/>
    </row>
    <row r="9" spans="2:8" ht="16.2" thickBot="1" x14ac:dyDescent="0.4">
      <c r="B9" s="47" t="str">
        <f>'Version Control'!$B$9</f>
        <v xml:space="preserve">Test Completion Date: </v>
      </c>
      <c r="C9" s="496" t="str">
        <f>'Version Control'!$C$9</f>
        <v>[MM/DD/YYYY]</v>
      </c>
      <c r="D9" s="497"/>
      <c r="E9" s="497"/>
      <c r="F9" s="498"/>
      <c r="H9" s="103"/>
    </row>
    <row r="10" spans="2:8" x14ac:dyDescent="0.35">
      <c r="H10" s="103"/>
    </row>
    <row r="11" spans="2:8" x14ac:dyDescent="0.35">
      <c r="H11" s="103"/>
    </row>
    <row r="12" spans="2:8" x14ac:dyDescent="0.35">
      <c r="B12" s="102" t="s">
        <v>18</v>
      </c>
      <c r="D12" s="102" t="s">
        <v>23</v>
      </c>
      <c r="F12" s="102" t="s">
        <v>171</v>
      </c>
      <c r="H12" s="103"/>
    </row>
    <row r="13" spans="2:8" x14ac:dyDescent="0.35">
      <c r="B13" s="104" t="s">
        <v>251</v>
      </c>
      <c r="D13" s="104">
        <v>50</v>
      </c>
      <c r="F13" s="104" t="s">
        <v>172</v>
      </c>
      <c r="H13" s="103"/>
    </row>
    <row r="14" spans="2:8" x14ac:dyDescent="0.35">
      <c r="B14" s="105" t="s">
        <v>104</v>
      </c>
      <c r="D14" s="106">
        <v>120</v>
      </c>
      <c r="F14" s="105" t="s">
        <v>173</v>
      </c>
      <c r="H14" s="103"/>
    </row>
    <row r="15" spans="2:8" x14ac:dyDescent="0.35">
      <c r="D15" s="105">
        <v>140</v>
      </c>
      <c r="H15" s="103"/>
    </row>
    <row r="16" spans="2:8" x14ac:dyDescent="0.35">
      <c r="B16" s="102" t="s">
        <v>398</v>
      </c>
      <c r="H16" s="103"/>
    </row>
    <row r="17" spans="1:8" x14ac:dyDescent="0.35">
      <c r="B17" s="104" t="s">
        <v>400</v>
      </c>
      <c r="H17" s="103"/>
    </row>
    <row r="18" spans="1:8" x14ac:dyDescent="0.35">
      <c r="B18" s="105" t="s">
        <v>399</v>
      </c>
      <c r="H18" s="103"/>
    </row>
    <row r="19" spans="1:8" x14ac:dyDescent="0.35">
      <c r="H19" s="103"/>
    </row>
    <row r="20" spans="1:8" x14ac:dyDescent="0.35">
      <c r="A20" s="103"/>
      <c r="B20" s="103"/>
      <c r="C20" s="103"/>
      <c r="D20" s="103"/>
      <c r="E20" s="103"/>
      <c r="F20" s="103"/>
      <c r="G20" s="103"/>
      <c r="H20" s="103"/>
    </row>
    <row r="23" spans="1:8" x14ac:dyDescent="0.35">
      <c r="B23"/>
    </row>
    <row r="24" spans="1:8" x14ac:dyDescent="0.35">
      <c r="B24"/>
    </row>
    <row r="25" spans="1:8" x14ac:dyDescent="0.35">
      <c r="B25"/>
    </row>
    <row r="26" spans="1:8" x14ac:dyDescent="0.35">
      <c r="B26"/>
    </row>
  </sheetData>
  <sheetProtection algorithmName="SHA-512" hashValue="ecHewFViX9z8oYze4G1hMWrcxgZshy4rzXXuznUwMn5WtI8Qx2Yym4U0Lzp01GSzm77YZ4ZRDxOAsYD1Wnn2aw==" saltValue="16npb3NEfVU5IM5H+tIvBg==" spinCount="100000" sheet="1" objects="1" scenarios="1" selectLockedCells="1"/>
  <customSheetViews>
    <customSheetView guid="{93A7420A-9CB1-41ED-BAA4-06AB08AA6C37}" state="hidden">
      <selection activeCell="F5" sqref="F5"/>
      <pageMargins left="0.7" right="0.7" top="0.75" bottom="0.75" header="0.3" footer="0.3"/>
    </customSheetView>
  </customSheetViews>
  <mergeCells count="8">
    <mergeCell ref="C9:F9"/>
    <mergeCell ref="B2:F2"/>
    <mergeCell ref="C3:F3"/>
    <mergeCell ref="C4:F4"/>
    <mergeCell ref="C5:F5"/>
    <mergeCell ref="C6:F6"/>
    <mergeCell ref="C7:F7"/>
    <mergeCell ref="C8:F8"/>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dimension ref="A1:G25"/>
  <sheetViews>
    <sheetView showGridLines="0" zoomScale="80" zoomScaleNormal="80" workbookViewId="0">
      <selection activeCell="B2" sqref="B2:C2"/>
    </sheetView>
  </sheetViews>
  <sheetFormatPr defaultColWidth="9.109375" defaultRowHeight="15.6" x14ac:dyDescent="0.35"/>
  <cols>
    <col min="1" max="1" width="5.88671875" style="2" customWidth="1"/>
    <col min="2" max="2" width="31" style="2" customWidth="1"/>
    <col min="3" max="3" width="84.5546875" style="1" customWidth="1"/>
    <col min="4" max="4" width="4.33203125" style="2" customWidth="1"/>
    <col min="5" max="5" width="3.6640625" style="2" customWidth="1"/>
    <col min="6" max="16384" width="9.109375" style="2"/>
  </cols>
  <sheetData>
    <row r="1" spans="2:7" ht="16.2" thickBot="1" x14ac:dyDescent="0.4">
      <c r="B1" s="1"/>
      <c r="C1" s="2"/>
      <c r="E1" s="17"/>
    </row>
    <row r="2" spans="2:7" ht="16.2" thickBot="1" x14ac:dyDescent="0.4">
      <c r="B2" s="433" t="s">
        <v>66</v>
      </c>
      <c r="C2" s="435"/>
      <c r="E2" s="17"/>
    </row>
    <row r="3" spans="2:7" x14ac:dyDescent="0.35">
      <c r="B3" s="84" t="s">
        <v>180</v>
      </c>
      <c r="C3" s="85" t="s">
        <v>356</v>
      </c>
      <c r="D3" s="3"/>
      <c r="E3" s="16"/>
      <c r="F3" s="3"/>
      <c r="G3" s="3"/>
    </row>
    <row r="4" spans="2:7" x14ac:dyDescent="0.35">
      <c r="B4" s="86" t="s">
        <v>69</v>
      </c>
      <c r="C4" s="87" t="str">
        <f>INDEX(B14:B60,COUNTA(B14:B60),1)</f>
        <v>v1.0</v>
      </c>
      <c r="D4" s="3"/>
      <c r="E4" s="16"/>
      <c r="F4" s="3"/>
      <c r="G4" s="3"/>
    </row>
    <row r="5" spans="2:7" x14ac:dyDescent="0.35">
      <c r="B5" s="86" t="s">
        <v>181</v>
      </c>
      <c r="C5" s="88">
        <f>IF(MAX(B14:C102)=0,"No Revisions Dates Entered",MAX(C14:C102))</f>
        <v>45821</v>
      </c>
      <c r="D5" s="3"/>
      <c r="E5" s="16"/>
      <c r="F5" s="3"/>
      <c r="G5" s="3"/>
    </row>
    <row r="6" spans="2:7" x14ac:dyDescent="0.35">
      <c r="B6" s="86" t="s">
        <v>68</v>
      </c>
      <c r="C6" s="89" t="str">
        <f ca="1">MID(CELL("filename",A1), FIND("]", CELL("filename", A1))+ 1, 255)</f>
        <v>Version Control</v>
      </c>
      <c r="D6" s="3"/>
      <c r="E6" s="16"/>
      <c r="F6" s="3"/>
      <c r="G6" s="3"/>
    </row>
    <row r="7" spans="2:7" ht="38.25" customHeight="1" x14ac:dyDescent="0.35">
      <c r="B7" s="90" t="s">
        <v>67</v>
      </c>
      <c r="C7" s="91" t="str">
        <f ca="1">MID(CELL("FILENAME",A1),FIND("[",CELL("FILENAME",A1))+1,FIND("]",CELL("FILENAME",A1))-FIND("[",CELL("FILENAME",A1))-1)</f>
        <v>Dishwashers Appendix C2 - v1.0.xlsx</v>
      </c>
      <c r="D7" s="3"/>
      <c r="E7" s="16"/>
      <c r="F7" s="3"/>
      <c r="G7" s="3"/>
    </row>
    <row r="8" spans="2:7" x14ac:dyDescent="0.35">
      <c r="B8" s="90" t="s">
        <v>355</v>
      </c>
      <c r="C8" s="295" t="str">
        <f>'General Info &amp; Test Results'!C17</f>
        <v>[MM/DD/YYYY]</v>
      </c>
      <c r="D8" s="3"/>
      <c r="E8" s="16"/>
      <c r="F8" s="3"/>
      <c r="G8" s="3"/>
    </row>
    <row r="9" spans="2:7" ht="16.2" thickBot="1" x14ac:dyDescent="0.4">
      <c r="B9" s="92" t="s">
        <v>70</v>
      </c>
      <c r="C9" s="93" t="str">
        <f>'General Info &amp; Test Results'!C18</f>
        <v>[MM/DD/YYYY]</v>
      </c>
      <c r="D9" s="3"/>
      <c r="E9" s="16"/>
      <c r="F9" s="3"/>
      <c r="G9" s="3"/>
    </row>
    <row r="10" spans="2:7" x14ac:dyDescent="0.35">
      <c r="B10" s="3"/>
      <c r="C10" s="3"/>
      <c r="D10" s="3"/>
      <c r="E10" s="16"/>
      <c r="F10" s="3"/>
      <c r="G10" s="3"/>
    </row>
    <row r="11" spans="2:7" ht="16.2" thickBot="1" x14ac:dyDescent="0.4">
      <c r="B11" s="3"/>
      <c r="C11" s="3"/>
      <c r="D11" s="3"/>
      <c r="E11" s="16"/>
      <c r="F11" s="3"/>
      <c r="G11" s="3"/>
    </row>
    <row r="12" spans="2:7" ht="16.2" thickBot="1" x14ac:dyDescent="0.4">
      <c r="B12" s="5" t="s">
        <v>71</v>
      </c>
      <c r="C12" s="6"/>
      <c r="D12" s="3"/>
      <c r="E12" s="16"/>
      <c r="F12" s="3"/>
      <c r="G12" s="3"/>
    </row>
    <row r="13" spans="2:7" x14ac:dyDescent="0.35">
      <c r="B13" s="100" t="s">
        <v>72</v>
      </c>
      <c r="C13" s="101" t="s">
        <v>73</v>
      </c>
      <c r="D13" s="3"/>
      <c r="E13" s="16"/>
      <c r="F13" s="3"/>
      <c r="G13" s="3"/>
    </row>
    <row r="14" spans="2:7" x14ac:dyDescent="0.35">
      <c r="B14" s="82" t="s">
        <v>182</v>
      </c>
      <c r="C14" s="94">
        <v>45821</v>
      </c>
      <c r="D14" s="3"/>
      <c r="E14" s="16"/>
      <c r="F14" s="3"/>
      <c r="G14" s="3"/>
    </row>
    <row r="15" spans="2:7" x14ac:dyDescent="0.35">
      <c r="B15" s="83"/>
      <c r="C15" s="95"/>
      <c r="D15" s="4"/>
      <c r="E15" s="16"/>
      <c r="F15" s="3"/>
      <c r="G15" s="3"/>
    </row>
    <row r="16" spans="2:7" x14ac:dyDescent="0.35">
      <c r="B16" s="83"/>
      <c r="C16" s="95"/>
      <c r="E16" s="17"/>
    </row>
    <row r="17" spans="1:5" x14ac:dyDescent="0.35">
      <c r="B17" s="98"/>
      <c r="C17" s="96"/>
      <c r="E17" s="17"/>
    </row>
    <row r="18" spans="1:5" x14ac:dyDescent="0.35">
      <c r="B18" s="230"/>
      <c r="C18" s="231"/>
      <c r="E18" s="17"/>
    </row>
    <row r="19" spans="1:5" x14ac:dyDescent="0.35">
      <c r="B19" s="230"/>
      <c r="C19" s="231"/>
      <c r="E19" s="17"/>
    </row>
    <row r="20" spans="1:5" x14ac:dyDescent="0.35">
      <c r="B20" s="230"/>
      <c r="C20" s="231"/>
      <c r="E20" s="17"/>
    </row>
    <row r="21" spans="1:5" x14ac:dyDescent="0.35">
      <c r="B21" s="230"/>
      <c r="C21" s="231"/>
      <c r="E21" s="17"/>
    </row>
    <row r="22" spans="1:5" x14ac:dyDescent="0.35">
      <c r="B22" s="230"/>
      <c r="C22" s="231"/>
      <c r="E22" s="17"/>
    </row>
    <row r="23" spans="1:5" ht="16.2" thickBot="1" x14ac:dyDescent="0.4">
      <c r="B23" s="99"/>
      <c r="C23" s="97"/>
      <c r="E23" s="17"/>
    </row>
    <row r="24" spans="1:5" x14ac:dyDescent="0.35">
      <c r="E24" s="17"/>
    </row>
    <row r="25" spans="1:5" x14ac:dyDescent="0.35">
      <c r="A25" s="17"/>
      <c r="B25" s="17"/>
      <c r="C25" s="34"/>
      <c r="D25" s="17"/>
      <c r="E25" s="17"/>
    </row>
  </sheetData>
  <sheetProtection algorithmName="SHA-512" hashValue="+IgxZSwUn9ENkCWLoFyrVryczrNpvvC0iT6AkwQIaz/HXh7k0CYLoiwo8Iz8g2A551NEllEriPdu4pYLBMPruw==" saltValue="JhfVob2U8rqjMsPbPC93dA==" spinCount="100000" sheet="1" objects="1" scenarios="1" selectLockedCells="1"/>
  <mergeCells count="1">
    <mergeCell ref="B2:C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4902EE12A29B44EA38DDA9853BB1AA8" ma:contentTypeVersion="5" ma:contentTypeDescription="Create a new document." ma:contentTypeScope="" ma:versionID="c8dae7b82d2d0f0a3fd97d37d92f2969">
  <xsd:schema xmlns:xsd="http://www.w3.org/2001/XMLSchema" xmlns:xs="http://www.w3.org/2001/XMLSchema" xmlns:p="http://schemas.microsoft.com/office/2006/metadata/properties" xmlns:ns2="fa504290-48b0-421f-a269-8aa9478176e6" targetNamespace="http://schemas.microsoft.com/office/2006/metadata/properties" ma:root="true" ma:fieldsID="9fc31efdddfdbff76d94c40b5652f649" ns2:_="">
    <xsd:import namespace="fa504290-48b0-421f-a269-8aa9478176e6"/>
    <xsd:element name="properties">
      <xsd:complexType>
        <xsd:sequence>
          <xsd:element name="documentManagement">
            <xsd:complexType>
              <xsd:all>
                <xsd:element ref="ns2:Document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504290-48b0-421f-a269-8aa9478176e6" elementFormDefault="qualified">
    <xsd:import namespace="http://schemas.microsoft.com/office/2006/documentManagement/types"/>
    <xsd:import namespace="http://schemas.microsoft.com/office/infopath/2007/PartnerControls"/>
    <xsd:element name="DocumentType" ma:index="8" nillable="true" ma:displayName="Document Type" ma:description="Please select the type of document you are uploading." ma:format="Dropdown" ma:internalName="DocumentType">
      <xsd:simpleType>
        <xsd:restriction base="dms:Choice">
          <xsd:enumeration value="Company/Client Information"/>
          <xsd:enumeration value="Correspondence"/>
          <xsd:enumeration value="Engagement Letter/Contract/Agreement"/>
          <xsd:enumeration value="Engagement Summary"/>
          <xsd:enumeration value="Financial Models"/>
          <xsd:enumeration value="Frequently Asked Question"/>
          <xsd:enumeration value="Methodology/Approach"/>
          <xsd:enumeration value="Policy/Procedure"/>
          <xsd:enumeration value="Presentation"/>
          <xsd:enumeration value="Proposal"/>
          <xsd:enumeration value="Qualifications/Statement of Qualifications"/>
          <xsd:enumeration value="Research"/>
          <xsd:enumeration value="Statement of Work"/>
          <xsd:enumeration value="Template/Example"/>
          <xsd:enumeration value="Training Materials"/>
          <xsd:enumeration value="Valuation Reports"/>
          <xsd:enumeration value="White Papers and Thought Leadership"/>
          <xsd:enumeration value="Work Product - Deliverabl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DocumentType xmlns="fa504290-48b0-421f-a269-8aa9478176e6" xsi:nil="true"/>
  </documentManagement>
</p:properties>
</file>

<file path=customXml/itemProps1.xml><?xml version="1.0" encoding="utf-8"?>
<ds:datastoreItem xmlns:ds="http://schemas.openxmlformats.org/officeDocument/2006/customXml" ds:itemID="{3771791D-92B3-4954-A25B-AE084DF99403}">
  <ds:schemaRefs>
    <ds:schemaRef ds:uri="http://schemas.microsoft.com/sharepoint/v3/contenttype/forms"/>
  </ds:schemaRefs>
</ds:datastoreItem>
</file>

<file path=customXml/itemProps2.xml><?xml version="1.0" encoding="utf-8"?>
<ds:datastoreItem xmlns:ds="http://schemas.openxmlformats.org/officeDocument/2006/customXml" ds:itemID="{0125C737-B99A-48FF-81C1-15F87772F1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504290-48b0-421f-a269-8aa9478176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0D28C93-AFAC-4D87-A62C-053119414283}">
  <ds:schemaRef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2006/documentManagement/types"/>
    <ds:schemaRef ds:uri="fa504290-48b0-421f-a269-8aa9478176e6"/>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12</vt:i4>
      </vt:variant>
    </vt:vector>
  </HeadingPairs>
  <TitlesOfParts>
    <vt:vector size="23" baseType="lpstr">
      <vt:lpstr>Instructions</vt:lpstr>
      <vt:lpstr>General Info &amp; Test Results</vt:lpstr>
      <vt:lpstr>Setup &amp; Instrumentation</vt:lpstr>
      <vt:lpstr>Settings</vt:lpstr>
      <vt:lpstr>Photos</vt:lpstr>
      <vt:lpstr>Test Conditions</vt:lpstr>
      <vt:lpstr>Test Data &amp; Derived Results</vt:lpstr>
      <vt:lpstr>Cleaning Performance</vt:lpstr>
      <vt:lpstr>Report Sign-Off Block</vt:lpstr>
      <vt:lpstr>Drop-downs</vt:lpstr>
      <vt:lpstr>Version Control</vt:lpstr>
      <vt:lpstr>dd_fanonly</vt:lpstr>
      <vt:lpstr>dd_Temp</vt:lpstr>
      <vt:lpstr>dd_UnitType</vt:lpstr>
      <vt:lpstr>dd_YesNo</vt:lpstr>
      <vt:lpstr>PowerDry</vt:lpstr>
      <vt:lpstr>RatedTemp</vt:lpstr>
      <vt:lpstr>Reservoir</vt:lpstr>
      <vt:lpstr>SoilSensingNormalCycle</vt:lpstr>
      <vt:lpstr>WasLightRun</vt:lpstr>
      <vt:lpstr>WasMedRun</vt:lpstr>
      <vt:lpstr>WaterReuse</vt:lpstr>
      <vt:lpstr>WaterSoftening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Mansi Thakkar</dc:creator>
  <cp:lastModifiedBy>User375</cp:lastModifiedBy>
  <dcterms:created xsi:type="dcterms:W3CDTF">2012-09-11T20:49:09Z</dcterms:created>
  <dcterms:modified xsi:type="dcterms:W3CDTF">2025-06-13T17:00:43Z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0x01010034902EE12A29B44EA38DDA9853BB1AA8</vt:lpwstr>
  </property>
</Properties>
</file>