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E017C085-3454-4ED2-9639-3A8380661748}" xr6:coauthVersionLast="47" xr6:coauthVersionMax="47" xr10:uidLastSave="{00000000-0000-0000-0000-000000000000}"/>
  <workbookProtection workbookAlgorithmName="SHA-512" workbookHashValue="CIjsnZN2jL7DqRB9HCkAc99k+Pey3WzlbqlzXAvkXpCL+LKByOuw45m2lgjuDlBsXXfIG/VdUqOfxH2bldc+8w==" workbookSaltValue="9jeYFvO8Bh28p3cXBMyz1g==" workbookSpinCount="100000" lockStructure="1"/>
  <bookViews>
    <workbookView xWindow="-28920" yWindow="1725" windowWidth="29040" windowHeight="15720" tabRatio="789" xr2:uid="{00000000-000D-0000-FFFF-FFFF00000000}"/>
  </bookViews>
  <sheets>
    <sheet name="Instructions" sheetId="25" r:id="rId1"/>
    <sheet name="General Info &amp; Test Results" sheetId="1" r:id="rId2"/>
    <sheet name="Setup &amp; Instrumentation" sheetId="27" r:id="rId3"/>
    <sheet name="Icemaking Test Conditions" sheetId="6" r:id="rId4"/>
    <sheet name="Ice Hardness Test Conditions" sheetId="33" r:id="rId5"/>
    <sheet name="Settings" sheetId="20" r:id="rId6"/>
    <sheet name="Photos" sheetId="16" r:id="rId7"/>
    <sheet name="Ice Hardness" sheetId="34" r:id="rId8"/>
    <sheet name="Test Data Inputs &amp; Calculations" sheetId="31" r:id="rId9"/>
    <sheet name="Comments" sheetId="29" r:id="rId10"/>
    <sheet name="Report Sign-Off Block" sheetId="24" r:id="rId11"/>
    <sheet name="Drop-Downs" sheetId="15" r:id="rId12"/>
    <sheet name="Version Control" sheetId="23" r:id="rId13"/>
  </sheets>
  <definedNames>
    <definedName name="Assembly">'Setup &amp; Instrumentation'!$G$97</definedName>
    <definedName name="Batch_Continuous">'General Info &amp; Test Results'!$C$51</definedName>
    <definedName name="Bin_Full">'Setup &amp; Instrumentation'!$G$96</definedName>
    <definedName name="Clearance">'Setup &amp; Instrumentation'!$G$92</definedName>
    <definedName name="Condenser_Type">'General Info &amp; Test Results'!$C$49</definedName>
    <definedName name="Condenser_Water_Total">'Test Data Inputs &amp; Calculations'!$G$29</definedName>
    <definedName name="CondenserWater_Measurement">'Setup &amp; Instrumentation'!$F$77</definedName>
    <definedName name="Conduit">'Setup &amp; Instrumentation'!$G$94</definedName>
    <definedName name="CW">'Test Data Inputs &amp; Calculations'!$F$59</definedName>
    <definedName name="CW_rounded">'Test Data Inputs &amp; Calculations'!$G$59</definedName>
    <definedName name="DD_Batch_Continuous">'Drop-Downs'!$F$17:$F$18</definedName>
    <definedName name="DD_Condenser_Type">'Drop-Downs'!$F$21:$F$22</definedName>
    <definedName name="DD_CondenserWater_Measurement">'Drop-Downs'!$B$19:$B$23</definedName>
    <definedName name="DD_Equipment_Type">'Drop-Downs'!$D$13:$D$16</definedName>
    <definedName name="DD_Ice_Type">'Drop-Downs'!$B$13:$B$15</definedName>
    <definedName name="DD_PotableWater_Measurement">'Drop-Downs'!$D$19:$D$23</definedName>
    <definedName name="DD_Yes_No">'Drop-Downs'!$F$13:$F$14</definedName>
    <definedName name="E">'Test Data Inputs &amp; Calculations'!$F$61</definedName>
    <definedName name="E_rounded">'Test Data Inputs &amp; Calculations'!$G$61</definedName>
    <definedName name="Energy_Consumption_Average">'Test Data Inputs &amp; Calculations'!$G$33</definedName>
    <definedName name="Equipment_Type">'General Info &amp; Test Results'!$C$50</definedName>
    <definedName name="Freq_Rate">'General Info &amp; Test Results'!$C$42</definedName>
    <definedName name="H">'Test Data Inputs &amp; Calculations'!$F$58</definedName>
    <definedName name="H_rounded">'Test Data Inputs &amp; Calculations'!$G$58</definedName>
    <definedName name="I_H">'Ice Hardness'!$E$67</definedName>
    <definedName name="I_HAF">'Test Data Inputs &amp; Calculations'!$F$57</definedName>
    <definedName name="Ice_Type">'General Info &amp; Test Results'!$C$48</definedName>
    <definedName name="IH_Rounded">'Test Data Inputs &amp; Calculations'!$G$57</definedName>
    <definedName name="Phase_Rate">'General Info &amp; Test Results'!$C$43</definedName>
    <definedName name="Potable_Water_Total">'Test Data Inputs &amp; Calculations'!$G$31</definedName>
    <definedName name="PotableWater_Measurement">'Setup &amp; Instrumentation'!$F$70</definedName>
    <definedName name="PW">'Test Data Inputs &amp; Calculations'!$F$60</definedName>
    <definedName name="PW_rounded">'Test Data Inputs &amp; Calculations'!$G$60</definedName>
    <definedName name="PWDrainage_Y_N">'Test Data Inputs &amp; Calculations'!$G$37</definedName>
    <definedName name="Sample_Weight">'Test Data Inputs &amp; Calculations'!$G$27</definedName>
    <definedName name="Test_Time">'Test Data Inputs &amp; Calculations'!$G$25</definedName>
    <definedName name="Volt_Rate">'General Info &amp; Test Results'!$C$40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34" l="1"/>
  <c r="C7" i="23"/>
  <c r="B9" i="25"/>
  <c r="B8" i="25"/>
  <c r="B7" i="25"/>
  <c r="C6" i="25"/>
  <c r="B6" i="25"/>
  <c r="B5" i="25"/>
  <c r="B4" i="25"/>
  <c r="C3" i="25"/>
  <c r="B3" i="25"/>
  <c r="B2" i="25"/>
  <c r="B9" i="1"/>
  <c r="B8" i="1"/>
  <c r="B7" i="1"/>
  <c r="C6" i="1"/>
  <c r="B6" i="1"/>
  <c r="B5" i="1"/>
  <c r="B4" i="1"/>
  <c r="C3" i="1"/>
  <c r="B3" i="1"/>
  <c r="B2" i="1"/>
  <c r="B9" i="27"/>
  <c r="B8" i="27"/>
  <c r="B7" i="27"/>
  <c r="C6" i="27"/>
  <c r="B6" i="27"/>
  <c r="B5" i="27"/>
  <c r="B4" i="27"/>
  <c r="C3" i="27"/>
  <c r="B3" i="27"/>
  <c r="B2" i="27"/>
  <c r="B9" i="6"/>
  <c r="B8" i="6"/>
  <c r="B7" i="6"/>
  <c r="C6" i="6"/>
  <c r="B6" i="6"/>
  <c r="B5" i="6"/>
  <c r="B4" i="6"/>
  <c r="C3" i="6"/>
  <c r="B3" i="6"/>
  <c r="B2" i="6"/>
  <c r="B9" i="33"/>
  <c r="B8" i="33"/>
  <c r="B7" i="33"/>
  <c r="C6" i="33"/>
  <c r="B6" i="33"/>
  <c r="B5" i="33"/>
  <c r="B4" i="33"/>
  <c r="C3" i="33"/>
  <c r="B3" i="33"/>
  <c r="B2" i="33"/>
  <c r="B9" i="20"/>
  <c r="B8" i="20"/>
  <c r="B7" i="20"/>
  <c r="C6" i="20"/>
  <c r="B6" i="20"/>
  <c r="B5" i="20"/>
  <c r="B4" i="20"/>
  <c r="C3" i="20"/>
  <c r="B3" i="20"/>
  <c r="B2" i="20"/>
  <c r="B9" i="16"/>
  <c r="B8" i="16"/>
  <c r="B7" i="16"/>
  <c r="C6" i="16"/>
  <c r="B6" i="16"/>
  <c r="B5" i="16"/>
  <c r="B4" i="16"/>
  <c r="C3" i="16"/>
  <c r="B3" i="16"/>
  <c r="B2" i="16"/>
  <c r="B9" i="34"/>
  <c r="B8" i="34"/>
  <c r="B7" i="34"/>
  <c r="C6" i="34"/>
  <c r="B6" i="34"/>
  <c r="B5" i="34"/>
  <c r="B4" i="34"/>
  <c r="C3" i="34"/>
  <c r="B3" i="34"/>
  <c r="B2" i="34"/>
  <c r="B8" i="31"/>
  <c r="B2" i="31"/>
  <c r="B3" i="31"/>
  <c r="D3" i="31"/>
  <c r="B4" i="31"/>
  <c r="B5" i="31"/>
  <c r="B6" i="31"/>
  <c r="D6" i="31"/>
  <c r="B7" i="31"/>
  <c r="B9" i="31"/>
  <c r="B9" i="29"/>
  <c r="B8" i="29"/>
  <c r="B7" i="29"/>
  <c r="C6" i="29"/>
  <c r="B6" i="29"/>
  <c r="B5" i="29"/>
  <c r="B4" i="29"/>
  <c r="C3" i="29"/>
  <c r="B3" i="29"/>
  <c r="B2" i="29"/>
  <c r="B8" i="24"/>
  <c r="C6" i="15"/>
  <c r="B8" i="15"/>
  <c r="C8" i="23"/>
  <c r="C8" i="34" s="1"/>
  <c r="C8" i="16" l="1"/>
  <c r="C8" i="1"/>
  <c r="C8" i="25"/>
  <c r="C8" i="20"/>
  <c r="C8" i="15"/>
  <c r="C8" i="33"/>
  <c r="C8" i="24"/>
  <c r="C8" i="29"/>
  <c r="C8" i="6"/>
  <c r="C8" i="27"/>
  <c r="D8" i="31"/>
  <c r="C52" i="1" l="1"/>
  <c r="F57" i="31" l="1"/>
  <c r="F27" i="31"/>
  <c r="E27" i="31"/>
  <c r="D27" i="31"/>
  <c r="C7" i="1" l="1"/>
  <c r="C7" i="25"/>
  <c r="C7" i="6"/>
  <c r="C7" i="27"/>
  <c r="C7" i="20"/>
  <c r="C7" i="33"/>
  <c r="C7" i="34"/>
  <c r="C7" i="16"/>
  <c r="D7" i="31"/>
  <c r="C7" i="29"/>
  <c r="G16" i="31"/>
  <c r="G15" i="31"/>
  <c r="G14" i="31"/>
  <c r="D14" i="31"/>
  <c r="D15" i="31"/>
  <c r="D16" i="31"/>
  <c r="E30" i="31" l="1"/>
  <c r="F30" i="31"/>
  <c r="D30" i="31"/>
  <c r="D34" i="31"/>
  <c r="F34" i="31"/>
  <c r="E34" i="31"/>
  <c r="G26" i="31"/>
  <c r="G29" i="31"/>
  <c r="G31" i="31"/>
  <c r="G33" i="31"/>
  <c r="E32" i="31"/>
  <c r="F32" i="31"/>
  <c r="D32" i="31"/>
  <c r="G32" i="31" s="1"/>
  <c r="F60" i="31" s="1"/>
  <c r="G60" i="31" s="1"/>
  <c r="G25" i="31"/>
  <c r="E28" i="31"/>
  <c r="F28" i="31"/>
  <c r="D28" i="31"/>
  <c r="G34" i="31" l="1"/>
  <c r="F61" i="31" s="1"/>
  <c r="G61" i="31" s="1"/>
  <c r="G30" i="31"/>
  <c r="F59" i="31" s="1"/>
  <c r="G59" i="31" s="1"/>
  <c r="E14" i="31"/>
  <c r="F16" i="31"/>
  <c r="H16" i="31" s="1"/>
  <c r="E16" i="31"/>
  <c r="F15" i="31"/>
  <c r="H15" i="31" s="1"/>
  <c r="E15" i="31"/>
  <c r="G28" i="31"/>
  <c r="F58" i="31" s="1"/>
  <c r="G58" i="31" s="1"/>
  <c r="F14" i="31"/>
  <c r="H14" i="31" s="1"/>
  <c r="G14" i="1" l="1"/>
  <c r="I16" i="31"/>
  <c r="I15" i="31"/>
  <c r="I14" i="31"/>
  <c r="G27" i="31"/>
  <c r="E58" i="34"/>
  <c r="D58" i="34"/>
  <c r="D62" i="34"/>
  <c r="D59" i="34"/>
  <c r="D55" i="34"/>
  <c r="D47" i="34"/>
  <c r="D43" i="34"/>
  <c r="D41" i="34"/>
  <c r="D40" i="34"/>
  <c r="D38" i="34"/>
  <c r="E62" i="34"/>
  <c r="E59" i="34"/>
  <c r="E55" i="34"/>
  <c r="E47" i="34"/>
  <c r="E44" i="34"/>
  <c r="D44" i="34"/>
  <c r="E43" i="34"/>
  <c r="E41" i="34"/>
  <c r="E40" i="34"/>
  <c r="E38" i="34"/>
  <c r="E32" i="34"/>
  <c r="F32" i="34"/>
  <c r="G32" i="34"/>
  <c r="D32" i="34"/>
  <c r="E24" i="34"/>
  <c r="E42" i="34" s="1"/>
  <c r="D24" i="34"/>
  <c r="D39" i="34" s="1"/>
  <c r="D46" i="34" s="1"/>
  <c r="D48" i="34" s="1"/>
  <c r="F24" i="34"/>
  <c r="D56" i="34" s="1"/>
  <c r="D61" i="34" s="1"/>
  <c r="D63" i="34" s="1"/>
  <c r="G24" i="34"/>
  <c r="E56" i="34" s="1"/>
  <c r="E61" i="34" s="1"/>
  <c r="E63" i="34" s="1"/>
  <c r="E64" i="34" l="1"/>
  <c r="D64" i="34"/>
  <c r="D65" i="34" s="1"/>
  <c r="D49" i="34"/>
  <c r="D50" i="34" s="1"/>
  <c r="D51" i="34" s="1"/>
  <c r="D66" i="34" s="1"/>
  <c r="C17" i="31"/>
  <c r="E57" i="34"/>
  <c r="E60" i="34" s="1"/>
  <c r="E45" i="34"/>
  <c r="E39" i="34"/>
  <c r="E46" i="34" s="1"/>
  <c r="E48" i="34" s="1"/>
  <c r="E49" i="34" s="1"/>
  <c r="D42" i="34"/>
  <c r="D45" i="34" l="1"/>
  <c r="D57" i="34"/>
  <c r="D60" i="34" s="1"/>
  <c r="C7" i="24" l="1"/>
  <c r="G15" i="1" l="1"/>
  <c r="G16" i="1"/>
  <c r="G17" i="1"/>
  <c r="C6" i="24" l="1"/>
  <c r="B9" i="24"/>
  <c r="B7" i="24"/>
  <c r="B9" i="15"/>
  <c r="B7" i="15"/>
  <c r="C9" i="23"/>
  <c r="C6" i="23"/>
  <c r="C5" i="23"/>
  <c r="C4" i="23"/>
  <c r="C4" i="1" l="1"/>
  <c r="C4" i="27"/>
  <c r="C4" i="33"/>
  <c r="C4" i="20"/>
  <c r="C4" i="34"/>
  <c r="C4" i="29"/>
  <c r="D4" i="31"/>
  <c r="C4" i="25"/>
  <c r="C4" i="6"/>
  <c r="C4" i="16"/>
  <c r="C5" i="25"/>
  <c r="C5" i="34"/>
  <c r="C5" i="29"/>
  <c r="C5" i="1"/>
  <c r="C5" i="27"/>
  <c r="C5" i="6"/>
  <c r="C5" i="33"/>
  <c r="C5" i="20"/>
  <c r="C5" i="16"/>
  <c r="D5" i="31"/>
  <c r="C9" i="25"/>
  <c r="C9" i="1"/>
  <c r="C9" i="27"/>
  <c r="D9" i="31"/>
  <c r="C9" i="6"/>
  <c r="C9" i="29"/>
  <c r="C9" i="33"/>
  <c r="C9" i="34"/>
  <c r="C9" i="20"/>
  <c r="C9" i="16"/>
  <c r="C7" i="15"/>
  <c r="C4" i="15"/>
  <c r="C4" i="24"/>
  <c r="C9" i="15"/>
  <c r="C9" i="24"/>
  <c r="D16" i="24" l="1"/>
  <c r="G25" i="1" s="1"/>
  <c r="H28" i="1"/>
  <c r="H27" i="1"/>
  <c r="H26" i="1"/>
  <c r="H25" i="1"/>
  <c r="G26" i="1"/>
  <c r="G27" i="1"/>
  <c r="G28" i="1"/>
  <c r="B6" i="15"/>
  <c r="B5" i="15"/>
  <c r="B4" i="15"/>
  <c r="B3" i="15"/>
  <c r="B2" i="15"/>
  <c r="B6" i="24"/>
  <c r="B5" i="24"/>
  <c r="B4" i="24"/>
  <c r="B3" i="24"/>
  <c r="B2" i="24"/>
  <c r="C5" i="24" l="1"/>
  <c r="C5" i="15"/>
  <c r="C3" i="15"/>
  <c r="C3" i="24"/>
</calcChain>
</file>

<file path=xl/sharedStrings.xml><?xml version="1.0" encoding="utf-8"?>
<sst xmlns="http://schemas.openxmlformats.org/spreadsheetml/2006/main" count="500" uniqueCount="364">
  <si>
    <t>Lab Name:</t>
  </si>
  <si>
    <t xml:space="preserve">Manufacturer model number: </t>
  </si>
  <si>
    <t>Condition as received:</t>
  </si>
  <si>
    <t>Settings</t>
  </si>
  <si>
    <t>Step 1</t>
  </si>
  <si>
    <t>Step 2</t>
  </si>
  <si>
    <t>Step 3</t>
  </si>
  <si>
    <t>Step 4</t>
  </si>
  <si>
    <t>Step 5</t>
  </si>
  <si>
    <t>Step 7</t>
  </si>
  <si>
    <t>Step 8</t>
  </si>
  <si>
    <t xml:space="preserve">     Height</t>
  </si>
  <si>
    <t xml:space="preserve">     Width</t>
  </si>
  <si>
    <t xml:space="preserve">     Depth</t>
  </si>
  <si>
    <t>Outer Dimensions (in)</t>
  </si>
  <si>
    <t>Table of Contents</t>
  </si>
  <si>
    <t>Date of Manufacture (if available):</t>
  </si>
  <si>
    <t>Variable</t>
  </si>
  <si>
    <t>Photos</t>
  </si>
  <si>
    <t xml:space="preserve">Lab  Information </t>
  </si>
  <si>
    <t>Input cell</t>
  </si>
  <si>
    <t>Title Block</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</si>
  <si>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</si>
  <si>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</si>
  <si>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</si>
  <si>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</si>
  <si>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</si>
  <si>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</si>
  <si>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</si>
  <si>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</si>
  <si>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</si>
  <si>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</si>
  <si>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</si>
  <si>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</si>
  <si>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</si>
  <si>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</si>
  <si>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Test results</t>
  </si>
  <si>
    <t>Units</t>
  </si>
  <si>
    <t>Lab Location:</t>
  </si>
  <si>
    <t>Date Test Started:</t>
  </si>
  <si>
    <t>Date Test Finished:</t>
  </si>
  <si>
    <t>Accuracy</t>
  </si>
  <si>
    <t>Date of Last Calibration</t>
  </si>
  <si>
    <t>Deadline for Next Calibration</t>
  </si>
  <si>
    <t xml:space="preserve">Brand: </t>
  </si>
  <si>
    <t xml:space="preserve">Manufacturer: </t>
  </si>
  <si>
    <t xml:space="preserve">Serial number: </t>
  </si>
  <si>
    <t>Report Sign-Off Block</t>
  </si>
  <si>
    <t>Setup &amp; Instrumentation</t>
  </si>
  <si>
    <t>Version Control</t>
  </si>
  <si>
    <t>Drop Downs</t>
  </si>
  <si>
    <t>[MM/DD/YYYY]</t>
  </si>
  <si>
    <t>Instructions</t>
  </si>
  <si>
    <t>Test Information</t>
  </si>
  <si>
    <t>Model #</t>
  </si>
  <si>
    <t>Brand</t>
  </si>
  <si>
    <t>Result</t>
  </si>
  <si>
    <t>2. FTC EnergyGuide label (if present)</t>
  </si>
  <si>
    <t>Comments</t>
  </si>
  <si>
    <t>Instrument Type</t>
  </si>
  <si>
    <t>Sensor Location</t>
  </si>
  <si>
    <t>Back to Instructions tab</t>
  </si>
  <si>
    <t>Report Sign-off Block</t>
  </si>
  <si>
    <t>LEGEND</t>
  </si>
  <si>
    <t>STEP:</t>
  </si>
  <si>
    <t>FILL IN INPUT CELLS IN THIS TAB:</t>
  </si>
  <si>
    <t>Setup (This table should include instrumentation, sensors, and all equipment used during testing)</t>
  </si>
  <si>
    <r>
      <rPr>
        <b/>
        <i/>
        <sz val="11"/>
        <color rgb="FFFF0000"/>
        <rFont val="Palatino Linotype"/>
        <family val="1"/>
      </rPr>
      <t>NOTE: This is only a copy</t>
    </r>
    <r>
      <rPr>
        <i/>
        <sz val="11"/>
        <color rgb="FFFF0000"/>
        <rFont val="Palatino Linotype"/>
        <family val="1"/>
      </rPr>
      <t>; sign off is done in the Report Sign-Off Block tab</t>
    </r>
  </si>
  <si>
    <t>Template Completion</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</si>
  <si>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</si>
  <si>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</si>
  <si>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Test Report Sign-Off Block </t>
  </si>
  <si>
    <t>Instructions for Completing this Template</t>
  </si>
  <si>
    <t xml:space="preserve">Latest Template Revision: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</si>
  <si>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</si>
  <si>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</si>
  <si>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[Test Lab Name]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</si>
  <si>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</si>
  <si>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</si>
  <si>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1. Nameplate showing model number and serial number (if applicable)</t>
  </si>
  <si>
    <t>[°F]</t>
  </si>
  <si>
    <t>[V]</t>
  </si>
  <si>
    <t>[kWh]</t>
  </si>
  <si>
    <t>[lb]</t>
  </si>
  <si>
    <t>Notes/Comments: (Please clarify any pertinent details, unusual events, etc.)</t>
  </si>
  <si>
    <t>Calculations</t>
  </si>
  <si>
    <t>Test Data Inputs &amp; Calculations</t>
  </si>
  <si>
    <t>Step 6</t>
  </si>
  <si>
    <t>Ice Harvest Rate</t>
  </si>
  <si>
    <t>Potable Water Use Rate</t>
  </si>
  <si>
    <t>Condenser Water Use Rate</t>
  </si>
  <si>
    <t>Energy Consumption Rate</t>
  </si>
  <si>
    <t>Nameplate Phase:</t>
  </si>
  <si>
    <t>Describe placement of sensors used to measure water inlet temperature:</t>
  </si>
  <si>
    <t>Describe placement of sensors used to measure water inlet pressure:</t>
  </si>
  <si>
    <t>Is the ice maker completely assembled with all lids, doors, and panels in the normally closed position?</t>
  </si>
  <si>
    <t>If the ice maker conveys ice through a conduit to a remote bin, is the minimum length of conduit being used?</t>
  </si>
  <si>
    <t>Minimum</t>
  </si>
  <si>
    <t>Maximum</t>
  </si>
  <si>
    <t>Average</t>
  </si>
  <si>
    <t>Voltage</t>
  </si>
  <si>
    <t>Standard</t>
  </si>
  <si>
    <t>Setting</t>
  </si>
  <si>
    <t>Other Setting:</t>
  </si>
  <si>
    <t>4. Photos of test unit from all sides</t>
  </si>
  <si>
    <t>6. Pictures of ice maker as installed in final testing setup</t>
  </si>
  <si>
    <t>7.  Pictures showing the space around the ice maker to show clearance</t>
  </si>
  <si>
    <t>8. Control panels or controls as set during test</t>
  </si>
  <si>
    <t>9. (IF APPLICABLE) Pictures of remote condenser and interconnection tubing</t>
  </si>
  <si>
    <t>Is the ice maker stabilized?</t>
  </si>
  <si>
    <t>Cycle #1</t>
  </si>
  <si>
    <t>Cycle #2</t>
  </si>
  <si>
    <t>Cycle #3</t>
  </si>
  <si>
    <t>[psig]</t>
  </si>
  <si>
    <t>[min]</t>
  </si>
  <si>
    <t>[gal]</t>
  </si>
  <si>
    <t>Condenser Water Use:</t>
  </si>
  <si>
    <t>Potable Water Use:</t>
  </si>
  <si>
    <t>[lb/24 hr]</t>
  </si>
  <si>
    <t>Metrics</t>
  </si>
  <si>
    <t>[gal/100 lb ice]</t>
  </si>
  <si>
    <t>1. Overall Test Comments</t>
  </si>
  <si>
    <t>2. Test Unit Discrepancies</t>
  </si>
  <si>
    <t>Please note any features about the test unit that required special modification of the test setup.</t>
  </si>
  <si>
    <t>Please provide any further comments about this test that should be noted.</t>
  </si>
  <si>
    <t>Yes</t>
  </si>
  <si>
    <t>No</t>
  </si>
  <si>
    <t>Measured</t>
  </si>
  <si>
    <t>≥ 25</t>
  </si>
  <si>
    <t>Ice Type:</t>
  </si>
  <si>
    <t>Is the storage bin filled one-half full with ice?</t>
  </si>
  <si>
    <t>Length of Tubing</t>
  </si>
  <si>
    <t>[ft]</t>
  </si>
  <si>
    <t>What is the velocity of external air movement upon air inlet openings?</t>
  </si>
  <si>
    <t>What is the length of conduit being used?</t>
  </si>
  <si>
    <t>11. Photo of ice bin half-filled with ice</t>
  </si>
  <si>
    <t>13. Photo of ice being weighed</t>
  </si>
  <si>
    <t>Test Data Inputs</t>
  </si>
  <si>
    <t>3. Additional Comments</t>
  </si>
  <si>
    <t>[gal/100 lb of ice]</t>
  </si>
  <si>
    <t>[kWh/100 lb of ice]</t>
  </si>
  <si>
    <t>[%]</t>
  </si>
  <si>
    <t>Ice Cube Size:</t>
  </si>
  <si>
    <t>Purge Water Setting:</t>
  </si>
  <si>
    <t>Condenser Water Valve Setting (if applicable):</t>
  </si>
  <si>
    <t>Ice_Type</t>
  </si>
  <si>
    <t>Condenser_Type</t>
  </si>
  <si>
    <t>Flake</t>
  </si>
  <si>
    <t>Nugget</t>
  </si>
  <si>
    <t>Cube</t>
  </si>
  <si>
    <t>Water-cooled</t>
  </si>
  <si>
    <t>Air-cooled</t>
  </si>
  <si>
    <t>Type of Condenser:</t>
  </si>
  <si>
    <t>[kWh/100 lb ice]</t>
  </si>
  <si>
    <t>Please describe any unusual events or issues related to this test.</t>
  </si>
  <si>
    <r>
      <t xml:space="preserve">Remote Condenser Information </t>
    </r>
    <r>
      <rPr>
        <b/>
        <i/>
        <sz val="11"/>
        <rFont val="Palatino Linotype"/>
        <family val="1"/>
      </rPr>
      <t>(Split-System Units only)</t>
    </r>
  </si>
  <si>
    <t>3.  Nameplate showing model number and serial number of condensing unit (if applicable)</t>
  </si>
  <si>
    <t>Instructions and table of contents</t>
  </si>
  <si>
    <t>Lab information, product information and test results</t>
  </si>
  <si>
    <t>Instrumentation requirements and space for sensor placement descriptions</t>
  </si>
  <si>
    <t>Input for test settings</t>
  </si>
  <si>
    <t>Inputs for photographs</t>
  </si>
  <si>
    <t>Measurement inputs and automated calculations</t>
  </si>
  <si>
    <t>Inputs for report template user to provide comments</t>
  </si>
  <si>
    <t>Report review history</t>
  </si>
  <si>
    <t>Revision history</t>
  </si>
  <si>
    <t>Tabs</t>
  </si>
  <si>
    <t>Tabs with input cells</t>
  </si>
  <si>
    <t>Cells</t>
  </si>
  <si>
    <t>Auto-populated cell</t>
  </si>
  <si>
    <t>Provided data</t>
  </si>
  <si>
    <t>Test Report Template Name:</t>
  </si>
  <si>
    <t>Drop-downs used</t>
  </si>
  <si>
    <t>Calculated Result
(unrounded)</t>
  </si>
  <si>
    <t>[Btu]</t>
  </si>
  <si>
    <t>[-]</t>
  </si>
  <si>
    <t>[Btu/lb]</t>
  </si>
  <si>
    <t>Weight of calorimeter</t>
  </si>
  <si>
    <t>Ice Hardness 1</t>
  </si>
  <si>
    <t>Data to be Recorded</t>
  </si>
  <si>
    <t>Step in ASHRAE 29</t>
  </si>
  <si>
    <t>Room Ambient</t>
  </si>
  <si>
    <t>Initial Water Temperature</t>
  </si>
  <si>
    <t>15. Additional photos if necessary</t>
  </si>
  <si>
    <t>14. Photos of calorimeter used</t>
  </si>
  <si>
    <t>Ice Hardness</t>
  </si>
  <si>
    <t>Ice Hardness Test Conditions</t>
  </si>
  <si>
    <t>Icemaking Test Conditions</t>
  </si>
  <si>
    <t xml:space="preserve">Ice Hardness  </t>
  </si>
  <si>
    <t>Test Conditions (from raw data)</t>
  </si>
  <si>
    <t>Split-System Units Only: Length of Interconnection Tubing</t>
  </si>
  <si>
    <t>Step 9</t>
  </si>
  <si>
    <t>Step 10</t>
  </si>
  <si>
    <t>Inputs for icemaking test conditions</t>
  </si>
  <si>
    <t>Inputs for ice hardness test conditions</t>
  </si>
  <si>
    <t xml:space="preserve">Inputs for ice hardness  </t>
  </si>
  <si>
    <t>Duration of Cycle:</t>
  </si>
  <si>
    <t>Weight of Collected Sample:</t>
  </si>
  <si>
    <t>Flow Meter</t>
  </si>
  <si>
    <t>Other</t>
  </si>
  <si>
    <t>Describe procedure used to measure use of potable water (Choose from dropdown menu; if "Other" describe below):</t>
  </si>
  <si>
    <t>Describe procedure used to measure use of condenser water (If applicable. Choose from dropdown menu; if "Other" describe below):</t>
  </si>
  <si>
    <t>PotableWater_Measurement</t>
  </si>
  <si>
    <t>CondenserWater_Measurement</t>
  </si>
  <si>
    <t>Not Applicable -- Continuous Unit</t>
  </si>
  <si>
    <t>Bucket (Weight) -- Ice and Drain Water</t>
  </si>
  <si>
    <t>Bucket (Volume) -- Ice and Drain Water</t>
  </si>
  <si>
    <t>Not Applicable -- Air Cooled Unit</t>
  </si>
  <si>
    <t>Bucket (Weight)</t>
  </si>
  <si>
    <t>Bucket (Volume)</t>
  </si>
  <si>
    <t>Flow Meter -- Incoming Supply Water</t>
  </si>
  <si>
    <t>Additional explanation, if necessary:</t>
  </si>
  <si>
    <t>If "No," provide a measurement of this draining water for one icemaking cycle to show that it is negligible:</t>
  </si>
  <si>
    <t>For batch units where potable water use is based on measurement of weight of ice and drainage water:</t>
  </si>
  <si>
    <t>For each cycle, was any water draining from the perforated container used to catch ice collected, measured, and included in potable water use?</t>
  </si>
  <si>
    <t xml:space="preserve"> </t>
  </si>
  <si>
    <t>10. Photo of container used to catch ice</t>
  </si>
  <si>
    <t>Energy Consumption:</t>
  </si>
  <si>
    <t>12. Photo of ice cubes produced by machine (to indicate size and shape). Include a photo showing measurement of ice bridge thickness.</t>
  </si>
  <si>
    <t>Nameplate Voltage:</t>
  </si>
  <si>
    <t>Additional Nameplate Voltage (if applicable):</t>
  </si>
  <si>
    <t>v2.0</t>
  </si>
  <si>
    <t>10 CFR 431, Subpart H:  Uniform Test Method for the Measurement of Energy and Water Consumption of Automatic Commercial Ice Makers</t>
  </si>
  <si>
    <t>v3.0</t>
  </si>
  <si>
    <t>Tested without baffle?</t>
  </si>
  <si>
    <t>Rear clearance distance?</t>
  </si>
  <si>
    <t>Describe type and placement of sensors used to measure ambient temperature:</t>
  </si>
  <si>
    <t>Room Ambient Temperature</t>
  </si>
  <si>
    <t>Room Ambient Relative Humidity</t>
  </si>
  <si>
    <t>Test Stabilization</t>
  </si>
  <si>
    <t>Calculated Result (rounded per 10 CFR 431.134(g))</t>
  </si>
  <si>
    <t>Clearance distances of all sides, except rear?</t>
  </si>
  <si>
    <t>Water temperature after addition to calorimeter</t>
  </si>
  <si>
    <t>Weight of water [(3)-(1)]</t>
  </si>
  <si>
    <t>Room temperature at time ice is added</t>
  </si>
  <si>
    <t>Time that ice is added</t>
  </si>
  <si>
    <t>Time when ice is completely melted</t>
  </si>
  <si>
    <t>Room temperature when ice is completely melted</t>
  </si>
  <si>
    <t>Water temperature at time when ice is completely melted</t>
  </si>
  <si>
    <t>Combined weight of calorimeter, water, and added ice</t>
  </si>
  <si>
    <t>Combined weight of calorimeter and water</t>
  </si>
  <si>
    <t>Weight of the ice [(11)-(3)]</t>
  </si>
  <si>
    <t>Water temperature at time ice is added</t>
  </si>
  <si>
    <t>Step in ASHRAE 29 table A-1</t>
  </si>
  <si>
    <t>Room temperature after second 15 minute stirring</t>
  </si>
  <si>
    <t>Water temperature after second 15 minute stirring</t>
  </si>
  <si>
    <t>Temperature drop of water [(6)-(10)]</t>
  </si>
  <si>
    <t>Ice melt period heat gain [(19)*(20)*(21)]</t>
  </si>
  <si>
    <t>Total cooling effect [(16)+(22)]</t>
  </si>
  <si>
    <t>Average specific heat of fusion for trial 1 and trial 2</t>
  </si>
  <si>
    <t>[Btu/min/°F]</t>
  </si>
  <si>
    <t xml:space="preserve">Calibration 1 </t>
  </si>
  <si>
    <t>Calibration 2</t>
  </si>
  <si>
    <t>Ice Hardness 2</t>
  </si>
  <si>
    <t>Calibration 1</t>
  </si>
  <si>
    <t>Cooling effect of ice [(13)*(4)]</t>
  </si>
  <si>
    <t>Cooling effect of ice [(15)*(4)]</t>
  </si>
  <si>
    <t>Heat gain conductance factor (item [19] in table A-1)</t>
  </si>
  <si>
    <t>Average temperature difference between room and water during second 15 minute stirring [(9)+(13)-(10)-(14)]/2</t>
  </si>
  <si>
    <t>Total cooling effect [(14)+(18)]</t>
  </si>
  <si>
    <t>Ice melt duration [(8)-(7)]</t>
  </si>
  <si>
    <t>Ice melt period heat gain [(15)*(16)*(17)]</t>
  </si>
  <si>
    <t>Heat of fusion [(19)-(20)]</t>
  </si>
  <si>
    <t>Specific heat of fusion [(21)/(12)]</t>
  </si>
  <si>
    <t>Net cooling effect/mass [(23)*calorimeter constant]</t>
  </si>
  <si>
    <t>Step in ASHRAE 29 table A-2</t>
  </si>
  <si>
    <t>Temperature rise during second 15 minute stirring [(14)-(10)]</t>
  </si>
  <si>
    <t>Calorimeter constant [144 Btu/lb/(27)]</t>
  </si>
  <si>
    <t>Calculated Ice Hardness Factor [((24)/144)*100]</t>
  </si>
  <si>
    <t>Test Data Inputs Calorimeter Constant</t>
  </si>
  <si>
    <t>Test Data Inputs Net Cooling Effect for Ice Sample</t>
  </si>
  <si>
    <t>Heat gain conductance factor [(18)*((12)+(4))/((17)*15 min)]</t>
  </si>
  <si>
    <t>Average temperature difference between room and water during ice melt period [((9)+(5)-(6)-(10))/2]</t>
  </si>
  <si>
    <t>Sensible cooling from ice meltwater [(12)*((10)-32°F)]</t>
  </si>
  <si>
    <t>Heat of fusion [(23)-(24)]</t>
  </si>
  <si>
    <t>Specific heat of fusion [(25)/(12)]</t>
  </si>
  <si>
    <t>Equipment Characteristics</t>
  </si>
  <si>
    <t>Date Equipment Received:</t>
  </si>
  <si>
    <t>Equipment Information</t>
  </si>
  <si>
    <t>Equipment Description</t>
  </si>
  <si>
    <t>Equipment Class</t>
  </si>
  <si>
    <t>Self-Contained</t>
  </si>
  <si>
    <t>Equipment Type:</t>
  </si>
  <si>
    <t xml:space="preserve">Batch or Continuous </t>
  </si>
  <si>
    <t>Equipment_Type</t>
  </si>
  <si>
    <t>Batch</t>
  </si>
  <si>
    <t>Continuous</t>
  </si>
  <si>
    <t>Batch_Continuous</t>
  </si>
  <si>
    <t>Ice-Making Head</t>
  </si>
  <si>
    <t>Describe placement of sensors used to measure the relative humidity:</t>
  </si>
  <si>
    <t>Were ambient sensors shielded?</t>
  </si>
  <si>
    <t>If tested with a baffle, provide a brief explanation</t>
  </si>
  <si>
    <t>For ACIMs with automatic dispensers, was the internal storage bin empty at the beginning of the test period?</t>
  </si>
  <si>
    <t>Vertical Ambient Temperature Gradient with the ice maker at rest</t>
  </si>
  <si>
    <t>For a batch-type ice maker, what is the water retention weight of the container?</t>
  </si>
  <si>
    <t>Below, please describe the settings used during the test.</t>
  </si>
  <si>
    <t>Calibration</t>
  </si>
  <si>
    <t>Was a thermocouple embedded at approximately the geometric center of the interior of the block of ice?</t>
  </si>
  <si>
    <t>Was any water that remained on the block of ice wiped off the surface of the block before being placed into the calorimeter?</t>
  </si>
  <si>
    <t>Was the harvested ice used to determine the ice hardness factor produced according to the test methods specified at § 431.134?</t>
  </si>
  <si>
    <t>Time between samples 2 &amp; 3</t>
  </si>
  <si>
    <t>Time between samples 1 &amp; 2</t>
  </si>
  <si>
    <t>Test Stabilization for Continuous Type Ice Makers</t>
  </si>
  <si>
    <t>Duration between the completion of the harvest event and measurement of the weight of the container and ice captured during that harvest event</t>
  </si>
  <si>
    <t>Condenser Air Inlet Temperature</t>
  </si>
  <si>
    <t>Condenser Air Inlet Relative Humidity</t>
  </si>
  <si>
    <t>Water Inlet Pressure during the period of time that water is flowing into the ice-maker inlet within 5 seconds of opening the water supply valve</t>
  </si>
  <si>
    <t>Potable Water Inlet Temperature during the water fill interval</t>
  </si>
  <si>
    <t>Condenser Water Inlet Temperature during the water fill interval</t>
  </si>
  <si>
    <t>Ambient Temperature and Relative Humidity (from raw data)</t>
  </si>
  <si>
    <t>Cycle 1 average over first 5 minutes.</t>
  </si>
  <si>
    <t>Cycle 2 average over first 5 minutes.</t>
  </si>
  <si>
    <t>Cycle 3 average over first 5 minutes.</t>
  </si>
  <si>
    <t>-</t>
  </si>
  <si>
    <t>[ft/min]</t>
  </si>
  <si>
    <t>[°F/ft]</t>
  </si>
  <si>
    <t>[lbs]</t>
  </si>
  <si>
    <t>1. Calorimeter Constant (from raw data)</t>
  </si>
  <si>
    <t>2. Ice Hardness Factor (from raw data)</t>
  </si>
  <si>
    <t>5. Exact placement of all sensors on, in, or around the device (please label if unclear, take as many as necessary).  Include sensors for water inlet temperature, ambient temperatures, relative humidity, and water pressure.</t>
  </si>
  <si>
    <t>Condenser Water Use Rate (CW):</t>
  </si>
  <si>
    <t>Potable Water Use Rate (PW):</t>
  </si>
  <si>
    <t>Energy Consumption Rate (E):</t>
  </si>
  <si>
    <t>Ice Harvest Rate (H):</t>
  </si>
  <si>
    <r>
      <t>Ice Hardness Adjustment Factor (I</t>
    </r>
    <r>
      <rPr>
        <vertAlign val="subscript"/>
        <sz val="11"/>
        <color theme="1"/>
        <rFont val="Palatino Linotype"/>
        <family val="1"/>
      </rPr>
      <t>HAF</t>
    </r>
    <r>
      <rPr>
        <sz val="11"/>
        <color theme="1"/>
        <rFont val="Palatino Linotype"/>
        <family val="1"/>
      </rPr>
      <t>):</t>
    </r>
  </si>
  <si>
    <t xml:space="preserve">Ice Harvest Rate (H): </t>
  </si>
  <si>
    <t>Weight (lbs)</t>
  </si>
  <si>
    <t xml:space="preserve">Sample 1 </t>
  </si>
  <si>
    <t xml:space="preserve">Sample 2 </t>
  </si>
  <si>
    <t xml:space="preserve">Sample 3 </t>
  </si>
  <si>
    <t>Stability Criteria (2%)</t>
  </si>
  <si>
    <t>Stable?</t>
  </si>
  <si>
    <t>Stability Criteria (flat weight, lbs)</t>
  </si>
  <si>
    <t>Which Criteria, lbs?</t>
  </si>
  <si>
    <t>Weight Difference (lbs)</t>
  </si>
  <si>
    <t>Ice Harvest Rate Difference (lbs/24 hr)</t>
  </si>
  <si>
    <t>Cycle 1 average over rest of cycle</t>
  </si>
  <si>
    <t>If pictures would help describe and enhance these comments, please include them in the Photos tab under "Additional Photos."</t>
  </si>
  <si>
    <t>v3.1</t>
  </si>
  <si>
    <t>v3.2</t>
  </si>
  <si>
    <t>v3.3</t>
  </si>
  <si>
    <t>v3.4</t>
  </si>
  <si>
    <t>v3.5</t>
  </si>
  <si>
    <t>Miscellaneous Setup</t>
  </si>
  <si>
    <t>Remote Condensing (but not remote compressor)</t>
  </si>
  <si>
    <t>Remote Condensing and Remote Compressor</t>
  </si>
  <si>
    <t>v2.1</t>
  </si>
  <si>
    <t>v2.2</t>
  </si>
  <si>
    <t>v2.3</t>
  </si>
  <si>
    <t>v3.6</t>
  </si>
  <si>
    <t>Test Start Date:</t>
  </si>
  <si>
    <t>Automatic Commercial Ice Makers</t>
  </si>
  <si>
    <t>Rated Harvest Rate (lb/24hr)</t>
  </si>
  <si>
    <t>Nameplate Frequency (Hz):</t>
  </si>
  <si>
    <t>Self-contained storage bin capacity (lbs), if applicable:</t>
  </si>
  <si>
    <t>Refrigerant Used:</t>
  </si>
  <si>
    <t>Cycle 2 average over rest of cycle</t>
  </si>
  <si>
    <t>Cycle 3  average over rest of cycle</t>
  </si>
  <si>
    <t>Yes_No</t>
  </si>
  <si>
    <t>v1.0</t>
  </si>
  <si>
    <t>v1.1</t>
  </si>
  <si>
    <t>v1.2</t>
  </si>
  <si>
    <t>v1.3</t>
  </si>
  <si>
    <t>v3.7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</si>
</sst>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49" x14ac:knownFonts="1">
    <font>
      <sz val="11"/>
      <color theme="1"/>
      <name val="Calibri"/>
      <family val="2"/>
      <scheme val="minor"/>
    </font>
    <font>
      <sz val="11"/>
      <color theme="1"/>
      <name val="Palatino Linotype"/>
      <family val="2"/>
    </font>
    <font>
      <sz val="11"/>
      <color theme="1"/>
      <name val="Palatino Linotype"/>
      <family val="2"/>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b/>
      <sz val="12"/>
      <color theme="1"/>
      <name val="Palatino Linotype"/>
      <family val="1"/>
    </font>
    <font>
      <sz val="11"/>
      <color rgb="FF000000"/>
      <name val="Palatino Linotype"/>
      <family val="2"/>
    </font>
    <font>
      <b/>
      <sz val="11"/>
      <color theme="1"/>
      <name val="Palatino Linotype"/>
      <family val="2"/>
    </font>
    <font>
      <b/>
      <i/>
      <sz val="11"/>
      <color rgb="FFFF0000"/>
      <name val="Palatino Linotype"/>
      <family val="1"/>
    </font>
    <font>
      <b/>
      <sz val="14"/>
      <name val="Palatino Linotype"/>
      <family val="1"/>
    </font>
    <font>
      <b/>
      <sz val="12"/>
      <name val="Palatino Linotype"/>
      <family val="1"/>
    </font>
    <font>
      <b/>
      <sz val="11"/>
      <color theme="0"/>
      <name val="Palatino Linotype"/>
      <family val="1"/>
    </font>
    <font>
      <sz val="12"/>
      <color theme="1"/>
      <name val="Palatino Linotype"/>
      <family val="1"/>
    </font>
    <font>
      <sz val="11"/>
      <color theme="1"/>
      <name val="Calibri"/>
      <family val="2"/>
    </font>
    <font>
      <sz val="11"/>
      <color theme="0"/>
      <name val="Palatino Linotype"/>
      <family val="2"/>
    </font>
    <font>
      <sz val="11"/>
      <color rgb="FF9C6500"/>
      <name val="Palatino Linotype"/>
      <family val="2"/>
    </font>
    <font>
      <b/>
      <i/>
      <sz val="11"/>
      <name val="Palatino Linotype"/>
      <family val="1"/>
    </font>
    <font>
      <b/>
      <i/>
      <sz val="11"/>
      <color theme="1"/>
      <name val="Palatino Linotype"/>
      <family val="1"/>
    </font>
    <font>
      <sz val="11"/>
      <color rgb="FF006600"/>
      <name val="Palatino Linotype"/>
      <family val="1"/>
    </font>
    <font>
      <sz val="11"/>
      <color rgb="FFCC0000"/>
      <name val="Palatino Linotype"/>
      <family val="1"/>
    </font>
    <font>
      <vertAlign val="subscript"/>
      <sz val="11"/>
      <color theme="1"/>
      <name val="Palatino Linotype"/>
      <family val="1"/>
    </font>
    <font>
      <sz val="12"/>
      <color theme="0"/>
      <name val="Palatino Linotype"/>
      <family val="1"/>
    </font>
    <font>
      <sz val="8"/>
      <name val="Calibri"/>
      <family val="2"/>
      <scheme val="minor"/>
    </font>
    <font>
      <sz val="14"/>
      <name val="Palatino Linotype"/>
      <family val="1"/>
    </font>
    <font>
      <b/>
      <sz val="11"/>
      <color rgb="FF000000"/>
      <name val="Palatino Linotype"/>
      <family val="1"/>
    </font>
  </fonts>
  <fills count="23">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FFEB9C"/>
      </patternFill>
    </fill>
    <fill>
      <patternFill patternType="solid">
        <fgColor theme="4" tint="0.39997558519241921"/>
        <bgColor indexed="65"/>
      </patternFill>
    </fill>
    <fill>
      <patternFill patternType="solid">
        <fgColor rgb="FF000000"/>
        <bgColor indexed="64"/>
      </patternFill>
    </fill>
    <fill>
      <patternFill patternType="lightUp">
        <fgColor auto="1"/>
        <bgColor theme="0"/>
      </patternFill>
    </fill>
    <fill>
      <patternFill patternType="lightUp">
        <bgColor theme="0"/>
      </patternFill>
    </fill>
  </fills>
  <borders count="138">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style="thin">
        <color indexed="64"/>
      </top>
      <bottom style="thin">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style="thin">
        <color indexed="64"/>
      </right>
      <top style="thin">
        <color indexed="64"/>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top style="thin">
        <color theme="0" tint="-0.24994659260841701"/>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theme="0" tint="-0.24994659260841701"/>
      </top>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theme="0" tint="-0.249977111117893"/>
      </left>
      <right/>
      <top style="thin">
        <color theme="0" tint="-0.249977111117893"/>
      </top>
      <bottom style="medium">
        <color indexed="64"/>
      </bottom>
      <diagonal/>
    </border>
    <border>
      <left style="thin">
        <color indexed="64"/>
      </left>
      <right/>
      <top style="thin">
        <color indexed="64"/>
      </top>
      <bottom style="medium">
        <color indexed="64"/>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right/>
      <top style="thin">
        <color theme="0" tint="-0.249977111117893"/>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theme="0" tint="-0.24994659260841701"/>
      </top>
      <bottom/>
      <diagonal/>
    </border>
    <border>
      <left style="thin">
        <color theme="0" tint="-0.249977111117893"/>
      </left>
      <right style="thin">
        <color indexed="64"/>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thin">
        <color theme="0" tint="-0.249977111117893"/>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style="thin">
        <color theme="0" tint="-0.24994659260841701"/>
      </left>
      <right style="medium">
        <color indexed="64"/>
      </right>
      <top style="thin">
        <color theme="0" tint="-0.24994659260841701"/>
      </top>
      <bottom/>
      <diagonal/>
    </border>
    <border>
      <left style="thin">
        <color theme="0" tint="-0.24994659260841701"/>
      </left>
      <right style="thin">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medium">
        <color indexed="64"/>
      </left>
      <right style="thin">
        <color theme="0" tint="-0.24994659260841701"/>
      </right>
      <top style="thin">
        <color indexed="64"/>
      </top>
      <bottom style="thin">
        <color theme="0" tint="-0.24994659260841701"/>
      </bottom>
      <diagonal/>
    </border>
    <border>
      <left style="medium">
        <color indexed="64"/>
      </left>
      <right style="thin">
        <color indexed="64"/>
      </right>
      <top style="medium">
        <color indexed="64"/>
      </top>
      <bottom style="thin">
        <color indexed="64"/>
      </bottom>
      <diagonal/>
    </border>
    <border>
      <left style="medium">
        <color indexed="64"/>
      </left>
      <right style="thin">
        <color theme="0" tint="-0.24994659260841701"/>
      </right>
      <top style="thin">
        <color theme="0" tint="-0.249977111117893"/>
      </top>
      <bottom style="medium">
        <color indexed="64"/>
      </bottom>
      <diagonal/>
    </border>
    <border>
      <left style="medium">
        <color indexed="64"/>
      </left>
      <right style="thin">
        <color theme="0" tint="-0.24994659260841701"/>
      </right>
      <top style="thin">
        <color theme="0" tint="-0.249977111117893"/>
      </top>
      <bottom style="thin">
        <color theme="0" tint="-0.249977111117893"/>
      </bottom>
      <diagonal/>
    </border>
    <border>
      <left style="medium">
        <color indexed="64"/>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right style="thin">
        <color indexed="64"/>
      </right>
      <top style="thin">
        <color theme="0" tint="-0.24994659260841701"/>
      </top>
      <bottom style="thin">
        <color theme="0" tint="-0.249977111117893"/>
      </bottom>
      <diagonal/>
    </border>
    <border>
      <left style="medium">
        <color indexed="64"/>
      </left>
      <right/>
      <top style="thin">
        <color indexed="64"/>
      </top>
      <bottom style="thin">
        <color theme="0" tint="-0.249977111117893"/>
      </bottom>
      <diagonal/>
    </border>
    <border>
      <left/>
      <right style="thin">
        <color auto="1"/>
      </right>
      <top style="thin">
        <color indexed="64"/>
      </top>
      <bottom style="thin">
        <color theme="0" tint="-0.249977111117893"/>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indexed="64"/>
      </left>
      <right/>
      <top style="medium">
        <color indexed="64"/>
      </top>
      <bottom style="thin">
        <color indexed="64"/>
      </bottom>
      <diagonal/>
    </border>
    <border>
      <left style="medium">
        <color indexed="64"/>
      </left>
      <right style="thin">
        <color theme="0" tint="-0.24994659260841701"/>
      </right>
      <top/>
      <bottom/>
      <diagonal/>
    </border>
    <border>
      <left style="medium">
        <color indexed="64"/>
      </left>
      <right style="thin">
        <color theme="0" tint="-0.24994659260841701"/>
      </right>
      <top style="thin">
        <color theme="0" tint="-0.24994659260841701"/>
      </top>
      <bottom/>
      <diagonal/>
    </border>
    <border>
      <left/>
      <right style="thin">
        <color indexed="64"/>
      </right>
      <top/>
      <bottom style="thin">
        <color indexed="64"/>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right style="medium">
        <color indexed="64"/>
      </right>
      <top style="thin">
        <color theme="0" tint="-0.249977111117893"/>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77111117893"/>
      </right>
      <top style="thin">
        <color theme="0" tint="-0.249977111117893"/>
      </top>
      <bottom style="medium">
        <color indexed="64"/>
      </bottom>
      <diagonal/>
    </border>
    <border>
      <left style="medium">
        <color indexed="64"/>
      </left>
      <right style="thin">
        <color indexed="64"/>
      </right>
      <top style="medium">
        <color indexed="64"/>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indexed="64"/>
      </left>
      <right style="thin">
        <color theme="0" tint="-0.24994659260841701"/>
      </right>
      <top style="medium">
        <color indexed="64"/>
      </top>
      <bottom style="thin">
        <color indexed="64"/>
      </bottom>
      <diagonal/>
    </border>
    <border>
      <left style="thin">
        <color theme="0" tint="-0.24994659260841701"/>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29">
    <xf numFmtId="0" fontId="0" fillId="0" borderId="0"/>
    <xf numFmtId="0" fontId="3" fillId="0" borderId="0" applyNumberFormat="0" applyFill="0" applyBorder="0" applyAlignment="0" applyProtection="0">
      <alignment vertical="top"/>
      <protection locked="0"/>
    </xf>
    <xf numFmtId="0" fontId="4" fillId="0" borderId="0"/>
    <xf numFmtId="0" fontId="5" fillId="0" borderId="0"/>
    <xf numFmtId="0" fontId="6" fillId="3" borderId="0" applyNumberFormat="0" applyBorder="0" applyAlignment="0" applyProtection="0"/>
    <xf numFmtId="0" fontId="7" fillId="4" borderId="0" applyNumberFormat="0" applyBorder="0" applyAlignment="0" applyProtection="0"/>
    <xf numFmtId="0" fontId="8" fillId="0" borderId="0"/>
    <xf numFmtId="0" fontId="9" fillId="7" borderId="0" applyNumberFormat="0" applyBorder="0" applyProtection="0">
      <alignment horizontal="left" vertical="center"/>
    </xf>
    <xf numFmtId="0" fontId="13" fillId="8" borderId="1">
      <alignment horizontal="center" vertical="center"/>
    </xf>
    <xf numFmtId="0" fontId="14" fillId="9" borderId="1" applyNumberFormat="0" applyAlignment="0" applyProtection="0"/>
    <xf numFmtId="0" fontId="10" fillId="0" borderId="1">
      <alignment horizontal="center"/>
    </xf>
    <xf numFmtId="0" fontId="15" fillId="10" borderId="0" applyNumberFormat="0" applyAlignment="0" applyProtection="0"/>
    <xf numFmtId="0" fontId="10" fillId="0" borderId="1">
      <alignment horizontal="center" vertical="center"/>
    </xf>
    <xf numFmtId="0" fontId="16" fillId="11" borderId="1" applyNumberFormat="0" applyProtection="0">
      <alignment horizontal="center" vertical="center"/>
    </xf>
    <xf numFmtId="0" fontId="17" fillId="12" borderId="1" applyNumberFormat="0" applyProtection="0">
      <alignment horizontal="center" vertical="center"/>
    </xf>
    <xf numFmtId="0" fontId="18" fillId="5" borderId="0"/>
    <xf numFmtId="0" fontId="12" fillId="0" borderId="0"/>
    <xf numFmtId="0" fontId="12" fillId="0" borderId="20">
      <alignment horizontal="center" vertical="center" wrapText="1"/>
    </xf>
    <xf numFmtId="0" fontId="14" fillId="11" borderId="1" applyNumberFormat="0" applyProtection="0">
      <alignment horizontal="center"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8" fillId="0" borderId="0"/>
    <xf numFmtId="0" fontId="4" fillId="0" borderId="0"/>
    <xf numFmtId="0" fontId="8" fillId="0" borderId="0"/>
    <xf numFmtId="0" fontId="38" fillId="19" borderId="0" applyNumberFormat="0" applyBorder="0" applyAlignment="0" applyProtection="0"/>
    <xf numFmtId="0" fontId="39" fillId="18" borderId="0" applyNumberFormat="0" applyBorder="0" applyAlignment="0" applyProtection="0"/>
    <xf numFmtId="9" fontId="6" fillId="0" borderId="0" applyFont="0" applyFill="0" applyBorder="0" applyAlignment="0" applyProtection="0"/>
    <xf numFmtId="0" fontId="2" fillId="0" borderId="0"/>
    <xf numFmtId="0" fontId="2" fillId="0" borderId="0"/>
  </cellStyleXfs>
  <cellXfs count="530">
    <xf numFmtId="0" fontId="0" fillId="0" borderId="0" xfId="0"/>
    <xf numFmtId="0" fontId="8" fillId="0" borderId="0" xfId="6"/>
    <xf numFmtId="0" fontId="8" fillId="0" borderId="11" xfId="6" applyBorder="1"/>
    <xf numFmtId="0" fontId="10" fillId="0" borderId="7" xfId="0" applyFont="1" applyBorder="1"/>
    <xf numFmtId="0" fontId="10" fillId="0" borderId="0" xfId="0" applyFont="1"/>
    <xf numFmtId="0" fontId="10" fillId="0" borderId="11" xfId="0" applyFont="1" applyBorder="1"/>
    <xf numFmtId="0" fontId="12" fillId="0" borderId="0" xfId="0" applyFont="1"/>
    <xf numFmtId="0" fontId="23" fillId="0" borderId="0" xfId="1" applyFont="1" applyAlignment="1" applyProtection="1">
      <protection locked="0"/>
    </xf>
    <xf numFmtId="0" fontId="24" fillId="7" borderId="8" xfId="7" applyFont="1" applyBorder="1" applyAlignment="1">
      <alignment vertical="center"/>
    </xf>
    <xf numFmtId="0" fontId="24" fillId="7" borderId="9" xfId="7" applyFont="1" applyBorder="1" applyAlignment="1">
      <alignment vertical="center"/>
    </xf>
    <xf numFmtId="0" fontId="24" fillId="7" borderId="10" xfId="7" applyFont="1" applyBorder="1" applyAlignment="1">
      <alignment vertical="center"/>
    </xf>
    <xf numFmtId="0" fontId="10" fillId="0" borderId="0" xfId="0" applyFont="1" applyAlignment="1">
      <alignment wrapText="1"/>
    </xf>
    <xf numFmtId="0" fontId="10" fillId="0" borderId="11" xfId="0" applyFont="1" applyBorder="1" applyAlignment="1">
      <alignment wrapText="1"/>
    </xf>
    <xf numFmtId="14" fontId="8" fillId="0" borderId="0" xfId="6" applyNumberFormat="1"/>
    <xf numFmtId="0" fontId="10" fillId="0" borderId="0" xfId="0" applyFont="1" applyAlignment="1">
      <alignment horizontal="right"/>
    </xf>
    <xf numFmtId="0" fontId="10" fillId="2" borderId="0" xfId="0" applyFont="1" applyFill="1"/>
    <xf numFmtId="0" fontId="10" fillId="5" borderId="0" xfId="0" applyFont="1" applyFill="1"/>
    <xf numFmtId="0" fontId="8" fillId="5" borderId="0" xfId="6" applyFill="1"/>
    <xf numFmtId="14" fontId="8" fillId="5" borderId="0" xfId="6" applyNumberFormat="1" applyFill="1"/>
    <xf numFmtId="0" fontId="24" fillId="2" borderId="0" xfId="7" applyFont="1" applyFill="1" applyBorder="1" applyAlignment="1">
      <alignment horizontal="left" vertical="top"/>
    </xf>
    <xf numFmtId="0" fontId="24" fillId="2" borderId="0" xfId="7" applyFont="1" applyFill="1" applyBorder="1" applyAlignment="1">
      <alignment vertical="center"/>
    </xf>
    <xf numFmtId="0" fontId="24" fillId="7" borderId="29" xfId="7" applyFont="1" applyBorder="1" applyAlignment="1">
      <alignment vertical="center"/>
    </xf>
    <xf numFmtId="0" fontId="24" fillId="7" borderId="30" xfId="7" applyFont="1" applyBorder="1" applyAlignment="1">
      <alignment vertical="center"/>
    </xf>
    <xf numFmtId="0" fontId="24" fillId="7" borderId="31" xfId="7" applyFont="1" applyBorder="1" applyAlignment="1">
      <alignment vertical="center"/>
    </xf>
    <xf numFmtId="0" fontId="24" fillId="7" borderId="29" xfId="7" quotePrefix="1" applyFont="1" applyBorder="1" applyAlignment="1">
      <alignment vertical="center"/>
    </xf>
    <xf numFmtId="0" fontId="10" fillId="0" borderId="38" xfId="6" applyFont="1" applyBorder="1"/>
    <xf numFmtId="0" fontId="10" fillId="0" borderId="43" xfId="6" applyFont="1" applyBorder="1"/>
    <xf numFmtId="0" fontId="10" fillId="0" borderId="41" xfId="6" applyFont="1" applyBorder="1"/>
    <xf numFmtId="0" fontId="19" fillId="0" borderId="38" xfId="6" applyFont="1" applyBorder="1" applyAlignment="1">
      <alignment vertical="center"/>
    </xf>
    <xf numFmtId="0" fontId="19" fillId="0" borderId="41" xfId="6" applyFont="1" applyBorder="1" applyAlignment="1">
      <alignment vertical="center"/>
    </xf>
    <xf numFmtId="14" fontId="10" fillId="0" borderId="58" xfId="6" applyNumberFormat="1" applyFont="1" applyBorder="1" applyAlignment="1">
      <alignment horizontal="left"/>
    </xf>
    <xf numFmtId="14" fontId="10" fillId="0" borderId="59" xfId="6" applyNumberFormat="1" applyFont="1" applyBorder="1" applyAlignment="1">
      <alignment horizontal="left"/>
    </xf>
    <xf numFmtId="0" fontId="10" fillId="0" borderId="0" xfId="0" applyFont="1" applyAlignment="1">
      <alignment vertical="center"/>
    </xf>
    <xf numFmtId="0" fontId="10" fillId="5" borderId="0" xfId="0" applyFont="1" applyFill="1" applyAlignment="1">
      <alignment vertical="center"/>
    </xf>
    <xf numFmtId="0" fontId="25" fillId="0" borderId="0" xfId="1" applyFont="1" applyAlignment="1" applyProtection="1">
      <alignment vertical="center"/>
      <protection locked="0"/>
    </xf>
    <xf numFmtId="0" fontId="10" fillId="0" borderId="43" xfId="6" applyFont="1" applyBorder="1" applyAlignment="1">
      <alignment vertical="center"/>
    </xf>
    <xf numFmtId="0" fontId="10" fillId="0" borderId="38" xfId="6" applyFont="1" applyBorder="1" applyAlignment="1">
      <alignment vertical="center"/>
    </xf>
    <xf numFmtId="0" fontId="10" fillId="0" borderId="41" xfId="6" applyFont="1" applyBorder="1" applyAlignment="1">
      <alignment vertical="center"/>
    </xf>
    <xf numFmtId="0" fontId="10" fillId="0" borderId="0" xfId="6" applyFont="1" applyAlignment="1">
      <alignment vertical="center"/>
    </xf>
    <xf numFmtId="0" fontId="19" fillId="0" borderId="0" xfId="6" applyFont="1" applyAlignment="1">
      <alignment vertical="center"/>
    </xf>
    <xf numFmtId="0" fontId="19" fillId="5" borderId="0" xfId="6" applyFont="1" applyFill="1" applyAlignment="1">
      <alignment vertical="center"/>
    </xf>
    <xf numFmtId="0" fontId="10" fillId="5" borderId="0" xfId="6" applyFont="1" applyFill="1" applyAlignment="1">
      <alignment vertical="center"/>
    </xf>
    <xf numFmtId="0" fontId="10" fillId="0" borderId="44" xfId="6" applyFont="1" applyBorder="1" applyAlignment="1">
      <alignment vertical="center"/>
    </xf>
    <xf numFmtId="0" fontId="10" fillId="0" borderId="40" xfId="6" applyFont="1" applyBorder="1" applyAlignment="1">
      <alignment vertical="center"/>
    </xf>
    <xf numFmtId="0" fontId="19" fillId="0" borderId="40" xfId="6" applyFont="1" applyBorder="1" applyAlignment="1">
      <alignment vertical="center"/>
    </xf>
    <xf numFmtId="0" fontId="19" fillId="0" borderId="42" xfId="6" applyFont="1" applyBorder="1" applyAlignment="1">
      <alignment vertical="center"/>
    </xf>
    <xf numFmtId="0" fontId="19" fillId="0" borderId="33" xfId="6" applyFont="1" applyBorder="1" applyAlignment="1">
      <alignment vertical="center"/>
    </xf>
    <xf numFmtId="0" fontId="23" fillId="0" borderId="36" xfId="1" applyFont="1" applyBorder="1" applyAlignment="1" applyProtection="1">
      <alignment vertical="center"/>
      <protection locked="0"/>
    </xf>
    <xf numFmtId="0" fontId="19" fillId="0" borderId="34" xfId="6" applyFont="1" applyBorder="1" applyAlignment="1">
      <alignment vertical="center"/>
    </xf>
    <xf numFmtId="0" fontId="23" fillId="0" borderId="37" xfId="1" applyFont="1" applyBorder="1" applyAlignment="1" applyProtection="1">
      <alignment vertical="center"/>
      <protection locked="0"/>
    </xf>
    <xf numFmtId="0" fontId="10" fillId="0" borderId="50" xfId="0" applyFont="1" applyBorder="1" applyAlignment="1">
      <alignment vertical="center"/>
    </xf>
    <xf numFmtId="0" fontId="10" fillId="2" borderId="0" xfId="0" applyFont="1" applyFill="1" applyAlignment="1">
      <alignment vertical="center" wrapText="1"/>
    </xf>
    <xf numFmtId="0" fontId="10" fillId="0" borderId="7" xfId="0" applyFont="1" applyBorder="1" applyAlignment="1">
      <alignment vertical="center" wrapText="1"/>
    </xf>
    <xf numFmtId="0" fontId="10" fillId="0" borderId="0" xfId="0" applyFont="1" applyAlignment="1">
      <alignment vertical="center" wrapText="1"/>
    </xf>
    <xf numFmtId="0" fontId="10" fillId="5" borderId="0" xfId="0" applyFont="1" applyFill="1" applyAlignment="1">
      <alignment vertical="center" wrapText="1"/>
    </xf>
    <xf numFmtId="0" fontId="10" fillId="0" borderId="51" xfId="0" applyFont="1" applyBorder="1" applyAlignment="1">
      <alignment vertical="center"/>
    </xf>
    <xf numFmtId="0" fontId="28" fillId="5" borderId="0" xfId="0" applyFont="1" applyFill="1" applyAlignment="1">
      <alignment vertical="center"/>
    </xf>
    <xf numFmtId="0" fontId="19" fillId="0" borderId="0" xfId="0" applyFont="1" applyAlignment="1">
      <alignment vertical="center"/>
    </xf>
    <xf numFmtId="0" fontId="18" fillId="0" borderId="0" xfId="0" applyFont="1" applyAlignment="1">
      <alignment horizontal="left" vertical="center"/>
    </xf>
    <xf numFmtId="0" fontId="8" fillId="0" borderId="38" xfId="6" applyBorder="1"/>
    <xf numFmtId="0" fontId="8" fillId="0" borderId="43" xfId="6" applyBorder="1"/>
    <xf numFmtId="0" fontId="30" fillId="0" borderId="58" xfId="6" applyFont="1" applyBorder="1" applyAlignment="1">
      <alignment horizontal="left"/>
    </xf>
    <xf numFmtId="14" fontId="8" fillId="0" borderId="58" xfId="6" applyNumberFormat="1" applyBorder="1" applyAlignment="1">
      <alignment horizontal="left"/>
    </xf>
    <xf numFmtId="0" fontId="8" fillId="0" borderId="41" xfId="6" applyBorder="1"/>
    <xf numFmtId="14" fontId="8" fillId="0" borderId="59" xfId="6" applyNumberFormat="1" applyBorder="1" applyAlignment="1">
      <alignment horizontal="left"/>
    </xf>
    <xf numFmtId="0" fontId="19" fillId="0" borderId="62" xfId="6" applyFont="1" applyBorder="1" applyAlignment="1">
      <alignment vertical="center"/>
    </xf>
    <xf numFmtId="0" fontId="23" fillId="0" borderId="63" xfId="1" applyFont="1" applyBorder="1" applyAlignment="1" applyProtection="1">
      <alignment vertical="center"/>
      <protection locked="0"/>
    </xf>
    <xf numFmtId="0" fontId="34" fillId="7" borderId="21" xfId="7" applyFont="1" applyBorder="1">
      <alignment horizontal="left" vertical="center"/>
    </xf>
    <xf numFmtId="0" fontId="24" fillId="7" borderId="22" xfId="7" applyFont="1" applyBorder="1">
      <alignment horizontal="left" vertical="center"/>
    </xf>
    <xf numFmtId="0" fontId="33" fillId="2" borderId="7" xfId="7" applyFont="1" applyFill="1" applyBorder="1" applyAlignment="1">
      <alignment horizontal="center" vertical="center"/>
    </xf>
    <xf numFmtId="0" fontId="33" fillId="2" borderId="28" xfId="7" applyFont="1" applyFill="1" applyBorder="1" applyAlignment="1">
      <alignment horizontal="center" vertical="center"/>
    </xf>
    <xf numFmtId="0" fontId="12" fillId="0" borderId="1" xfId="21" applyFont="1" applyBorder="1" applyAlignment="1">
      <alignment horizontal="center"/>
    </xf>
    <xf numFmtId="0" fontId="12" fillId="0" borderId="19" xfId="21" applyFont="1" applyBorder="1" applyAlignment="1">
      <alignment horizontal="center"/>
    </xf>
    <xf numFmtId="14" fontId="13" fillId="14" borderId="1" xfId="18" applyNumberFormat="1" applyFont="1" applyFill="1" applyProtection="1">
      <alignment horizontal="center" vertical="center"/>
    </xf>
    <xf numFmtId="0" fontId="13" fillId="14" borderId="19" xfId="18" applyFont="1" applyFill="1" applyBorder="1" applyAlignment="1" applyProtection="1">
      <alignment horizontal="left" vertical="center"/>
    </xf>
    <xf numFmtId="0" fontId="13" fillId="14" borderId="18" xfId="18" applyFont="1" applyFill="1" applyBorder="1" applyAlignment="1" applyProtection="1">
      <alignment horizontal="left" vertical="center"/>
    </xf>
    <xf numFmtId="14" fontId="19" fillId="13" borderId="1" xfId="18" applyNumberFormat="1" applyFont="1" applyFill="1" applyProtection="1">
      <alignment horizontal="center" vertical="center"/>
      <protection locked="0"/>
    </xf>
    <xf numFmtId="0" fontId="19" fillId="13" borderId="19" xfId="18" applyFont="1" applyFill="1" applyBorder="1" applyProtection="1">
      <alignment horizontal="center" vertical="center"/>
      <protection locked="0"/>
    </xf>
    <xf numFmtId="0" fontId="19" fillId="13" borderId="18" xfId="18" applyFont="1" applyFill="1" applyBorder="1" applyProtection="1">
      <alignment horizontal="center" vertical="center"/>
      <protection locked="0"/>
    </xf>
    <xf numFmtId="14" fontId="19" fillId="13" borderId="23" xfId="18" applyNumberFormat="1" applyFont="1" applyFill="1" applyBorder="1" applyProtection="1">
      <alignment horizontal="center" vertical="center"/>
      <protection locked="0"/>
    </xf>
    <xf numFmtId="14" fontId="13" fillId="14" borderId="23" xfId="18" applyNumberFormat="1" applyFont="1" applyFill="1" applyBorder="1" applyProtection="1">
      <alignment horizontal="center" vertical="center"/>
    </xf>
    <xf numFmtId="0" fontId="36" fillId="2" borderId="0" xfId="0" applyFont="1" applyFill="1"/>
    <xf numFmtId="0" fontId="36" fillId="0" borderId="0" xfId="0" applyFont="1"/>
    <xf numFmtId="0" fontId="0" fillId="5" borderId="0" xfId="0" applyFill="1"/>
    <xf numFmtId="0" fontId="12" fillId="0" borderId="0" xfId="0" applyFont="1" applyAlignment="1">
      <alignment horizontal="left"/>
    </xf>
    <xf numFmtId="0" fontId="10" fillId="2" borderId="7" xfId="0" applyFont="1" applyFill="1" applyBorder="1"/>
    <xf numFmtId="0" fontId="10" fillId="2" borderId="11" xfId="0" applyFont="1" applyFill="1" applyBorder="1"/>
    <xf numFmtId="0" fontId="10" fillId="2" borderId="12" xfId="0" applyFont="1" applyFill="1" applyBorder="1"/>
    <xf numFmtId="0" fontId="10" fillId="2" borderId="13" xfId="0" applyFont="1" applyFill="1" applyBorder="1"/>
    <xf numFmtId="0" fontId="29" fillId="2" borderId="0" xfId="0" applyFont="1" applyFill="1"/>
    <xf numFmtId="0" fontId="36" fillId="5" borderId="0" xfId="0" applyFont="1" applyFill="1"/>
    <xf numFmtId="0" fontId="37" fillId="0" borderId="0" xfId="0" applyFont="1"/>
    <xf numFmtId="0" fontId="0" fillId="0" borderId="11" xfId="0" applyBorder="1"/>
    <xf numFmtId="0" fontId="10" fillId="2" borderId="0" xfId="0" applyFont="1" applyFill="1" applyAlignment="1">
      <alignment vertical="top"/>
    </xf>
    <xf numFmtId="0" fontId="10" fillId="0" borderId="0" xfId="0" applyFont="1" applyAlignment="1">
      <alignment vertical="top"/>
    </xf>
    <xf numFmtId="0" fontId="10" fillId="0" borderId="14" xfId="0" applyFont="1" applyBorder="1"/>
    <xf numFmtId="0" fontId="24" fillId="7" borderId="30" xfId="7" applyFont="1" applyBorder="1" applyAlignment="1">
      <alignment horizontal="left" vertical="top"/>
    </xf>
    <xf numFmtId="0" fontId="24" fillId="7" borderId="31" xfId="7" applyFont="1" applyBorder="1" applyAlignment="1">
      <alignment horizontal="left" vertical="top"/>
    </xf>
    <xf numFmtId="0" fontId="10" fillId="0" borderId="0" xfId="21" applyFont="1" applyAlignment="1">
      <alignment horizontal="left"/>
    </xf>
    <xf numFmtId="0" fontId="10" fillId="0" borderId="5" xfId="0" applyFont="1" applyBorder="1" applyAlignment="1">
      <alignment wrapText="1"/>
    </xf>
    <xf numFmtId="0" fontId="10" fillId="0" borderId="65" xfId="0" applyFont="1" applyBorder="1"/>
    <xf numFmtId="0" fontId="10" fillId="0" borderId="80" xfId="0" applyFont="1" applyBorder="1" applyAlignment="1">
      <alignment wrapText="1"/>
    </xf>
    <xf numFmtId="0" fontId="10" fillId="0" borderId="32" xfId="0" applyFont="1" applyBorder="1" applyAlignment="1">
      <alignment wrapText="1"/>
    </xf>
    <xf numFmtId="0" fontId="24" fillId="7" borderId="29" xfId="7" applyFont="1" applyBorder="1" applyAlignment="1">
      <alignment horizontal="left" vertical="top"/>
    </xf>
    <xf numFmtId="0" fontId="24" fillId="0" borderId="0" xfId="7" applyFont="1" applyFill="1" applyBorder="1" applyAlignment="1">
      <alignment vertical="center"/>
    </xf>
    <xf numFmtId="0" fontId="10" fillId="0" borderId="72" xfId="0" applyFont="1" applyBorder="1" applyAlignment="1">
      <alignment horizontal="left"/>
    </xf>
    <xf numFmtId="0" fontId="12" fillId="0" borderId="11" xfId="0" applyFont="1" applyBorder="1" applyAlignment="1">
      <alignment horizontal="center" vertical="center"/>
    </xf>
    <xf numFmtId="0" fontId="42" fillId="0" borderId="11" xfId="0" applyFont="1" applyBorder="1"/>
    <xf numFmtId="0" fontId="43" fillId="0" borderId="11" xfId="0" applyFont="1" applyBorder="1"/>
    <xf numFmtId="0" fontId="11" fillId="0" borderId="0" xfId="6" applyFont="1"/>
    <xf numFmtId="0" fontId="10" fillId="0" borderId="4" xfId="0" applyFont="1" applyBorder="1" applyAlignment="1">
      <alignment wrapText="1"/>
    </xf>
    <xf numFmtId="0" fontId="10" fillId="0" borderId="90" xfId="0" applyFont="1" applyBorder="1" applyAlignment="1">
      <alignment wrapText="1"/>
    </xf>
    <xf numFmtId="14" fontId="10" fillId="0" borderId="6" xfId="0" applyNumberFormat="1" applyFont="1" applyBorder="1" applyAlignment="1">
      <alignment horizontal="center" vertical="center"/>
    </xf>
    <xf numFmtId="14" fontId="10" fillId="0" borderId="1" xfId="0" applyNumberFormat="1" applyFont="1" applyBorder="1" applyAlignment="1">
      <alignment horizontal="center" vertical="center"/>
    </xf>
    <xf numFmtId="14" fontId="10" fillId="0" borderId="0" xfId="0" applyNumberFormat="1" applyFont="1" applyAlignment="1">
      <alignment horizontal="center" vertical="center"/>
    </xf>
    <xf numFmtId="9" fontId="10" fillId="0" borderId="0" xfId="26" applyFont="1" applyFill="1" applyBorder="1" applyAlignment="1" applyProtection="1">
      <alignment horizontal="center" vertical="center"/>
    </xf>
    <xf numFmtId="2" fontId="10" fillId="0" borderId="0" xfId="26" applyNumberFormat="1" applyFont="1" applyFill="1" applyBorder="1" applyAlignment="1" applyProtection="1">
      <alignment horizontal="center" vertical="center"/>
    </xf>
    <xf numFmtId="0" fontId="10" fillId="0" borderId="0" xfId="4" applyNumberFormat="1" applyFont="1" applyFill="1" applyBorder="1" applyAlignment="1" applyProtection="1">
      <alignment horizontal="left" vertical="top" wrapText="1"/>
    </xf>
    <xf numFmtId="165" fontId="14" fillId="0" borderId="81" xfId="6" applyNumberFormat="1" applyFont="1" applyBorder="1" applyAlignment="1">
      <alignment horizontal="center" wrapText="1"/>
    </xf>
    <xf numFmtId="14" fontId="8" fillId="0" borderId="91" xfId="6" applyNumberFormat="1" applyBorder="1" applyAlignment="1">
      <alignment horizontal="center" wrapText="1"/>
    </xf>
    <xf numFmtId="0" fontId="12" fillId="0" borderId="35" xfId="0" applyFont="1" applyBorder="1" applyAlignment="1">
      <alignment horizontal="center" vertical="center" wrapText="1"/>
    </xf>
    <xf numFmtId="0" fontId="10" fillId="13" borderId="45" xfId="0" applyFont="1" applyFill="1" applyBorder="1" applyAlignment="1" applyProtection="1">
      <alignment horizontal="left" vertical="center"/>
      <protection locked="0"/>
    </xf>
    <xf numFmtId="0" fontId="12" fillId="0" borderId="48" xfId="6" applyFont="1" applyBorder="1" applyAlignment="1">
      <alignment horizontal="center" vertical="center"/>
    </xf>
    <xf numFmtId="0" fontId="12" fillId="0" borderId="35" xfId="6" applyFont="1" applyBorder="1" applyAlignment="1">
      <alignment horizontal="center" vertical="center"/>
    </xf>
    <xf numFmtId="14" fontId="19" fillId="13" borderId="19" xfId="18" applyNumberFormat="1" applyFont="1" applyFill="1" applyBorder="1" applyProtection="1">
      <alignment horizontal="center" vertical="center"/>
      <protection locked="0"/>
    </xf>
    <xf numFmtId="14" fontId="19" fillId="13" borderId="18" xfId="18" applyNumberFormat="1" applyFont="1" applyFill="1" applyBorder="1" applyProtection="1">
      <alignment horizontal="center" vertical="center"/>
      <protection locked="0"/>
    </xf>
    <xf numFmtId="0" fontId="19" fillId="13" borderId="19" xfId="18" applyFont="1" applyFill="1" applyBorder="1" applyAlignment="1" applyProtection="1">
      <alignment horizontal="left" vertical="center" wrapText="1"/>
      <protection locked="0"/>
    </xf>
    <xf numFmtId="14" fontId="10" fillId="0" borderId="23" xfId="0" applyNumberFormat="1" applyFont="1" applyBorder="1" applyAlignment="1">
      <alignment horizontal="center" vertical="center"/>
    </xf>
    <xf numFmtId="0" fontId="12" fillId="2" borderId="5" xfId="0" applyFont="1" applyFill="1" applyBorder="1" applyAlignment="1">
      <alignment horizontal="center" vertical="center"/>
    </xf>
    <xf numFmtId="0" fontId="12" fillId="2" borderId="35" xfId="0" applyFont="1" applyFill="1" applyBorder="1" applyAlignment="1">
      <alignment horizontal="center" wrapText="1"/>
    </xf>
    <xf numFmtId="0" fontId="10" fillId="0" borderId="93" xfId="0" applyFont="1" applyBorder="1" applyAlignment="1">
      <alignment horizontal="left"/>
    </xf>
    <xf numFmtId="0" fontId="10" fillId="0" borderId="3" xfId="0" applyFont="1" applyBorder="1" applyAlignment="1">
      <alignment wrapText="1"/>
    </xf>
    <xf numFmtId="0" fontId="10" fillId="0" borderId="26" xfId="0" applyFont="1" applyBorder="1"/>
    <xf numFmtId="0" fontId="10" fillId="0" borderId="27" xfId="0" applyFont="1" applyBorder="1" applyAlignment="1">
      <alignment wrapText="1"/>
    </xf>
    <xf numFmtId="0" fontId="25" fillId="0" borderId="0" xfId="1" applyFont="1" applyAlignment="1" applyProtection="1">
      <protection locked="0"/>
    </xf>
    <xf numFmtId="0" fontId="31" fillId="0" borderId="48" xfId="6" applyFont="1" applyBorder="1" applyAlignment="1">
      <alignment horizontal="center"/>
    </xf>
    <xf numFmtId="0" fontId="31" fillId="0" borderId="35" xfId="6" applyFont="1" applyBorder="1" applyAlignment="1">
      <alignment horizontal="center"/>
    </xf>
    <xf numFmtId="0" fontId="10" fillId="2" borderId="69" xfId="0" applyFont="1" applyFill="1" applyBorder="1" applyAlignment="1">
      <alignment horizontal="left" wrapText="1"/>
    </xf>
    <xf numFmtId="0" fontId="10" fillId="2" borderId="72" xfId="0" applyFont="1" applyFill="1" applyBorder="1" applyAlignment="1">
      <alignment horizontal="left" wrapText="1"/>
    </xf>
    <xf numFmtId="0" fontId="11" fillId="0" borderId="61" xfId="6" applyFont="1" applyBorder="1" applyAlignment="1">
      <alignment horizontal="left" wrapText="1"/>
    </xf>
    <xf numFmtId="164" fontId="10" fillId="13" borderId="11" xfId="4" applyNumberFormat="1" applyFont="1" applyFill="1" applyBorder="1" applyAlignment="1" applyProtection="1">
      <alignment horizontal="center" vertical="center"/>
    </xf>
    <xf numFmtId="0" fontId="13" fillId="14" borderId="11" xfId="5" applyFont="1" applyFill="1" applyBorder="1" applyAlignment="1" applyProtection="1">
      <alignment horizontal="center" vertical="center"/>
    </xf>
    <xf numFmtId="0" fontId="19" fillId="0" borderId="11" xfId="6" applyFont="1" applyBorder="1" applyAlignment="1">
      <alignment horizontal="center" vertical="center"/>
    </xf>
    <xf numFmtId="0" fontId="12" fillId="6" borderId="98" xfId="0" applyFont="1" applyFill="1" applyBorder="1" applyAlignment="1">
      <alignment horizontal="center" vertical="center"/>
    </xf>
    <xf numFmtId="0" fontId="13" fillId="16" borderId="27" xfId="6" applyFont="1" applyFill="1" applyBorder="1" applyAlignment="1">
      <alignment horizontal="center" vertical="center"/>
    </xf>
    <xf numFmtId="0" fontId="24" fillId="2" borderId="8" xfId="7" applyFont="1" applyFill="1" applyBorder="1">
      <alignment horizontal="left" vertical="center"/>
    </xf>
    <xf numFmtId="0" fontId="24" fillId="2" borderId="99" xfId="7" applyFont="1" applyFill="1" applyBorder="1">
      <alignment horizontal="left" vertical="center"/>
    </xf>
    <xf numFmtId="0" fontId="24" fillId="2" borderId="12" xfId="7" applyFont="1" applyFill="1" applyBorder="1">
      <alignment horizontal="left" vertical="center"/>
    </xf>
    <xf numFmtId="0" fontId="24" fillId="2" borderId="100" xfId="7" applyFont="1" applyFill="1" applyBorder="1">
      <alignment horizontal="left" vertical="center"/>
    </xf>
    <xf numFmtId="0" fontId="30" fillId="0" borderId="61" xfId="6" applyFont="1" applyBorder="1" applyAlignment="1">
      <alignment horizontal="left"/>
    </xf>
    <xf numFmtId="0" fontId="8" fillId="0" borderId="58" xfId="6" applyBorder="1" applyAlignment="1">
      <alignment horizontal="left"/>
    </xf>
    <xf numFmtId="0" fontId="8" fillId="0" borderId="77" xfId="6" applyBorder="1" applyAlignment="1">
      <alignment horizontal="left" vertical="center"/>
    </xf>
    <xf numFmtId="0" fontId="8" fillId="0" borderId="101" xfId="6" applyBorder="1" applyAlignment="1">
      <alignment horizontal="left" vertical="center" wrapText="1"/>
    </xf>
    <xf numFmtId="0" fontId="10" fillId="0" borderId="58" xfId="6" applyFont="1" applyBorder="1" applyAlignment="1">
      <alignment horizontal="left"/>
    </xf>
    <xf numFmtId="0" fontId="10" fillId="0" borderId="58" xfId="6" applyFont="1" applyBorder="1" applyAlignment="1">
      <alignment horizontal="left" vertical="center" wrapText="1"/>
    </xf>
    <xf numFmtId="0" fontId="19" fillId="13" borderId="16" xfId="18" applyFont="1" applyFill="1" applyBorder="1" applyAlignment="1" applyProtection="1">
      <alignment horizontal="left" vertical="center"/>
      <protection locked="0"/>
    </xf>
    <xf numFmtId="0" fontId="19" fillId="13" borderId="1" xfId="18" applyFont="1" applyFill="1" applyAlignment="1" applyProtection="1">
      <alignment horizontal="left" vertical="center"/>
      <protection locked="0"/>
    </xf>
    <xf numFmtId="0" fontId="19" fillId="13" borderId="17" xfId="18" applyFont="1" applyFill="1" applyBorder="1" applyAlignment="1" applyProtection="1">
      <alignment horizontal="left" vertical="center"/>
      <protection locked="0"/>
    </xf>
    <xf numFmtId="0" fontId="19" fillId="13" borderId="23" xfId="18" applyFont="1" applyFill="1" applyBorder="1" applyAlignment="1" applyProtection="1">
      <alignment horizontal="left" vertical="center"/>
      <protection locked="0"/>
    </xf>
    <xf numFmtId="0" fontId="13" fillId="14" borderId="1" xfId="0" applyFont="1" applyFill="1" applyBorder="1" applyAlignment="1">
      <alignment horizontal="center"/>
    </xf>
    <xf numFmtId="0" fontId="13" fillId="14" borderId="23" xfId="0" applyFont="1" applyFill="1" applyBorder="1" applyAlignment="1">
      <alignment horizontal="center"/>
    </xf>
    <xf numFmtId="0" fontId="10" fillId="2" borderId="93" xfId="0" applyFont="1" applyFill="1" applyBorder="1" applyAlignment="1">
      <alignment horizontal="left"/>
    </xf>
    <xf numFmtId="0" fontId="12" fillId="2" borderId="27" xfId="0" applyFont="1" applyFill="1" applyBorder="1" applyAlignment="1">
      <alignment horizontal="center" vertical="center" wrapText="1"/>
    </xf>
    <xf numFmtId="0" fontId="12" fillId="2" borderId="5" xfId="0" applyFont="1" applyFill="1" applyBorder="1" applyAlignment="1">
      <alignment horizontal="center" vertical="center" wrapText="1"/>
    </xf>
    <xf numFmtId="2" fontId="13" fillId="14" borderId="1" xfId="0" applyNumberFormat="1" applyFont="1" applyFill="1" applyBorder="1" applyAlignment="1">
      <alignment horizontal="center"/>
    </xf>
    <xf numFmtId="0" fontId="36" fillId="2" borderId="0" xfId="0" applyFont="1" applyFill="1" applyAlignment="1">
      <alignment horizontal="center"/>
    </xf>
    <xf numFmtId="0" fontId="10" fillId="0" borderId="112" xfId="27" applyFont="1" applyBorder="1" applyAlignment="1">
      <alignment vertical="center"/>
    </xf>
    <xf numFmtId="0" fontId="10" fillId="0" borderId="113" xfId="27" applyFont="1" applyBorder="1" applyAlignment="1">
      <alignment vertical="center"/>
    </xf>
    <xf numFmtId="0" fontId="10" fillId="2" borderId="108" xfId="0" applyFont="1" applyFill="1" applyBorder="1" applyAlignment="1">
      <alignment horizontal="left" wrapText="1"/>
    </xf>
    <xf numFmtId="0" fontId="19" fillId="13" borderId="1" xfId="0" applyFont="1" applyFill="1" applyBorder="1" applyAlignment="1" applyProtection="1">
      <alignment vertical="center"/>
      <protection locked="0"/>
    </xf>
    <xf numFmtId="0" fontId="19" fillId="13" borderId="19" xfId="0" applyFont="1" applyFill="1" applyBorder="1" applyAlignment="1" applyProtection="1">
      <alignment vertical="center"/>
      <protection locked="0"/>
    </xf>
    <xf numFmtId="0" fontId="19" fillId="13" borderId="23" xfId="0" applyFont="1" applyFill="1" applyBorder="1" applyAlignment="1" applyProtection="1">
      <alignment vertical="center"/>
      <protection locked="0"/>
    </xf>
    <xf numFmtId="0" fontId="19" fillId="13" borderId="18" xfId="0" applyFont="1" applyFill="1" applyBorder="1" applyAlignment="1" applyProtection="1">
      <alignment vertical="center"/>
      <protection locked="0"/>
    </xf>
    <xf numFmtId="0" fontId="10" fillId="0" borderId="0" xfId="0" applyFont="1" applyAlignment="1">
      <alignment horizontal="center"/>
    </xf>
    <xf numFmtId="0" fontId="12" fillId="0" borderId="111" xfId="0" applyFont="1" applyBorder="1"/>
    <xf numFmtId="0" fontId="12" fillId="0" borderId="66" xfId="0" applyFont="1" applyBorder="1"/>
    <xf numFmtId="0" fontId="12" fillId="0" borderId="66" xfId="0" applyFont="1" applyBorder="1" applyAlignment="1">
      <alignment horizontal="center"/>
    </xf>
    <xf numFmtId="0" fontId="12" fillId="0" borderId="15" xfId="0" applyFont="1" applyBorder="1" applyAlignment="1">
      <alignment horizontal="center"/>
    </xf>
    <xf numFmtId="0" fontId="12" fillId="5" borderId="0" xfId="0" applyFont="1" applyFill="1"/>
    <xf numFmtId="0" fontId="10" fillId="0" borderId="110" xfId="0" applyFont="1" applyBorder="1" applyAlignment="1">
      <alignment horizontal="center"/>
    </xf>
    <xf numFmtId="0" fontId="10" fillId="0" borderId="109" xfId="0" applyFont="1" applyBorder="1"/>
    <xf numFmtId="0" fontId="10" fillId="0" borderId="108" xfId="0" applyFont="1" applyBorder="1" applyAlignment="1">
      <alignment horizontal="center"/>
    </xf>
    <xf numFmtId="0" fontId="10" fillId="0" borderId="105" xfId="0" applyFont="1" applyBorder="1" applyAlignment="1">
      <alignment horizontal="center"/>
    </xf>
    <xf numFmtId="0" fontId="10" fillId="0" borderId="104" xfId="0" applyFont="1" applyBorder="1"/>
    <xf numFmtId="0" fontId="10" fillId="0" borderId="40" xfId="0" applyFont="1" applyBorder="1" applyAlignment="1">
      <alignment horizontal="center"/>
    </xf>
    <xf numFmtId="0" fontId="10" fillId="0" borderId="103" xfId="0" applyFont="1" applyBorder="1" applyAlignment="1">
      <alignment horizontal="center"/>
    </xf>
    <xf numFmtId="0" fontId="10" fillId="0" borderId="102" xfId="0" applyFont="1" applyBorder="1"/>
    <xf numFmtId="0" fontId="12" fillId="0" borderId="107" xfId="0" applyFont="1" applyBorder="1" applyAlignment="1">
      <alignment horizontal="center" vertical="center"/>
    </xf>
    <xf numFmtId="0" fontId="12" fillId="0" borderId="106" xfId="0" applyFont="1" applyBorder="1"/>
    <xf numFmtId="0" fontId="12" fillId="0" borderId="0" xfId="0" applyFont="1" applyAlignment="1">
      <alignment horizontal="center"/>
    </xf>
    <xf numFmtId="0" fontId="10" fillId="0" borderId="40" xfId="0" applyFont="1" applyBorder="1" applyAlignment="1">
      <alignment horizontal="center" vertical="center"/>
    </xf>
    <xf numFmtId="0" fontId="10" fillId="0" borderId="103" xfId="0" applyFont="1" applyBorder="1" applyAlignment="1">
      <alignment horizontal="center" vertical="center"/>
    </xf>
    <xf numFmtId="0" fontId="10" fillId="0" borderId="42" xfId="0" applyFont="1" applyBorder="1" applyAlignment="1">
      <alignment horizontal="center" vertical="center"/>
    </xf>
    <xf numFmtId="0" fontId="10" fillId="5" borderId="0" xfId="0" applyFont="1" applyFill="1" applyAlignment="1">
      <alignment horizontal="center"/>
    </xf>
    <xf numFmtId="0" fontId="1" fillId="0" borderId="51" xfId="6" applyFont="1" applyBorder="1" applyAlignment="1">
      <alignment horizontal="center" wrapText="1"/>
    </xf>
    <xf numFmtId="0" fontId="19" fillId="13" borderId="15" xfId="18" applyFont="1" applyFill="1" applyBorder="1" applyProtection="1">
      <alignment horizontal="center" vertical="center"/>
      <protection locked="0"/>
    </xf>
    <xf numFmtId="0" fontId="22" fillId="13" borderId="45" xfId="18" applyFont="1" applyFill="1" applyBorder="1" applyProtection="1">
      <alignment horizontal="center" vertical="center"/>
      <protection locked="0"/>
    </xf>
    <xf numFmtId="0" fontId="22" fillId="13" borderId="32" xfId="18" applyFont="1" applyFill="1" applyBorder="1" applyProtection="1">
      <alignment horizontal="center" vertical="center"/>
      <protection locked="0"/>
    </xf>
    <xf numFmtId="0" fontId="24" fillId="2" borderId="0" xfId="7" applyFont="1" applyFill="1" applyBorder="1" applyProtection="1">
      <alignment horizontal="left" vertical="center"/>
    </xf>
    <xf numFmtId="0" fontId="10" fillId="2" borderId="0" xfId="0" applyFont="1" applyFill="1" applyAlignment="1">
      <alignment vertical="top" wrapText="1"/>
    </xf>
    <xf numFmtId="0" fontId="10" fillId="0" borderId="90" xfId="0" applyFont="1" applyBorder="1"/>
    <xf numFmtId="14" fontId="13" fillId="0" borderId="0" xfId="18" applyNumberFormat="1" applyFont="1" applyFill="1" applyBorder="1" applyProtection="1">
      <alignment horizontal="center" vertical="center"/>
    </xf>
    <xf numFmtId="0" fontId="13" fillId="0" borderId="0" xfId="18" applyFont="1" applyFill="1" applyBorder="1" applyAlignment="1" applyProtection="1">
      <alignment horizontal="left" vertical="center"/>
    </xf>
    <xf numFmtId="0" fontId="19" fillId="13" borderId="18" xfId="18" applyFont="1" applyFill="1" applyBorder="1" applyAlignment="1" applyProtection="1">
      <alignment horizontal="left" vertical="center" wrapText="1"/>
      <protection locked="0"/>
    </xf>
    <xf numFmtId="0" fontId="10" fillId="0" borderId="122" xfId="0" applyFont="1" applyBorder="1"/>
    <xf numFmtId="0" fontId="10" fillId="0" borderId="91" xfId="0" applyFont="1" applyBorder="1" applyAlignment="1">
      <alignment horizontal="center" vertical="center"/>
    </xf>
    <xf numFmtId="0" fontId="11" fillId="0" borderId="0" xfId="27" applyFont="1" applyAlignment="1">
      <alignment horizontal="left" vertical="center" wrapText="1"/>
    </xf>
    <xf numFmtId="0" fontId="11" fillId="0" borderId="0" xfId="21" applyFont="1" applyAlignment="1">
      <alignment horizontal="left" vertical="center"/>
    </xf>
    <xf numFmtId="14" fontId="11" fillId="0" borderId="0" xfId="21" applyNumberFormat="1" applyFont="1" applyAlignment="1">
      <alignment horizontal="left" vertical="center"/>
    </xf>
    <xf numFmtId="0" fontId="11" fillId="0" borderId="0" xfId="27" applyFont="1" applyAlignment="1">
      <alignment horizontal="left" vertical="center"/>
    </xf>
    <xf numFmtId="0" fontId="11" fillId="0" borderId="0" xfId="21" applyFont="1" applyAlignment="1">
      <alignment horizontal="left" vertical="center" wrapText="1"/>
    </xf>
    <xf numFmtId="0" fontId="12" fillId="0" borderId="123" xfId="0" applyFont="1" applyBorder="1" applyAlignment="1">
      <alignment horizontal="center"/>
    </xf>
    <xf numFmtId="0" fontId="10" fillId="0" borderId="0" xfId="0" applyFont="1" applyAlignment="1">
      <alignment horizontal="center" vertical="center"/>
    </xf>
    <xf numFmtId="0" fontId="24" fillId="0" borderId="0" xfId="7" applyFont="1" applyFill="1" applyBorder="1" applyProtection="1">
      <alignment horizontal="left" vertical="center"/>
    </xf>
    <xf numFmtId="0" fontId="10" fillId="0" borderId="121"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0" fontId="23" fillId="0" borderId="0" xfId="19" applyFont="1" applyAlignment="1" applyProtection="1">
      <alignment vertical="center"/>
    </xf>
    <xf numFmtId="2" fontId="13" fillId="14" borderId="23" xfId="0" applyNumberFormat="1" applyFont="1" applyFill="1" applyBorder="1" applyAlignment="1">
      <alignment horizontal="center"/>
    </xf>
    <xf numFmtId="0" fontId="12" fillId="0" borderId="0" xfId="17" applyBorder="1">
      <alignment horizontal="center" vertical="center" wrapText="1"/>
    </xf>
    <xf numFmtId="0" fontId="10" fillId="0" borderId="50" xfId="6" applyFont="1" applyBorder="1" applyAlignment="1">
      <alignment vertical="center"/>
    </xf>
    <xf numFmtId="0" fontId="12" fillId="0" borderId="66" xfId="17" applyBorder="1">
      <alignment horizontal="center" vertical="center" wrapText="1"/>
    </xf>
    <xf numFmtId="0" fontId="12" fillId="0" borderId="15" xfId="17" applyBorder="1">
      <alignment horizontal="center" vertical="center" wrapText="1"/>
    </xf>
    <xf numFmtId="0" fontId="10" fillId="0" borderId="51" xfId="6" applyFont="1" applyBorder="1" applyAlignment="1">
      <alignment vertical="center"/>
    </xf>
    <xf numFmtId="0" fontId="35" fillId="14" borderId="1" xfId="14" quotePrefix="1" applyNumberFormat="1" applyFont="1" applyFill="1" applyProtection="1">
      <alignment horizontal="center" vertical="center"/>
    </xf>
    <xf numFmtId="0" fontId="10" fillId="0" borderId="19" xfId="0" applyFont="1" applyBorder="1" applyAlignment="1">
      <alignment horizontal="left" vertical="center"/>
    </xf>
    <xf numFmtId="0" fontId="10" fillId="0" borderId="64" xfId="6" applyFont="1" applyBorder="1" applyAlignment="1">
      <alignment horizontal="left" vertical="top"/>
    </xf>
    <xf numFmtId="0" fontId="10" fillId="0" borderId="6" xfId="6" applyFont="1" applyBorder="1" applyAlignment="1">
      <alignment horizontal="left" vertical="top"/>
    </xf>
    <xf numFmtId="0" fontId="10" fillId="0" borderId="35" xfId="0" applyFont="1" applyBorder="1" applyAlignment="1">
      <alignment horizontal="left" vertical="center"/>
    </xf>
    <xf numFmtId="0" fontId="10" fillId="0" borderId="65" xfId="6" applyFont="1" applyBorder="1" applyAlignment="1">
      <alignment horizontal="left" vertical="top"/>
    </xf>
    <xf numFmtId="0" fontId="10" fillId="0" borderId="60" xfId="6" applyFont="1" applyBorder="1" applyAlignment="1">
      <alignment horizontal="left" vertical="top"/>
    </xf>
    <xf numFmtId="0" fontId="35" fillId="14" borderId="23" xfId="14" quotePrefix="1" applyNumberFormat="1" applyFont="1" applyFill="1" applyBorder="1" applyProtection="1">
      <alignment horizontal="center" vertical="center"/>
    </xf>
    <xf numFmtId="0" fontId="10" fillId="0" borderId="18" xfId="0" applyFont="1" applyBorder="1" applyAlignment="1">
      <alignment horizontal="left" vertical="center"/>
    </xf>
    <xf numFmtId="0" fontId="26" fillId="0" borderId="0" xfId="6" applyFont="1" applyAlignment="1">
      <alignment vertical="center"/>
    </xf>
    <xf numFmtId="0" fontId="28" fillId="0" borderId="38" xfId="6" applyFont="1" applyBorder="1" applyAlignment="1">
      <alignment vertical="center"/>
    </xf>
    <xf numFmtId="0" fontId="10" fillId="0" borderId="45" xfId="0" applyFont="1" applyBorder="1" applyAlignment="1">
      <alignment horizontal="left" vertical="center"/>
    </xf>
    <xf numFmtId="0" fontId="24" fillId="7" borderId="29" xfId="7" applyFont="1" applyBorder="1" applyProtection="1">
      <alignment horizontal="left" vertical="center"/>
    </xf>
    <xf numFmtId="0" fontId="24" fillId="7" borderId="31" xfId="7" applyFont="1" applyBorder="1" applyProtection="1">
      <alignment horizontal="left" vertical="center"/>
    </xf>
    <xf numFmtId="0" fontId="24" fillId="7" borderId="30" xfId="7" applyFont="1" applyBorder="1" applyProtection="1">
      <alignment horizontal="left" vertical="center"/>
    </xf>
    <xf numFmtId="0" fontId="12" fillId="0" borderId="5" xfId="6" applyFont="1" applyBorder="1" applyAlignment="1">
      <alignment horizontal="center" vertical="center"/>
    </xf>
    <xf numFmtId="0" fontId="24" fillId="7" borderId="8" xfId="7" applyFont="1" applyBorder="1" applyProtection="1">
      <alignment horizontal="left" vertical="center"/>
    </xf>
    <xf numFmtId="0" fontId="24" fillId="7" borderId="9" xfId="7" applyFont="1" applyBorder="1" applyProtection="1">
      <alignment horizontal="left" vertical="center"/>
    </xf>
    <xf numFmtId="0" fontId="10" fillId="6" borderId="9" xfId="6" applyFont="1" applyFill="1" applyBorder="1" applyAlignment="1">
      <alignment vertical="center"/>
    </xf>
    <xf numFmtId="0" fontId="10" fillId="6" borderId="30" xfId="6" applyFont="1" applyFill="1" applyBorder="1" applyAlignment="1">
      <alignment vertical="center"/>
    </xf>
    <xf numFmtId="0" fontId="27" fillId="0" borderId="0" xfId="0" applyFont="1" applyAlignment="1">
      <alignment vertical="center"/>
    </xf>
    <xf numFmtId="0" fontId="10" fillId="0" borderId="0" xfId="0" quotePrefix="1" applyFont="1" applyAlignment="1">
      <alignment vertical="center"/>
    </xf>
    <xf numFmtId="0" fontId="10" fillId="5" borderId="0" xfId="0" quotePrefix="1" applyFont="1" applyFill="1" applyAlignment="1">
      <alignment vertical="center"/>
    </xf>
    <xf numFmtId="0" fontId="24" fillId="2" borderId="0" xfId="7" applyFont="1" applyFill="1" applyBorder="1" applyAlignment="1" applyProtection="1">
      <alignment vertical="center"/>
    </xf>
    <xf numFmtId="0" fontId="28" fillId="0" borderId="8" xfId="0" applyFont="1" applyBorder="1" applyAlignment="1">
      <alignment horizontal="left" vertical="center" wrapText="1"/>
    </xf>
    <xf numFmtId="0" fontId="28" fillId="0" borderId="66" xfId="0" applyFont="1" applyBorder="1" applyAlignment="1">
      <alignment horizontal="center" vertical="center" wrapText="1"/>
    </xf>
    <xf numFmtId="0" fontId="28" fillId="0" borderId="15" xfId="0" applyFont="1" applyBorder="1" applyAlignment="1">
      <alignment horizontal="center" vertical="center" wrapText="1"/>
    </xf>
    <xf numFmtId="0" fontId="28" fillId="2" borderId="0" xfId="0" applyFont="1" applyFill="1" applyAlignment="1">
      <alignment horizontal="left" vertical="center" wrapText="1"/>
    </xf>
    <xf numFmtId="0" fontId="10" fillId="2" borderId="0" xfId="0" applyFont="1" applyFill="1" applyAlignment="1">
      <alignment vertical="center"/>
    </xf>
    <xf numFmtId="2" fontId="10" fillId="0" borderId="0" xfId="0" applyNumberFormat="1" applyFont="1" applyAlignment="1">
      <alignment vertical="center"/>
    </xf>
    <xf numFmtId="0" fontId="10" fillId="0" borderId="0" xfId="27" applyFont="1" applyAlignment="1">
      <alignment vertical="center"/>
    </xf>
    <xf numFmtId="0" fontId="10" fillId="0" borderId="64" xfId="0" applyFont="1" applyBorder="1" applyAlignment="1">
      <alignment horizontal="left" vertical="top"/>
    </xf>
    <xf numFmtId="0" fontId="10" fillId="0" borderId="83" xfId="0" applyFont="1" applyBorder="1" applyAlignment="1">
      <alignment horizontal="left" vertical="top"/>
    </xf>
    <xf numFmtId="0" fontId="10" fillId="0" borderId="83" xfId="0" applyFont="1" applyBorder="1" applyAlignment="1">
      <alignment horizontal="left" vertical="top" wrapText="1"/>
    </xf>
    <xf numFmtId="14" fontId="10" fillId="0" borderId="60" xfId="0" applyNumberFormat="1" applyFont="1" applyBorder="1" applyAlignment="1">
      <alignment horizontal="center" vertical="center"/>
    </xf>
    <xf numFmtId="0" fontId="0" fillId="2" borderId="0" xfId="0" applyFill="1"/>
    <xf numFmtId="0" fontId="24" fillId="7" borderId="29" xfId="7" applyFont="1" applyBorder="1" applyAlignment="1" applyProtection="1">
      <alignment vertical="center"/>
    </xf>
    <xf numFmtId="0" fontId="24" fillId="7" borderId="30" xfId="7" applyFont="1" applyBorder="1" applyAlignment="1" applyProtection="1">
      <alignment vertical="center"/>
    </xf>
    <xf numFmtId="0" fontId="24" fillId="7" borderId="31" xfId="7" applyFont="1" applyBorder="1" applyAlignment="1" applyProtection="1">
      <alignment vertical="center"/>
    </xf>
    <xf numFmtId="0" fontId="28" fillId="0" borderId="7" xfId="0" applyFont="1" applyBorder="1" applyAlignment="1">
      <alignment horizontal="left" vertical="center" wrapText="1"/>
    </xf>
    <xf numFmtId="0" fontId="28" fillId="0" borderId="5" xfId="0" applyFont="1" applyBorder="1" applyAlignment="1">
      <alignment horizontal="center" vertical="center" wrapText="1"/>
    </xf>
    <xf numFmtId="0" fontId="28" fillId="0" borderId="89"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35" xfId="0" applyFont="1" applyBorder="1" applyAlignment="1">
      <alignment horizontal="center" vertical="center" wrapText="1"/>
    </xf>
    <xf numFmtId="0" fontId="28" fillId="2" borderId="0" xfId="0" applyFont="1" applyFill="1" applyAlignment="1">
      <alignment horizontal="center" vertical="center" wrapText="1"/>
    </xf>
    <xf numFmtId="0" fontId="19" fillId="2" borderId="0" xfId="0" applyFont="1" applyFill="1" applyAlignment="1">
      <alignment vertical="center"/>
    </xf>
    <xf numFmtId="0" fontId="10" fillId="0" borderId="81" xfId="0" applyFont="1" applyBorder="1" applyAlignment="1">
      <alignment vertical="center"/>
    </xf>
    <xf numFmtId="0" fontId="10" fillId="0" borderId="81" xfId="0" applyFont="1" applyBorder="1" applyAlignment="1">
      <alignment vertical="center" wrapText="1"/>
    </xf>
    <xf numFmtId="0" fontId="10" fillId="0" borderId="50" xfId="0" applyFont="1" applyBorder="1" applyAlignment="1">
      <alignment vertical="center" wrapText="1"/>
    </xf>
    <xf numFmtId="0" fontId="41" fillId="0" borderId="5" xfId="0" applyFont="1" applyBorder="1" applyAlignment="1">
      <alignment horizontal="center" vertical="center"/>
    </xf>
    <xf numFmtId="0" fontId="41" fillId="0" borderId="35" xfId="0" applyFont="1" applyBorder="1" applyAlignment="1">
      <alignment horizontal="center" vertical="center"/>
    </xf>
    <xf numFmtId="0" fontId="10" fillId="0" borderId="23"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Alignment="1">
      <alignment vertical="top" wrapText="1"/>
    </xf>
    <xf numFmtId="0" fontId="10" fillId="0" borderId="129" xfId="0" applyFont="1" applyBorder="1" applyAlignment="1">
      <alignment horizontal="left"/>
    </xf>
    <xf numFmtId="0" fontId="10" fillId="14" borderId="4" xfId="0" applyFont="1" applyFill="1" applyBorder="1" applyAlignment="1">
      <alignment horizontal="center"/>
    </xf>
    <xf numFmtId="0" fontId="10" fillId="14" borderId="23" xfId="0" applyFont="1" applyFill="1" applyBorder="1" applyAlignment="1">
      <alignment horizontal="center"/>
    </xf>
    <xf numFmtId="0" fontId="19" fillId="13" borderId="1" xfId="18" applyFont="1" applyFill="1" applyProtection="1">
      <alignment horizontal="center" vertical="center"/>
      <protection locked="0"/>
    </xf>
    <xf numFmtId="0" fontId="19" fillId="13" borderId="23" xfId="18" applyFont="1" applyFill="1" applyBorder="1" applyProtection="1">
      <alignment horizontal="center" vertical="center"/>
      <protection locked="0"/>
    </xf>
    <xf numFmtId="0" fontId="10" fillId="0" borderId="26" xfId="0" applyFont="1" applyBorder="1" applyAlignment="1">
      <alignment horizontal="left" vertical="top"/>
    </xf>
    <xf numFmtId="0" fontId="10" fillId="0" borderId="3" xfId="0" applyFont="1" applyBorder="1" applyAlignment="1">
      <alignment horizontal="left" vertical="top" wrapText="1"/>
    </xf>
    <xf numFmtId="0" fontId="19" fillId="13" borderId="5" xfId="18" applyFont="1" applyFill="1" applyBorder="1" applyProtection="1">
      <alignment horizontal="center" vertical="center"/>
      <protection locked="0"/>
    </xf>
    <xf numFmtId="0" fontId="24" fillId="7" borderId="130" xfId="7" applyFont="1" applyBorder="1" applyProtection="1">
      <alignment horizontal="left" vertical="center"/>
    </xf>
    <xf numFmtId="0" fontId="19" fillId="0" borderId="35" xfId="18" applyFont="1" applyFill="1" applyBorder="1" applyProtection="1">
      <alignment horizontal="center" vertical="center"/>
    </xf>
    <xf numFmtId="0" fontId="19" fillId="0" borderId="19" xfId="18" applyFont="1" applyFill="1" applyBorder="1" applyProtection="1">
      <alignment horizontal="center" vertical="center"/>
    </xf>
    <xf numFmtId="0" fontId="19" fillId="0" borderId="18" xfId="18" applyFont="1" applyFill="1" applyBorder="1" applyProtection="1">
      <alignment horizontal="center" vertical="center"/>
    </xf>
    <xf numFmtId="0" fontId="10" fillId="0" borderId="130" xfId="0" applyFont="1" applyBorder="1" applyAlignment="1">
      <alignment horizontal="center" vertical="center"/>
    </xf>
    <xf numFmtId="0" fontId="10" fillId="0" borderId="16" xfId="21" applyFont="1" applyBorder="1" applyAlignment="1">
      <alignment vertical="center"/>
    </xf>
    <xf numFmtId="0" fontId="10" fillId="0" borderId="17" xfId="21" applyFont="1" applyBorder="1" applyAlignment="1">
      <alignment vertical="center"/>
    </xf>
    <xf numFmtId="0" fontId="10" fillId="0" borderId="48" xfId="21" applyFont="1" applyBorder="1" applyAlignment="1">
      <alignment vertical="center"/>
    </xf>
    <xf numFmtId="0" fontId="10" fillId="13" borderId="1" xfId="21" applyFont="1" applyFill="1" applyBorder="1" applyAlignment="1" applyProtection="1">
      <alignment vertical="center"/>
      <protection locked="0"/>
    </xf>
    <xf numFmtId="0" fontId="10" fillId="13" borderId="1" xfId="0" applyFont="1" applyFill="1" applyBorder="1" applyAlignment="1" applyProtection="1">
      <alignment horizontal="center"/>
      <protection locked="0"/>
    </xf>
    <xf numFmtId="0" fontId="10" fillId="13" borderId="82" xfId="0" applyFont="1" applyFill="1" applyBorder="1" applyAlignment="1" applyProtection="1">
      <alignment horizontal="center"/>
      <protection locked="0"/>
    </xf>
    <xf numFmtId="0" fontId="10" fillId="13" borderId="4" xfId="0" applyFont="1" applyFill="1" applyBorder="1" applyAlignment="1" applyProtection="1">
      <alignment horizontal="center"/>
      <protection locked="0"/>
    </xf>
    <xf numFmtId="0" fontId="10" fillId="13" borderId="119" xfId="0" applyFont="1" applyFill="1" applyBorder="1" applyAlignment="1" applyProtection="1">
      <alignment horizontal="center"/>
      <protection locked="0"/>
    </xf>
    <xf numFmtId="0" fontId="23" fillId="0" borderId="0" xfId="19" applyFont="1" applyAlignment="1" applyProtection="1">
      <alignment vertical="center"/>
      <protection locked="0"/>
    </xf>
    <xf numFmtId="0" fontId="13" fillId="14" borderId="1" xfId="21" applyFont="1" applyFill="1" applyBorder="1" applyAlignment="1">
      <alignment vertical="center"/>
    </xf>
    <xf numFmtId="0" fontId="45" fillId="14" borderId="1" xfId="0" applyFont="1" applyFill="1" applyBorder="1"/>
    <xf numFmtId="0" fontId="45" fillId="14" borderId="19" xfId="0" applyFont="1" applyFill="1" applyBorder="1"/>
    <xf numFmtId="0" fontId="13" fillId="14" borderId="82" xfId="0" applyFont="1" applyFill="1" applyBorder="1" applyAlignment="1">
      <alignment horizontal="center"/>
    </xf>
    <xf numFmtId="0" fontId="13" fillId="14" borderId="19" xfId="18" applyFont="1" applyFill="1" applyBorder="1" applyProtection="1">
      <alignment horizontal="center" vertical="center"/>
    </xf>
    <xf numFmtId="14" fontId="1" fillId="0" borderId="42" xfId="6" applyNumberFormat="1" applyFont="1" applyBorder="1" applyAlignment="1">
      <alignment horizontal="center" wrapText="1"/>
    </xf>
    <xf numFmtId="0" fontId="19" fillId="13" borderId="35" xfId="18" applyFont="1" applyFill="1" applyBorder="1" applyProtection="1">
      <alignment horizontal="center" vertical="center"/>
      <protection locked="0"/>
    </xf>
    <xf numFmtId="14" fontId="8" fillId="0" borderId="101" xfId="6" applyNumberFormat="1" applyBorder="1" applyAlignment="1">
      <alignment horizontal="left" vertical="center" wrapText="1"/>
    </xf>
    <xf numFmtId="14" fontId="10" fillId="0" borderId="58" xfId="6" applyNumberFormat="1" applyFont="1" applyBorder="1" applyAlignment="1">
      <alignment horizontal="left" vertical="center" wrapText="1"/>
    </xf>
    <xf numFmtId="0" fontId="28" fillId="0" borderId="43" xfId="6" applyFont="1" applyBorder="1" applyAlignment="1">
      <alignment vertical="center"/>
    </xf>
    <xf numFmtId="0" fontId="10" fillId="0" borderId="27" xfId="0" applyFont="1" applyBorder="1" applyAlignment="1">
      <alignment horizontal="left" vertical="center"/>
    </xf>
    <xf numFmtId="0" fontId="10" fillId="0" borderId="25" xfId="0" applyFont="1" applyBorder="1" applyAlignment="1">
      <alignment horizontal="left" vertical="center"/>
    </xf>
    <xf numFmtId="0" fontId="28" fillId="0" borderId="7" xfId="6" applyFont="1" applyBorder="1" applyAlignment="1">
      <alignment vertical="center"/>
    </xf>
    <xf numFmtId="0" fontId="10" fillId="0" borderId="49" xfId="6" applyFont="1" applyBorder="1" applyAlignment="1">
      <alignment vertical="center"/>
    </xf>
    <xf numFmtId="0" fontId="10" fillId="0" borderId="133" xfId="6" applyFont="1" applyBorder="1" applyAlignment="1">
      <alignment vertical="center"/>
    </xf>
    <xf numFmtId="0" fontId="10" fillId="13" borderId="32" xfId="0" applyFont="1" applyFill="1" applyBorder="1" applyAlignment="1" applyProtection="1">
      <alignment horizontal="left" vertical="center"/>
      <protection locked="0"/>
    </xf>
    <xf numFmtId="0" fontId="47" fillId="21" borderId="14" xfId="0" applyFont="1" applyFill="1" applyBorder="1" applyAlignment="1">
      <alignment horizontal="center" vertical="center"/>
    </xf>
    <xf numFmtId="0" fontId="10" fillId="0" borderId="70" xfId="27" applyFont="1" applyBorder="1" applyAlignment="1">
      <alignment vertical="center"/>
    </xf>
    <xf numFmtId="0" fontId="10" fillId="0" borderId="73" xfId="27" applyFont="1" applyBorder="1" applyAlignment="1">
      <alignment vertical="center"/>
    </xf>
    <xf numFmtId="0" fontId="11" fillId="13" borderId="15" xfId="21" applyFont="1" applyFill="1" applyBorder="1" applyAlignment="1" applyProtection="1">
      <alignment horizontal="left" vertical="center"/>
      <protection locked="0"/>
    </xf>
    <xf numFmtId="0" fontId="11" fillId="13" borderId="100" xfId="21" applyFont="1" applyFill="1" applyBorder="1" applyAlignment="1" applyProtection="1">
      <alignment horizontal="left" vertical="center"/>
      <protection locked="0"/>
    </xf>
    <xf numFmtId="0" fontId="11" fillId="13" borderId="130" xfId="21" applyFont="1" applyFill="1" applyBorder="1" applyAlignment="1" applyProtection="1">
      <alignment horizontal="left" vertical="center"/>
      <protection locked="0"/>
    </xf>
    <xf numFmtId="0" fontId="19" fillId="13" borderId="1" xfId="0" applyFont="1" applyFill="1" applyBorder="1" applyAlignment="1" applyProtection="1">
      <alignment horizontal="center"/>
      <protection locked="0"/>
    </xf>
    <xf numFmtId="0" fontId="19" fillId="13" borderId="119" xfId="0" applyFont="1" applyFill="1" applyBorder="1" applyAlignment="1" applyProtection="1">
      <alignment horizontal="center"/>
      <protection locked="0"/>
    </xf>
    <xf numFmtId="0" fontId="13" fillId="14" borderId="4" xfId="0" applyFont="1" applyFill="1" applyBorder="1" applyAlignment="1">
      <alignment horizontal="center"/>
    </xf>
    <xf numFmtId="0" fontId="13" fillId="20" borderId="128" xfId="0" applyFont="1" applyFill="1" applyBorder="1" applyAlignment="1">
      <alignment horizontal="center"/>
    </xf>
    <xf numFmtId="0" fontId="10" fillId="0" borderId="134" xfId="0" applyFont="1" applyBorder="1"/>
    <xf numFmtId="0" fontId="12" fillId="0" borderId="135" xfId="0" applyFont="1" applyBorder="1" applyAlignment="1">
      <alignment horizontal="center" vertical="center"/>
    </xf>
    <xf numFmtId="0" fontId="12" fillId="0" borderId="136" xfId="0" applyFont="1" applyBorder="1"/>
    <xf numFmtId="2" fontId="13" fillId="22" borderId="1" xfId="0" applyNumberFormat="1" applyFont="1" applyFill="1" applyBorder="1" applyAlignment="1">
      <alignment horizontal="center"/>
    </xf>
    <xf numFmtId="0" fontId="12" fillId="0" borderId="5" xfId="21" applyFont="1" applyBorder="1" applyAlignment="1">
      <alignment vertical="center"/>
    </xf>
    <xf numFmtId="0" fontId="48" fillId="0" borderId="5" xfId="21" applyFont="1" applyBorder="1" applyAlignment="1">
      <alignment vertical="center"/>
    </xf>
    <xf numFmtId="0" fontId="29" fillId="2" borderId="5" xfId="0" applyFont="1" applyFill="1" applyBorder="1"/>
    <xf numFmtId="0" fontId="29" fillId="0" borderId="35" xfId="0" applyFont="1" applyBorder="1"/>
    <xf numFmtId="0" fontId="10" fillId="0" borderId="5" xfId="0" applyFont="1" applyBorder="1" applyAlignment="1">
      <alignment vertical="center" wrapText="1"/>
    </xf>
    <xf numFmtId="0" fontId="19" fillId="13" borderId="23" xfId="0" applyFont="1"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19" fillId="13" borderId="19" xfId="0" applyFont="1" applyFill="1" applyBorder="1" applyAlignment="1" applyProtection="1">
      <alignment horizontal="center" vertical="center"/>
      <protection locked="0"/>
    </xf>
    <xf numFmtId="0" fontId="19" fillId="22" borderId="19" xfId="0" applyFont="1" applyFill="1" applyBorder="1" applyAlignment="1">
      <alignment horizontal="center" vertical="center"/>
    </xf>
    <xf numFmtId="0" fontId="19" fillId="13" borderId="18" xfId="0" applyFont="1" applyFill="1" applyBorder="1" applyAlignment="1" applyProtection="1">
      <alignment horizontal="center" vertical="center"/>
      <protection locked="0"/>
    </xf>
    <xf numFmtId="0" fontId="19" fillId="13" borderId="82" xfId="0" applyFont="1" applyFill="1" applyBorder="1" applyAlignment="1" applyProtection="1">
      <alignment horizontal="center" vertical="center"/>
      <protection locked="0"/>
    </xf>
    <xf numFmtId="0" fontId="19" fillId="13" borderId="6" xfId="0" applyFont="1" applyFill="1" applyBorder="1" applyAlignment="1" applyProtection="1">
      <alignment horizontal="center" vertical="center"/>
      <protection locked="0"/>
    </xf>
    <xf numFmtId="9" fontId="19" fillId="13" borderId="1" xfId="26" applyFont="1" applyFill="1" applyBorder="1" applyAlignment="1" applyProtection="1">
      <alignment horizontal="center" vertical="center"/>
      <protection locked="0"/>
    </xf>
    <xf numFmtId="9" fontId="19" fillId="13" borderId="82" xfId="26" applyFont="1" applyFill="1" applyBorder="1" applyAlignment="1" applyProtection="1">
      <alignment horizontal="center" vertical="center"/>
      <protection locked="0"/>
    </xf>
    <xf numFmtId="9" fontId="19" fillId="13" borderId="6" xfId="26" applyFont="1" applyFill="1" applyBorder="1" applyAlignment="1" applyProtection="1">
      <alignment horizontal="center" vertical="center"/>
      <protection locked="0"/>
    </xf>
    <xf numFmtId="9" fontId="19" fillId="13" borderId="19" xfId="26" applyFont="1" applyFill="1" applyBorder="1" applyAlignment="1" applyProtection="1">
      <alignment horizontal="center" vertical="center"/>
      <protection locked="0"/>
    </xf>
    <xf numFmtId="9" fontId="19" fillId="13" borderId="23" xfId="26" applyFont="1" applyFill="1" applyBorder="1" applyAlignment="1" applyProtection="1">
      <alignment horizontal="center" vertical="center"/>
      <protection locked="0"/>
    </xf>
    <xf numFmtId="9" fontId="19" fillId="13" borderId="85" xfId="26" applyFont="1" applyFill="1" applyBorder="1" applyAlignment="1" applyProtection="1">
      <alignment horizontal="center" vertical="center"/>
      <protection locked="0"/>
    </xf>
    <xf numFmtId="9" fontId="19" fillId="13" borderId="60" xfId="26" applyFont="1" applyFill="1" applyBorder="1" applyAlignment="1" applyProtection="1">
      <alignment horizontal="center" vertical="center"/>
      <protection locked="0"/>
    </xf>
    <xf numFmtId="9" fontId="19" fillId="13" borderId="18" xfId="26" applyFont="1" applyFill="1" applyBorder="1" applyAlignment="1" applyProtection="1">
      <alignment horizontal="center" vertical="center"/>
      <protection locked="0"/>
    </xf>
    <xf numFmtId="0" fontId="10" fillId="0" borderId="100" xfId="0" applyFont="1" applyBorder="1" applyAlignment="1">
      <alignment horizontal="center"/>
    </xf>
    <xf numFmtId="0" fontId="24" fillId="7" borderId="137" xfId="7" applyFont="1" applyBorder="1" applyProtection="1">
      <alignment horizontal="left" vertical="center"/>
    </xf>
    <xf numFmtId="0" fontId="13" fillId="14" borderId="128" xfId="0" applyFont="1" applyFill="1" applyBorder="1" applyAlignment="1">
      <alignment horizontal="center"/>
    </xf>
    <xf numFmtId="0" fontId="9" fillId="7" borderId="29" xfId="7" applyBorder="1">
      <alignment horizontal="left" vertical="center"/>
    </xf>
    <xf numFmtId="0" fontId="9" fillId="7" borderId="31" xfId="7" applyBorder="1">
      <alignment horizontal="left" vertical="center"/>
    </xf>
    <xf numFmtId="0" fontId="23" fillId="0" borderId="12" xfId="1" applyFont="1" applyBorder="1" applyAlignment="1" applyProtection="1">
      <alignment horizontal="left" vertical="center"/>
      <protection locked="0"/>
    </xf>
    <xf numFmtId="0" fontId="23" fillId="0" borderId="14" xfId="1" applyFont="1" applyBorder="1" applyAlignment="1" applyProtection="1">
      <alignment horizontal="left" vertical="center"/>
      <protection locked="0"/>
    </xf>
    <xf numFmtId="0" fontId="19" fillId="15" borderId="8" xfId="7" applyFont="1" applyFill="1" applyBorder="1" applyAlignment="1">
      <alignment horizontal="left" vertical="center" wrapText="1"/>
    </xf>
    <xf numFmtId="0" fontId="19" fillId="15" borderId="10" xfId="7" applyFont="1" applyFill="1" applyBorder="1" applyAlignment="1">
      <alignment horizontal="left" vertical="center" wrapText="1"/>
    </xf>
    <xf numFmtId="0" fontId="19" fillId="15" borderId="7" xfId="7" applyFont="1" applyFill="1" applyBorder="1" applyAlignment="1">
      <alignment horizontal="left" vertical="center" wrapText="1"/>
    </xf>
    <xf numFmtId="0" fontId="19" fillId="15" borderId="11" xfId="7" applyFont="1" applyFill="1" applyBorder="1" applyAlignment="1">
      <alignment horizontal="left" vertical="center" wrapText="1"/>
    </xf>
    <xf numFmtId="0" fontId="19" fillId="15" borderId="12" xfId="7" applyFont="1" applyFill="1" applyBorder="1" applyAlignment="1">
      <alignment horizontal="left" vertical="center" wrapText="1"/>
    </xf>
    <xf numFmtId="0" fontId="19" fillId="15" borderId="14" xfId="7" applyFont="1" applyFill="1" applyBorder="1" applyAlignment="1">
      <alignment horizontal="left" vertical="center" wrapText="1"/>
    </xf>
    <xf numFmtId="0" fontId="19" fillId="15" borderId="8" xfId="7" applyFont="1" applyFill="1" applyBorder="1" applyAlignment="1" applyProtection="1">
      <alignment horizontal="left" vertical="center" wrapText="1"/>
    </xf>
    <xf numFmtId="0" fontId="19" fillId="15" borderId="10" xfId="7" applyFont="1" applyFill="1" applyBorder="1" applyAlignment="1" applyProtection="1">
      <alignment horizontal="left" vertical="center" wrapText="1"/>
    </xf>
    <xf numFmtId="0" fontId="19" fillId="15" borderId="12" xfId="7" applyFont="1" applyFill="1" applyBorder="1" applyAlignment="1" applyProtection="1">
      <alignment horizontal="left" vertical="center" wrapText="1"/>
    </xf>
    <xf numFmtId="0" fontId="19" fillId="15" borderId="14" xfId="7" applyFont="1" applyFill="1" applyBorder="1" applyAlignment="1" applyProtection="1">
      <alignment horizontal="left" vertical="center" wrapText="1"/>
    </xf>
    <xf numFmtId="0" fontId="12" fillId="6" borderId="29" xfId="0" applyFont="1" applyFill="1" applyBorder="1" applyAlignment="1">
      <alignment horizontal="center"/>
    </xf>
    <xf numFmtId="0" fontId="12" fillId="6" borderId="31" xfId="0" applyFont="1" applyFill="1" applyBorder="1" applyAlignment="1">
      <alignment horizontal="center"/>
    </xf>
    <xf numFmtId="0" fontId="12" fillId="6" borderId="96" xfId="0" applyFont="1" applyFill="1" applyBorder="1" applyAlignment="1">
      <alignment horizontal="center" vertical="center"/>
    </xf>
    <xf numFmtId="0" fontId="12" fillId="6" borderId="97" xfId="0" applyFont="1" applyFill="1" applyBorder="1" applyAlignment="1">
      <alignment horizontal="center" vertical="center"/>
    </xf>
    <xf numFmtId="0" fontId="24" fillId="7" borderId="29" xfId="7" applyFont="1" applyBorder="1">
      <alignment horizontal="left" vertical="center"/>
    </xf>
    <xf numFmtId="0" fontId="24" fillId="7" borderId="31" xfId="7" applyFont="1" applyBorder="1">
      <alignment horizontal="left" vertical="center"/>
    </xf>
    <xf numFmtId="0" fontId="24" fillId="7" borderId="29" xfId="7" applyFont="1" applyBorder="1" applyProtection="1">
      <alignment horizontal="left" vertical="center"/>
    </xf>
    <xf numFmtId="0" fontId="24" fillId="7" borderId="31" xfId="7" applyFont="1" applyBorder="1" applyProtection="1">
      <alignment horizontal="left" vertical="center"/>
    </xf>
    <xf numFmtId="0" fontId="24" fillId="7" borderId="29" xfId="7" applyFont="1" applyBorder="1" applyAlignment="1" applyProtection="1">
      <alignment horizontal="left" vertical="top"/>
    </xf>
    <xf numFmtId="0" fontId="24" fillId="7" borderId="30" xfId="7" applyFont="1" applyBorder="1" applyAlignment="1" applyProtection="1">
      <alignment horizontal="left" vertical="top"/>
    </xf>
    <xf numFmtId="0" fontId="24" fillId="7" borderId="31" xfId="7" applyFont="1" applyBorder="1" applyAlignment="1" applyProtection="1">
      <alignment horizontal="left" vertical="top"/>
    </xf>
    <xf numFmtId="0" fontId="12" fillId="0" borderId="21" xfId="17" applyBorder="1">
      <alignment horizontal="center" vertical="center" wrapText="1"/>
    </xf>
    <xf numFmtId="0" fontId="12" fillId="0" borderId="79" xfId="17" applyBorder="1">
      <alignment horizontal="center" vertical="center" wrapText="1"/>
    </xf>
    <xf numFmtId="0" fontId="10" fillId="0" borderId="64" xfId="6" applyFont="1" applyBorder="1" applyAlignment="1">
      <alignment horizontal="left" vertical="top"/>
    </xf>
    <xf numFmtId="0" fontId="10" fillId="0" borderId="6" xfId="6" applyFont="1" applyBorder="1" applyAlignment="1">
      <alignment horizontal="left" vertical="top"/>
    </xf>
    <xf numFmtId="0" fontId="24" fillId="7" borderId="30" xfId="7" applyFont="1" applyBorder="1" applyProtection="1">
      <alignment horizontal="left" vertical="center"/>
    </xf>
    <xf numFmtId="0" fontId="24" fillId="7" borderId="131" xfId="7" applyFont="1" applyBorder="1" applyProtection="1">
      <alignment horizontal="left" vertical="center"/>
    </xf>
    <xf numFmtId="0" fontId="24" fillId="7" borderId="130" xfId="7" applyFont="1" applyBorder="1" applyProtection="1">
      <alignment horizontal="left" vertical="center"/>
    </xf>
    <xf numFmtId="0" fontId="10" fillId="0" borderId="65" xfId="21" applyFont="1" applyBorder="1" applyAlignment="1">
      <alignment horizontal="left"/>
    </xf>
    <xf numFmtId="0" fontId="10" fillId="0" borderId="60" xfId="21" applyFont="1" applyBorder="1" applyAlignment="1">
      <alignment horizontal="left"/>
    </xf>
    <xf numFmtId="0" fontId="10" fillId="0" borderId="0" xfId="21" applyFont="1" applyAlignment="1">
      <alignment horizontal="left"/>
    </xf>
    <xf numFmtId="0" fontId="24" fillId="17" borderId="8" xfId="7" applyFont="1" applyFill="1" applyBorder="1" applyAlignment="1" applyProtection="1">
      <alignment horizontal="left" vertical="center" wrapText="1"/>
    </xf>
    <xf numFmtId="0" fontId="24" fillId="17" borderId="9" xfId="7" applyFont="1" applyFill="1" applyBorder="1" applyAlignment="1" applyProtection="1">
      <alignment horizontal="left" vertical="center" wrapText="1"/>
    </xf>
    <xf numFmtId="0" fontId="24" fillId="17" borderId="10" xfId="7" applyFont="1" applyFill="1" applyBorder="1" applyAlignment="1" applyProtection="1">
      <alignment horizontal="left" vertical="center" wrapText="1"/>
    </xf>
    <xf numFmtId="0" fontId="24" fillId="17" borderId="7" xfId="7" applyFont="1" applyFill="1" applyBorder="1" applyAlignment="1" applyProtection="1">
      <alignment horizontal="left" vertical="center" wrapText="1"/>
    </xf>
    <xf numFmtId="0" fontId="24" fillId="17" borderId="0" xfId="7" applyFont="1" applyFill="1" applyBorder="1" applyAlignment="1" applyProtection="1">
      <alignment horizontal="left" vertical="center" wrapText="1"/>
    </xf>
    <xf numFmtId="0" fontId="24" fillId="17" borderId="11" xfId="7" applyFont="1" applyFill="1" applyBorder="1" applyAlignment="1" applyProtection="1">
      <alignment horizontal="left" vertical="center" wrapText="1"/>
    </xf>
    <xf numFmtId="0" fontId="12" fillId="0" borderId="64" xfId="21" applyFont="1" applyBorder="1" applyAlignment="1">
      <alignment horizontal="center"/>
    </xf>
    <xf numFmtId="0" fontId="12" fillId="0" borderId="6" xfId="21" applyFont="1" applyBorder="1" applyAlignment="1">
      <alignment horizontal="center"/>
    </xf>
    <xf numFmtId="0" fontId="10" fillId="0" borderId="64" xfId="21" applyFont="1" applyBorder="1" applyAlignment="1">
      <alignment horizontal="left"/>
    </xf>
    <xf numFmtId="0" fontId="10" fillId="0" borderId="6" xfId="21" applyFont="1" applyBorder="1" applyAlignment="1">
      <alignment horizontal="left"/>
    </xf>
    <xf numFmtId="0" fontId="10" fillId="0" borderId="64" xfId="0" applyFont="1" applyBorder="1" applyAlignment="1">
      <alignment horizontal="left" vertical="top"/>
    </xf>
    <xf numFmtId="0" fontId="10" fillId="0" borderId="83" xfId="0" applyFont="1" applyBorder="1" applyAlignment="1">
      <alignment horizontal="left" vertical="top"/>
    </xf>
    <xf numFmtId="0" fontId="10" fillId="0" borderId="64" xfId="0" applyFont="1" applyBorder="1" applyAlignment="1">
      <alignment horizontal="left" vertical="top" wrapText="1"/>
    </xf>
    <xf numFmtId="0" fontId="10" fillId="0" borderId="83" xfId="0" applyFont="1" applyBorder="1" applyAlignment="1">
      <alignment horizontal="left" vertical="top" wrapText="1"/>
    </xf>
    <xf numFmtId="0" fontId="10" fillId="0" borderId="65" xfId="0" applyFont="1" applyBorder="1" applyAlignment="1">
      <alignment horizontal="left" vertical="top" wrapText="1"/>
    </xf>
    <xf numFmtId="0" fontId="10" fillId="0" borderId="80" xfId="0" applyFont="1" applyBorder="1" applyAlignment="1">
      <alignment horizontal="left" vertical="top" wrapText="1"/>
    </xf>
    <xf numFmtId="0" fontId="10" fillId="13" borderId="8" xfId="0" applyFont="1" applyFill="1" applyBorder="1" applyAlignment="1" applyProtection="1">
      <alignment horizontal="left" vertical="top" wrapText="1"/>
      <protection locked="0"/>
    </xf>
    <xf numFmtId="0" fontId="10" fillId="13" borderId="9" xfId="0" applyFont="1" applyFill="1" applyBorder="1" applyAlignment="1" applyProtection="1">
      <alignment horizontal="left" vertical="top" wrapText="1"/>
      <protection locked="0"/>
    </xf>
    <xf numFmtId="0" fontId="10" fillId="13" borderId="10" xfId="0" applyFont="1" applyFill="1" applyBorder="1" applyAlignment="1" applyProtection="1">
      <alignment horizontal="left" vertical="top" wrapText="1"/>
      <protection locked="0"/>
    </xf>
    <xf numFmtId="0" fontId="10" fillId="13" borderId="7" xfId="0" applyFont="1" applyFill="1" applyBorder="1" applyAlignment="1" applyProtection="1">
      <alignment horizontal="left" vertical="top" wrapText="1"/>
      <protection locked="0"/>
    </xf>
    <xf numFmtId="0" fontId="10" fillId="13" borderId="0" xfId="0" applyFont="1" applyFill="1" applyAlignment="1" applyProtection="1">
      <alignment horizontal="left" vertical="top" wrapText="1"/>
      <protection locked="0"/>
    </xf>
    <xf numFmtId="0" fontId="10" fillId="13" borderId="11" xfId="0" applyFont="1" applyFill="1" applyBorder="1" applyAlignment="1" applyProtection="1">
      <alignment horizontal="left" vertical="top" wrapText="1"/>
      <protection locked="0"/>
    </xf>
    <xf numFmtId="0" fontId="10" fillId="13" borderId="12" xfId="0" applyFont="1" applyFill="1" applyBorder="1" applyAlignment="1" applyProtection="1">
      <alignment horizontal="left" vertical="top" wrapText="1"/>
      <protection locked="0"/>
    </xf>
    <xf numFmtId="0" fontId="10" fillId="13" borderId="13" xfId="0" applyFont="1" applyFill="1" applyBorder="1" applyAlignment="1" applyProtection="1">
      <alignment horizontal="left" vertical="top" wrapText="1"/>
      <protection locked="0"/>
    </xf>
    <xf numFmtId="0" fontId="10" fillId="13" borderId="14" xfId="0" applyFont="1" applyFill="1" applyBorder="1" applyAlignment="1" applyProtection="1">
      <alignment horizontal="left" vertical="top" wrapText="1"/>
      <protection locked="0"/>
    </xf>
    <xf numFmtId="0" fontId="19" fillId="13" borderId="29" xfId="7" applyFont="1" applyFill="1" applyBorder="1" applyAlignment="1" applyProtection="1">
      <alignment horizontal="center" vertical="center"/>
      <protection locked="0"/>
    </xf>
    <xf numFmtId="0" fontId="19" fillId="13" borderId="31" xfId="7" applyFont="1" applyFill="1" applyBorder="1" applyAlignment="1" applyProtection="1">
      <alignment horizontal="center" vertical="center"/>
      <protection locked="0"/>
    </xf>
    <xf numFmtId="0" fontId="24" fillId="7" borderId="30" xfId="7" applyFont="1" applyBorder="1">
      <alignment horizontal="left" vertical="center"/>
    </xf>
    <xf numFmtId="0" fontId="11" fillId="0" borderId="54" xfId="6" applyFont="1" applyBorder="1" applyAlignment="1">
      <alignment horizontal="left" wrapText="1"/>
    </xf>
    <xf numFmtId="0" fontId="11" fillId="0" borderId="55" xfId="6" applyFont="1" applyBorder="1" applyAlignment="1">
      <alignment horizontal="left" wrapText="1"/>
    </xf>
    <xf numFmtId="0" fontId="11" fillId="0" borderId="46" xfId="6" applyFont="1" applyBorder="1" applyAlignment="1">
      <alignment horizontal="left" wrapText="1"/>
    </xf>
    <xf numFmtId="0" fontId="11" fillId="0" borderId="56" xfId="6" applyFont="1" applyBorder="1" applyAlignment="1">
      <alignment horizontal="left"/>
    </xf>
    <xf numFmtId="0" fontId="11" fillId="0" borderId="52" xfId="6" applyFont="1" applyBorder="1" applyAlignment="1">
      <alignment horizontal="left"/>
    </xf>
    <xf numFmtId="0" fontId="11" fillId="0" borderId="39" xfId="6" applyFont="1" applyBorder="1" applyAlignment="1">
      <alignment horizontal="left"/>
    </xf>
    <xf numFmtId="14" fontId="11" fillId="0" borderId="56" xfId="6" applyNumberFormat="1" applyFont="1" applyBorder="1" applyAlignment="1">
      <alignment horizontal="left"/>
    </xf>
    <xf numFmtId="14" fontId="11" fillId="0" borderId="52" xfId="6" applyNumberFormat="1" applyFont="1" applyBorder="1" applyAlignment="1">
      <alignment horizontal="left"/>
    </xf>
    <xf numFmtId="14" fontId="11" fillId="0" borderId="39" xfId="6" applyNumberFormat="1" applyFont="1" applyBorder="1" applyAlignment="1">
      <alignment horizontal="left"/>
    </xf>
    <xf numFmtId="0" fontId="11" fillId="0" borderId="56" xfId="6" applyFont="1" applyBorder="1" applyAlignment="1">
      <alignment horizontal="left" vertical="center" wrapText="1"/>
    </xf>
    <xf numFmtId="0" fontId="11" fillId="0" borderId="52" xfId="6" applyFont="1" applyBorder="1" applyAlignment="1">
      <alignment horizontal="left" vertical="center" wrapText="1"/>
    </xf>
    <xf numFmtId="0" fontId="11" fillId="0" borderId="39" xfId="6" applyFont="1" applyBorder="1" applyAlignment="1">
      <alignment horizontal="left" vertical="center" wrapText="1"/>
    </xf>
    <xf numFmtId="14" fontId="11" fillId="0" borderId="56" xfId="6" applyNumberFormat="1" applyFont="1" applyBorder="1" applyAlignment="1">
      <alignment horizontal="left" vertical="center" wrapText="1"/>
    </xf>
    <xf numFmtId="14" fontId="11" fillId="0" borderId="52" xfId="6" applyNumberFormat="1" applyFont="1" applyBorder="1" applyAlignment="1">
      <alignment horizontal="left" vertical="center" wrapText="1"/>
    </xf>
    <xf numFmtId="14" fontId="11" fillId="0" borderId="39" xfId="6" applyNumberFormat="1" applyFont="1" applyBorder="1" applyAlignment="1">
      <alignment horizontal="left" vertical="center" wrapText="1"/>
    </xf>
    <xf numFmtId="14" fontId="11" fillId="0" borderId="57" xfId="6" applyNumberFormat="1" applyFont="1" applyBorder="1" applyAlignment="1">
      <alignment horizontal="left"/>
    </xf>
    <xf numFmtId="14" fontId="11" fillId="0" borderId="53" xfId="6" applyNumberFormat="1" applyFont="1" applyBorder="1" applyAlignment="1">
      <alignment horizontal="left"/>
    </xf>
    <xf numFmtId="14" fontId="11" fillId="0" borderId="47" xfId="6" applyNumberFormat="1" applyFont="1" applyBorder="1" applyAlignment="1">
      <alignment horizontal="left"/>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24" fillId="7" borderId="29" xfId="7" applyFont="1" applyBorder="1" applyAlignment="1">
      <alignment horizontal="left" vertical="center" wrapText="1"/>
    </xf>
    <xf numFmtId="0" fontId="24" fillId="7" borderId="30" xfId="7" applyFont="1" applyBorder="1" applyAlignment="1">
      <alignment horizontal="left" vertical="center" wrapText="1"/>
    </xf>
    <xf numFmtId="0" fontId="24" fillId="7" borderId="31" xfId="7" applyFont="1" applyBorder="1" applyAlignment="1">
      <alignment horizontal="left" vertical="center" wrapText="1"/>
    </xf>
    <xf numFmtId="0" fontId="12" fillId="0" borderId="131" xfId="0" applyFont="1" applyBorder="1" applyAlignment="1">
      <alignment horizontal="right" vertical="center"/>
    </xf>
    <xf numFmtId="0" fontId="12" fillId="0" borderId="128" xfId="0" applyFont="1" applyBorder="1" applyAlignment="1">
      <alignment horizontal="right" vertical="center"/>
    </xf>
    <xf numFmtId="0" fontId="13" fillId="14" borderId="82" xfId="0" applyFont="1" applyFill="1" applyBorder="1" applyAlignment="1">
      <alignment horizontal="center"/>
    </xf>
    <xf numFmtId="0" fontId="13" fillId="14" borderId="6" xfId="0" applyFont="1" applyFill="1" applyBorder="1" applyAlignment="1">
      <alignment horizontal="center"/>
    </xf>
    <xf numFmtId="2" fontId="13" fillId="14" borderId="85" xfId="0" applyNumberFormat="1" applyFont="1" applyFill="1" applyBorder="1" applyAlignment="1">
      <alignment horizontal="center"/>
    </xf>
    <xf numFmtId="2" fontId="13" fillId="14" borderId="60" xfId="0" applyNumberFormat="1" applyFont="1" applyFill="1" applyBorder="1" applyAlignment="1">
      <alignment horizontal="center"/>
    </xf>
    <xf numFmtId="0" fontId="13" fillId="14" borderId="85" xfId="0" applyFont="1" applyFill="1" applyBorder="1" applyAlignment="1">
      <alignment horizontal="center"/>
    </xf>
    <xf numFmtId="0" fontId="13" fillId="14" borderId="60" xfId="0" applyFont="1" applyFill="1" applyBorder="1" applyAlignment="1">
      <alignment horizontal="center"/>
    </xf>
    <xf numFmtId="0" fontId="10" fillId="0" borderId="70" xfId="21" applyFont="1" applyBorder="1" applyAlignment="1">
      <alignment horizontal="left" vertical="center"/>
    </xf>
    <xf numFmtId="0" fontId="10" fillId="0" borderId="71" xfId="21" applyFont="1" applyBorder="1" applyAlignment="1">
      <alignment horizontal="left" vertical="center"/>
    </xf>
    <xf numFmtId="14" fontId="11" fillId="0" borderId="76" xfId="21" applyNumberFormat="1" applyFont="1" applyBorder="1" applyAlignment="1">
      <alignment horizontal="left" vertical="center"/>
    </xf>
    <xf numFmtId="14" fontId="11" fillId="0" borderId="72" xfId="21" applyNumberFormat="1" applyFont="1" applyBorder="1" applyAlignment="1">
      <alignment horizontal="left" vertical="center"/>
    </xf>
    <xf numFmtId="0" fontId="11" fillId="0" borderId="76" xfId="21" applyFont="1" applyBorder="1" applyAlignment="1">
      <alignment horizontal="left" vertical="center"/>
    </xf>
    <xf numFmtId="0" fontId="11" fillId="0" borderId="72" xfId="21" applyFont="1" applyBorder="1" applyAlignment="1">
      <alignment horizontal="left" vertical="center"/>
    </xf>
    <xf numFmtId="0" fontId="10" fillId="0" borderId="73" xfId="21" applyFont="1" applyBorder="1" applyAlignment="1">
      <alignment horizontal="left" vertical="center"/>
    </xf>
    <xf numFmtId="0" fontId="10" fillId="0" borderId="132" xfId="21" applyFont="1" applyBorder="1" applyAlignment="1">
      <alignment horizontal="left" vertical="center"/>
    </xf>
    <xf numFmtId="14" fontId="11" fillId="0" borderId="84" xfId="21" applyNumberFormat="1" applyFont="1" applyBorder="1" applyAlignment="1">
      <alignment horizontal="left" vertical="center"/>
    </xf>
    <xf numFmtId="14" fontId="11" fillId="0" borderId="93" xfId="21" applyNumberFormat="1" applyFont="1" applyBorder="1" applyAlignment="1">
      <alignment horizontal="left" vertical="center"/>
    </xf>
    <xf numFmtId="0" fontId="11" fillId="0" borderId="76" xfId="21" applyFont="1" applyBorder="1" applyAlignment="1">
      <alignment horizontal="left" vertical="center" wrapText="1"/>
    </xf>
    <xf numFmtId="0" fontId="11" fillId="0" borderId="72" xfId="21" applyFont="1" applyBorder="1" applyAlignment="1">
      <alignment horizontal="left" vertical="center" wrapText="1"/>
    </xf>
    <xf numFmtId="14" fontId="11" fillId="0" borderId="76" xfId="21" applyNumberFormat="1" applyFont="1" applyBorder="1" applyAlignment="1">
      <alignment horizontal="left" vertical="center" wrapText="1"/>
    </xf>
    <xf numFmtId="0" fontId="10" fillId="0" borderId="67" xfId="21" applyFont="1" applyBorder="1" applyAlignment="1">
      <alignment horizontal="left" vertical="center"/>
    </xf>
    <xf numFmtId="0" fontId="10" fillId="0" borderId="68" xfId="21" applyFont="1" applyBorder="1" applyAlignment="1">
      <alignment horizontal="left" vertical="center"/>
    </xf>
    <xf numFmtId="0" fontId="11" fillId="0" borderId="94" xfId="21" applyFont="1" applyBorder="1" applyAlignment="1">
      <alignment horizontal="left" vertical="center" wrapText="1"/>
    </xf>
    <xf numFmtId="0" fontId="11" fillId="0" borderId="95" xfId="21" applyFont="1" applyBorder="1" applyAlignment="1">
      <alignment horizontal="left" vertical="center" wrapText="1"/>
    </xf>
    <xf numFmtId="0" fontId="10" fillId="2" borderId="74" xfId="0" applyFont="1" applyFill="1" applyBorder="1" applyAlignment="1">
      <alignment horizontal="left"/>
    </xf>
    <xf numFmtId="0" fontId="10" fillId="2" borderId="75" xfId="0" applyFont="1" applyFill="1" applyBorder="1" applyAlignment="1">
      <alignment horizontal="left"/>
    </xf>
    <xf numFmtId="0" fontId="10" fillId="2" borderId="76" xfId="0" applyFont="1" applyFill="1" applyBorder="1" applyAlignment="1">
      <alignment horizontal="left"/>
    </xf>
    <xf numFmtId="0" fontId="10" fillId="2" borderId="86" xfId="0" applyFont="1" applyFill="1" applyBorder="1" applyAlignment="1">
      <alignment horizontal="left"/>
    </xf>
    <xf numFmtId="0" fontId="10" fillId="2" borderId="87" xfId="0" applyFont="1" applyFill="1" applyBorder="1" applyAlignment="1">
      <alignment horizontal="left"/>
    </xf>
    <xf numFmtId="0" fontId="10" fillId="2" borderId="84" xfId="0" applyFont="1" applyFill="1" applyBorder="1" applyAlignment="1">
      <alignment horizontal="left"/>
    </xf>
    <xf numFmtId="0" fontId="12" fillId="6" borderId="29" xfId="0" applyFont="1" applyFill="1" applyBorder="1" applyAlignment="1">
      <alignment horizontal="left"/>
    </xf>
    <xf numFmtId="0" fontId="12" fillId="6" borderId="30" xfId="0" applyFont="1" applyFill="1" applyBorder="1" applyAlignment="1">
      <alignment horizontal="left"/>
    </xf>
    <xf numFmtId="0" fontId="12" fillId="6" borderId="31" xfId="0" applyFont="1" applyFill="1" applyBorder="1" applyAlignment="1">
      <alignment horizontal="left"/>
    </xf>
    <xf numFmtId="0" fontId="10" fillId="13" borderId="7" xfId="4" applyNumberFormat="1" applyFont="1" applyFill="1" applyBorder="1" applyAlignment="1" applyProtection="1">
      <alignment horizontal="left" vertical="top" wrapText="1"/>
      <protection locked="0"/>
    </xf>
    <xf numFmtId="0" fontId="10" fillId="13" borderId="0" xfId="4" applyNumberFormat="1" applyFont="1" applyFill="1" applyBorder="1" applyAlignment="1" applyProtection="1">
      <alignment horizontal="left" vertical="top" wrapText="1"/>
      <protection locked="0"/>
    </xf>
    <xf numFmtId="0" fontId="10" fillId="13" borderId="11" xfId="4" applyNumberFormat="1" applyFont="1" applyFill="1" applyBorder="1" applyAlignment="1" applyProtection="1">
      <alignment horizontal="left" vertical="top" wrapText="1"/>
      <protection locked="0"/>
    </xf>
    <xf numFmtId="0" fontId="10" fillId="13" borderId="12" xfId="4" applyNumberFormat="1" applyFont="1" applyFill="1" applyBorder="1" applyAlignment="1" applyProtection="1">
      <alignment horizontal="left" vertical="top" wrapText="1"/>
      <protection locked="0"/>
    </xf>
    <xf numFmtId="0" fontId="10" fillId="13" borderId="13" xfId="4" applyNumberFormat="1" applyFont="1" applyFill="1" applyBorder="1" applyAlignment="1" applyProtection="1">
      <alignment horizontal="left" vertical="top" wrapText="1"/>
      <protection locked="0"/>
    </xf>
    <xf numFmtId="0" fontId="10" fillId="13" borderId="14" xfId="4" applyNumberFormat="1" applyFont="1" applyFill="1" applyBorder="1" applyAlignment="1" applyProtection="1">
      <alignment horizontal="left" vertical="top" wrapText="1"/>
      <protection locked="0"/>
    </xf>
    <xf numFmtId="0" fontId="10" fillId="2" borderId="114" xfId="0" applyFont="1" applyFill="1" applyBorder="1" applyAlignment="1">
      <alignment horizontal="left"/>
    </xf>
    <xf numFmtId="0" fontId="10" fillId="2" borderId="115" xfId="0" applyFont="1" applyFill="1" applyBorder="1" applyAlignment="1">
      <alignment horizontal="left"/>
    </xf>
    <xf numFmtId="0" fontId="10" fillId="2" borderId="116" xfId="0" applyFont="1" applyFill="1" applyBorder="1" applyAlignment="1">
      <alignment horizontal="left"/>
    </xf>
    <xf numFmtId="0" fontId="28" fillId="2" borderId="120" xfId="0" applyFont="1" applyFill="1" applyBorder="1" applyAlignment="1">
      <alignment horizontal="left"/>
    </xf>
    <xf numFmtId="0" fontId="28" fillId="2" borderId="4" xfId="0" applyFont="1" applyFill="1" applyBorder="1" applyAlignment="1">
      <alignment horizontal="left"/>
    </xf>
    <xf numFmtId="0" fontId="10" fillId="2" borderId="7" xfId="0" applyFont="1" applyFill="1" applyBorder="1" applyAlignment="1">
      <alignment horizontal="center" vertical="top"/>
    </xf>
    <xf numFmtId="0" fontId="10" fillId="2" borderId="0" xfId="0" applyFont="1" applyFill="1" applyAlignment="1">
      <alignment horizontal="center" vertical="top"/>
    </xf>
    <xf numFmtId="0" fontId="19" fillId="0" borderId="74" xfId="0" applyFont="1" applyBorder="1" applyAlignment="1">
      <alignment horizontal="left" vertical="center"/>
    </xf>
    <xf numFmtId="0" fontId="19" fillId="0" borderId="76" xfId="0" applyFont="1" applyBorder="1" applyAlignment="1">
      <alignment horizontal="left" vertical="center"/>
    </xf>
    <xf numFmtId="0" fontId="19" fillId="0" borderId="70" xfId="0" applyFont="1" applyBorder="1" applyAlignment="1">
      <alignment horizontal="left" vertical="center"/>
    </xf>
    <xf numFmtId="0" fontId="19" fillId="0" borderId="127" xfId="0" applyFont="1" applyBorder="1" applyAlignment="1">
      <alignment horizontal="left" vertical="center"/>
    </xf>
    <xf numFmtId="0" fontId="19" fillId="0" borderId="70" xfId="0" applyFont="1" applyBorder="1" applyAlignment="1">
      <alignment horizontal="left" vertical="center" wrapText="1"/>
    </xf>
    <xf numFmtId="0" fontId="19" fillId="0" borderId="127" xfId="0" applyFont="1" applyBorder="1" applyAlignment="1">
      <alignment horizontal="left" vertical="center" wrapText="1"/>
    </xf>
    <xf numFmtId="0" fontId="24" fillId="7" borderId="29" xfId="7" applyFont="1" applyBorder="1" applyAlignment="1" applyProtection="1">
      <alignment vertical="center"/>
    </xf>
    <xf numFmtId="0" fontId="24" fillId="7" borderId="30" xfId="7" applyFont="1" applyBorder="1" applyAlignment="1" applyProtection="1">
      <alignment vertical="center"/>
    </xf>
    <xf numFmtId="0" fontId="24" fillId="7" borderId="31" xfId="7" applyFont="1" applyBorder="1" applyAlignment="1" applyProtection="1">
      <alignment vertical="center"/>
    </xf>
    <xf numFmtId="0" fontId="13" fillId="14" borderId="85" xfId="21" applyFont="1" applyFill="1" applyBorder="1" applyAlignment="1">
      <alignment horizontal="center" vertical="center"/>
    </xf>
    <xf numFmtId="0" fontId="13" fillId="14" borderId="80" xfId="21" applyFont="1" applyFill="1" applyBorder="1" applyAlignment="1">
      <alignment horizontal="center" vertical="center"/>
    </xf>
    <xf numFmtId="0" fontId="13" fillId="14" borderId="32" xfId="21" applyFont="1" applyFill="1" applyBorder="1" applyAlignment="1">
      <alignment horizontal="center" vertical="center"/>
    </xf>
    <xf numFmtId="0" fontId="19" fillId="0" borderId="86" xfId="0" applyFont="1" applyBorder="1" applyAlignment="1">
      <alignment horizontal="left" vertical="center" wrapText="1"/>
    </xf>
    <xf numFmtId="0" fontId="19" fillId="0" borderId="92" xfId="0" applyFont="1" applyBorder="1" applyAlignment="1">
      <alignment horizontal="left" vertical="center" wrapText="1"/>
    </xf>
    <xf numFmtId="0" fontId="10" fillId="0" borderId="117" xfId="21" applyFont="1" applyBorder="1" applyAlignment="1">
      <alignment horizontal="left" vertical="center"/>
    </xf>
    <xf numFmtId="0" fontId="10" fillId="0" borderId="118" xfId="21" applyFont="1" applyBorder="1" applyAlignment="1">
      <alignment horizontal="left" vertical="center"/>
    </xf>
    <xf numFmtId="0" fontId="11" fillId="13" borderId="123" xfId="21" applyFont="1" applyFill="1" applyBorder="1" applyAlignment="1" applyProtection="1">
      <alignment horizontal="center" vertical="center"/>
      <protection locked="0"/>
    </xf>
    <xf numFmtId="0" fontId="11" fillId="13" borderId="22" xfId="21" applyFont="1" applyFill="1" applyBorder="1" applyAlignment="1" applyProtection="1">
      <alignment horizontal="center" vertical="center"/>
      <protection locked="0"/>
    </xf>
    <xf numFmtId="0" fontId="10" fillId="0" borderId="88" xfId="21" applyFont="1" applyBorder="1" applyAlignment="1">
      <alignment horizontal="left" vertical="center"/>
    </xf>
    <xf numFmtId="0" fontId="11" fillId="13" borderId="85" xfId="21" applyFont="1" applyFill="1" applyBorder="1" applyAlignment="1" applyProtection="1">
      <alignment horizontal="center" vertical="center"/>
      <protection locked="0"/>
    </xf>
    <xf numFmtId="0" fontId="11" fillId="13" borderId="32" xfId="21" applyFont="1" applyFill="1" applyBorder="1" applyAlignment="1" applyProtection="1">
      <alignment horizontal="center" vertical="center"/>
      <protection locked="0"/>
    </xf>
    <xf numFmtId="0" fontId="10" fillId="13" borderId="123" xfId="0" applyFont="1" applyFill="1" applyBorder="1" applyAlignment="1" applyProtection="1">
      <alignment horizontal="center"/>
      <protection locked="0"/>
    </xf>
    <xf numFmtId="0" fontId="10" fillId="13" borderId="22" xfId="0" applyFont="1" applyFill="1" applyBorder="1" applyAlignment="1" applyProtection="1">
      <alignment horizontal="center"/>
      <protection locked="0"/>
    </xf>
    <xf numFmtId="0" fontId="10" fillId="13" borderId="4" xfId="0" applyFont="1" applyFill="1" applyBorder="1" applyAlignment="1" applyProtection="1">
      <alignment horizontal="center" vertical="center"/>
      <protection locked="0"/>
    </xf>
    <xf numFmtId="0" fontId="10" fillId="13" borderId="78" xfId="0" applyFont="1" applyFill="1" applyBorder="1" applyAlignment="1" applyProtection="1">
      <alignment horizontal="center" vertical="center"/>
      <protection locked="0"/>
    </xf>
    <xf numFmtId="0" fontId="28" fillId="2" borderId="48" xfId="0" applyFont="1" applyFill="1" applyBorder="1" applyAlignment="1">
      <alignment horizontal="left"/>
    </xf>
    <xf numFmtId="0" fontId="28" fillId="2" borderId="5" xfId="0" applyFont="1" applyFill="1" applyBorder="1" applyAlignment="1">
      <alignment horizontal="left"/>
    </xf>
    <xf numFmtId="0" fontId="10" fillId="13" borderId="24" xfId="0" applyFont="1" applyFill="1" applyBorder="1" applyAlignment="1" applyProtection="1">
      <alignment horizontal="left" vertical="top" wrapText="1"/>
      <protection locked="0"/>
    </xf>
    <xf numFmtId="0" fontId="10" fillId="13" borderId="2" xfId="0" applyFont="1" applyFill="1" applyBorder="1" applyAlignment="1" applyProtection="1">
      <alignment horizontal="left" vertical="top" wrapText="1"/>
      <protection locked="0"/>
    </xf>
    <xf numFmtId="0" fontId="10" fillId="13" borderId="25" xfId="0" applyFont="1" applyFill="1" applyBorder="1" applyAlignment="1" applyProtection="1">
      <alignment horizontal="left" vertical="top" wrapText="1"/>
      <protection locked="0"/>
    </xf>
    <xf numFmtId="0" fontId="10" fillId="13" borderId="26" xfId="0" applyFont="1" applyFill="1" applyBorder="1" applyAlignment="1" applyProtection="1">
      <alignment horizontal="left" vertical="top" wrapText="1"/>
      <protection locked="0"/>
    </xf>
    <xf numFmtId="0" fontId="10" fillId="13" borderId="3" xfId="0" applyFont="1" applyFill="1" applyBorder="1" applyAlignment="1" applyProtection="1">
      <alignment horizontal="left" vertical="top" wrapText="1"/>
      <protection locked="0"/>
    </xf>
    <xf numFmtId="0" fontId="10" fillId="13" borderId="27" xfId="0" applyFont="1" applyFill="1" applyBorder="1" applyAlignment="1" applyProtection="1">
      <alignment horizontal="left" vertical="top" wrapText="1"/>
      <protection locked="0"/>
    </xf>
    <xf numFmtId="0" fontId="24" fillId="7" borderId="29" xfId="7" applyFont="1" applyBorder="1" applyAlignment="1">
      <alignment horizontal="left" vertical="top"/>
    </xf>
    <xf numFmtId="0" fontId="24" fillId="7" borderId="30" xfId="7" applyFont="1" applyBorder="1" applyAlignment="1">
      <alignment horizontal="left" vertical="top"/>
    </xf>
    <xf numFmtId="0" fontId="24" fillId="7" borderId="31" xfId="7" applyFont="1" applyBorder="1" applyAlignment="1">
      <alignment horizontal="left" vertical="top"/>
    </xf>
    <xf numFmtId="0" fontId="19" fillId="17" borderId="48" xfId="7" applyFont="1" applyFill="1" applyBorder="1" applyAlignment="1" applyProtection="1">
      <alignment horizontal="left" vertical="center" wrapText="1"/>
    </xf>
    <xf numFmtId="0" fontId="19" fillId="17" borderId="5" xfId="7" applyFont="1" applyFill="1" applyBorder="1" applyAlignment="1" applyProtection="1">
      <alignment horizontal="left" vertical="center" wrapText="1"/>
    </xf>
    <xf numFmtId="0" fontId="19" fillId="17" borderId="35" xfId="7" applyFont="1" applyFill="1" applyBorder="1" applyAlignment="1" applyProtection="1">
      <alignment horizontal="left" vertical="center" wrapText="1"/>
    </xf>
    <xf numFmtId="0" fontId="19" fillId="17" borderId="16" xfId="7" applyFont="1" applyFill="1" applyBorder="1" applyAlignment="1" applyProtection="1">
      <alignment horizontal="left" vertical="center" wrapText="1"/>
    </xf>
    <xf numFmtId="0" fontId="19" fillId="17" borderId="1" xfId="7" applyFont="1" applyFill="1" applyBorder="1" applyAlignment="1" applyProtection="1">
      <alignment horizontal="left" vertical="center" wrapText="1"/>
    </xf>
    <xf numFmtId="0" fontId="19" fillId="17" borderId="19" xfId="7" applyFont="1" applyFill="1" applyBorder="1" applyAlignment="1" applyProtection="1">
      <alignment horizontal="left" vertical="center" wrapText="1"/>
    </xf>
    <xf numFmtId="0" fontId="9" fillId="7" borderId="29" xfId="7" applyBorder="1" applyAlignment="1">
      <alignment horizontal="left"/>
    </xf>
    <xf numFmtId="0" fontId="9" fillId="7" borderId="31" xfId="7" applyBorder="1" applyAlignment="1">
      <alignment horizontal="left"/>
    </xf>
  </cellXfs>
  <cellStyles count="29">
    <cellStyle name="40% - Accent1" xfId="4" builtinId="31"/>
    <cellStyle name="60% - Accent1 2" xfId="24" xr:uid="{00000000-0005-0000-0000-000001000000}"/>
    <cellStyle name="60% - Accent2" xfId="5" builtinId="36"/>
    <cellStyle name="Auto Populated Cells" xfId="8" xr:uid="{00000000-0005-0000-0000-000003000000}"/>
    <cellStyle name="Calculation 2" xfId="9" xr:uid="{00000000-0005-0000-0000-000004000000}"/>
    <cellStyle name="Conditional Cell" xfId="10" xr:uid="{00000000-0005-0000-0000-000005000000}"/>
    <cellStyle name="Explanatory Text 2" xfId="11" xr:uid="{00000000-0005-0000-0000-000006000000}"/>
    <cellStyle name="Explanatory Text 3" xfId="20" xr:uid="{00000000-0005-0000-0000-000007000000}"/>
    <cellStyle name="Fixed Values" xfId="12" xr:uid="{00000000-0005-0000-0000-000008000000}"/>
    <cellStyle name="Heading 4 2" xfId="7" xr:uid="{00000000-0005-0000-0000-000009000000}"/>
    <cellStyle name="Hyperlink" xfId="1" builtinId="8"/>
    <cellStyle name="Hyperlink 2" xfId="19" xr:uid="{00000000-0005-0000-0000-00000B000000}"/>
    <cellStyle name="Input 2" xfId="13" xr:uid="{00000000-0005-0000-0000-00000C000000}"/>
    <cellStyle name="Input 3" xfId="18" xr:uid="{00000000-0005-0000-0000-00000D000000}"/>
    <cellStyle name="Neutral 2" xfId="25" xr:uid="{00000000-0005-0000-0000-00000E000000}"/>
    <cellStyle name="Normal" xfId="0" builtinId="0"/>
    <cellStyle name="Normal 2" xfId="2" xr:uid="{00000000-0005-0000-0000-000010000000}"/>
    <cellStyle name="Normal 2 2" xfId="21" xr:uid="{00000000-0005-0000-0000-000011000000}"/>
    <cellStyle name="Normal 2 2 2" xfId="27" xr:uid="{00000000-0005-0000-0000-000012000000}"/>
    <cellStyle name="Normal 3" xfId="3" xr:uid="{00000000-0005-0000-0000-000013000000}"/>
    <cellStyle name="Normal 3 2" xfId="22" xr:uid="{00000000-0005-0000-0000-000014000000}"/>
    <cellStyle name="Normal 3 3" xfId="23" xr:uid="{00000000-0005-0000-0000-000015000000}"/>
    <cellStyle name="Normal 4" xfId="6" xr:uid="{00000000-0005-0000-0000-000016000000}"/>
    <cellStyle name="Normal 4 2" xfId="28" xr:uid="{00000000-0005-0000-0000-000017000000}"/>
    <cellStyle name="Output 2" xfId="14" xr:uid="{00000000-0005-0000-0000-000018000000}"/>
    <cellStyle name="Percent" xfId="26" builtinId="5"/>
    <cellStyle name="Revision Needed" xfId="15" xr:uid="{00000000-0005-0000-0000-00001A000000}"/>
    <cellStyle name="Tab Header" xfId="16" xr:uid="{00000000-0005-0000-0000-00001B000000}"/>
    <cellStyle name="Table Header" xfId="17" xr:uid="{00000000-0005-0000-0000-00001C000000}"/>
  </cellStyles>
  <dxfs count="28">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numFmt numFmtId="2" formatCode="0.00"/>
    </dxf>
    <dxf>
      <numFmt numFmtId="165" formatCode="0.0"/>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s>
  <tableStyles count="0" defaultTableStyle="TableStyleMedium9" defaultPivotStyle="PivotStyleLight16"/>
  <colors>
    <mruColors>
      <color rgb="FF99CCFF"/>
      <color rgb="FF800000"/>
      <color rgb="FF000000"/>
      <color rgb="FFCCFFCC"/>
      <color rgb="FFCC0000"/>
      <color rgb="FFFFCCCC"/>
      <color rgb="FF006600"/>
      <color rgb="FF0066CC"/>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text-idx?SID=ccacaf0178dc059cd7ea6582a6c07240&amp;mc=true&amp;node=pt10.3.431&amp;rgn=div5"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8"/>
  <sheetViews>
    <sheetView showGridLines="0" tabSelected="1" zoomScale="80" zoomScaleNormal="80" workbookViewId="0">
      <selection activeCell="B13" sqref="B13:C13"/>
    </sheetView>
  </sheetViews>
  <sheetFormatPr defaultColWidth="9.21875" defaultRowHeight="15.6" x14ac:dyDescent="0.3"/>
  <cols>
    <col min="1" max="1" width="2.77734375" style="39" customWidth="1"/>
    <col min="2" max="2" width="37.77734375" style="39" customWidth="1"/>
    <col min="3" max="3" width="131.21875" style="39" customWidth="1"/>
    <col min="4" max="4" width="5.77734375" style="39" customWidth="1"/>
    <col min="5" max="5" width="4.21875" style="39" customWidth="1"/>
    <col min="6" max="16384" width="9.21875" style="39"/>
  </cols>
  <sheetData>
    <row r="1" spans="2:5" ht="16.2" thickBot="1" x14ac:dyDescent="0.35">
      <c r="E1" s="40"/>
    </row>
    <row r="2" spans="2:5" ht="16.2" thickBot="1" x14ac:dyDescent="0.35">
      <c r="B2" s="353" t="str">
        <f>'Version Control'!$B$2</f>
        <v>Title Block</v>
      </c>
      <c r="C2" s="354"/>
      <c r="E2" s="40"/>
    </row>
    <row r="3" spans="2:5" s="38" customFormat="1" x14ac:dyDescent="0.35">
      <c r="B3" s="26" t="str">
        <f>'Version Control'!$B$3</f>
        <v>Test Report Template Name:</v>
      </c>
      <c r="C3" s="139" t="str">
        <f>'Version Control'!$C$3</f>
        <v>Automatic Commercial Ice Makers</v>
      </c>
      <c r="E3" s="41"/>
    </row>
    <row r="4" spans="2:5" s="38" customFormat="1" x14ac:dyDescent="0.35">
      <c r="B4" s="59" t="str">
        <f>'Version Control'!$B$4</f>
        <v>Version Number:</v>
      </c>
      <c r="C4" s="153" t="str">
        <f>'Version Control'!$C$4</f>
        <v>v3.7</v>
      </c>
      <c r="E4" s="41"/>
    </row>
    <row r="5" spans="2:5" s="38" customFormat="1" x14ac:dyDescent="0.35">
      <c r="B5" s="25" t="str">
        <f>'Version Control'!$B$5</f>
        <v xml:space="preserve">Latest Template Revision: </v>
      </c>
      <c r="C5" s="30">
        <f>'Version Control'!$C$5</f>
        <v>46113</v>
      </c>
      <c r="E5" s="41"/>
    </row>
    <row r="6" spans="2:5" s="38" customFormat="1" x14ac:dyDescent="0.35">
      <c r="B6" s="25" t="str">
        <f>'Version Control'!$B$6</f>
        <v>Tab Name:</v>
      </c>
      <c r="C6" s="153" t="str">
        <f ca="1">MID(CELL("filename",A1), FIND("]", CELL("filename", A1))+ 1, 255)</f>
        <v>Instructions</v>
      </c>
      <c r="E6" s="41"/>
    </row>
    <row r="7" spans="2:5" x14ac:dyDescent="0.3">
      <c r="B7" s="36" t="str">
        <f>'Version Control'!$B$7</f>
        <v>File Name:</v>
      </c>
      <c r="C7" s="154" t="str">
        <f ca="1">'Version Control'!$C$7</f>
        <v>Automatic Commercial Ice Makers - v3.7.xlsx</v>
      </c>
      <c r="E7" s="40"/>
    </row>
    <row r="8" spans="2:5" x14ac:dyDescent="0.3">
      <c r="B8" s="36" t="str">
        <f>'Version Control'!$B$8</f>
        <v>Test Start Date:</v>
      </c>
      <c r="C8" s="308" t="str">
        <f>'Version Control'!$C$8</f>
        <v>[MM/DD/YYYY]</v>
      </c>
      <c r="E8" s="40"/>
    </row>
    <row r="9" spans="2:5" ht="16.2" thickBot="1" x14ac:dyDescent="0.4">
      <c r="B9" s="27" t="str">
        <f>'Version Control'!$B$9</f>
        <v xml:space="preserve">Test Completion Date: </v>
      </c>
      <c r="C9" s="31" t="str">
        <f>'Version Control'!$C$9</f>
        <v>[MM/DD/YYYY]</v>
      </c>
      <c r="E9" s="40"/>
    </row>
    <row r="10" spans="2:5" x14ac:dyDescent="0.3">
      <c r="E10" s="40"/>
    </row>
    <row r="11" spans="2:5" ht="16.2" thickBot="1" x14ac:dyDescent="0.35">
      <c r="E11" s="40"/>
    </row>
    <row r="12" spans="2:5" ht="16.2" thickBot="1" x14ac:dyDescent="0.35">
      <c r="B12" s="371" t="s">
        <v>32</v>
      </c>
      <c r="C12" s="372"/>
      <c r="E12" s="40"/>
    </row>
    <row r="13" spans="2:5" ht="20.25" customHeight="1" thickBot="1" x14ac:dyDescent="0.35">
      <c r="B13" s="355" t="s">
        <v>222</v>
      </c>
      <c r="C13" s="356"/>
      <c r="E13" s="40"/>
    </row>
    <row r="14" spans="2:5" ht="16.2" thickBot="1" x14ac:dyDescent="0.35">
      <c r="E14" s="40"/>
    </row>
    <row r="15" spans="2:5" ht="16.2" thickBot="1" x14ac:dyDescent="0.35">
      <c r="B15" s="371" t="s">
        <v>15</v>
      </c>
      <c r="C15" s="372"/>
      <c r="E15" s="40"/>
    </row>
    <row r="16" spans="2:5" x14ac:dyDescent="0.3">
      <c r="B16" s="122" t="s">
        <v>33</v>
      </c>
      <c r="C16" s="123" t="s">
        <v>34</v>
      </c>
      <c r="E16" s="40"/>
    </row>
    <row r="17" spans="2:5" x14ac:dyDescent="0.3">
      <c r="B17" s="35" t="s">
        <v>52</v>
      </c>
      <c r="C17" s="42" t="s">
        <v>157</v>
      </c>
      <c r="E17" s="40"/>
    </row>
    <row r="18" spans="2:5" x14ac:dyDescent="0.3">
      <c r="B18" s="36" t="s">
        <v>35</v>
      </c>
      <c r="C18" s="43" t="s">
        <v>158</v>
      </c>
      <c r="E18" s="40"/>
    </row>
    <row r="19" spans="2:5" x14ac:dyDescent="0.3">
      <c r="B19" s="36" t="s">
        <v>48</v>
      </c>
      <c r="C19" s="43" t="s">
        <v>159</v>
      </c>
      <c r="E19" s="40"/>
    </row>
    <row r="20" spans="2:5" x14ac:dyDescent="0.3">
      <c r="B20" s="36" t="s">
        <v>187</v>
      </c>
      <c r="C20" s="43" t="s">
        <v>193</v>
      </c>
      <c r="E20" s="40"/>
    </row>
    <row r="21" spans="2:5" x14ac:dyDescent="0.3">
      <c r="B21" s="36" t="s">
        <v>186</v>
      </c>
      <c r="C21" s="43" t="s">
        <v>194</v>
      </c>
      <c r="E21" s="40"/>
    </row>
    <row r="22" spans="2:5" x14ac:dyDescent="0.3">
      <c r="B22" s="36" t="s">
        <v>3</v>
      </c>
      <c r="C22" s="43" t="s">
        <v>160</v>
      </c>
      <c r="E22" s="40"/>
    </row>
    <row r="23" spans="2:5" x14ac:dyDescent="0.3">
      <c r="B23" s="36" t="s">
        <v>18</v>
      </c>
      <c r="C23" s="43" t="s">
        <v>161</v>
      </c>
      <c r="E23" s="40"/>
    </row>
    <row r="24" spans="2:5" x14ac:dyDescent="0.3">
      <c r="B24" s="36" t="s">
        <v>188</v>
      </c>
      <c r="C24" s="43" t="s">
        <v>195</v>
      </c>
      <c r="E24" s="40"/>
    </row>
    <row r="25" spans="2:5" x14ac:dyDescent="0.3">
      <c r="B25" s="36" t="s">
        <v>86</v>
      </c>
      <c r="C25" s="43" t="s">
        <v>162</v>
      </c>
      <c r="E25" s="40"/>
    </row>
    <row r="26" spans="2:5" x14ac:dyDescent="0.3">
      <c r="B26" s="36" t="s">
        <v>58</v>
      </c>
      <c r="C26" s="43" t="s">
        <v>163</v>
      </c>
      <c r="E26" s="40"/>
    </row>
    <row r="27" spans="2:5" x14ac:dyDescent="0.3">
      <c r="B27" s="36" t="s">
        <v>47</v>
      </c>
      <c r="C27" s="43" t="s">
        <v>164</v>
      </c>
      <c r="E27" s="40"/>
    </row>
    <row r="28" spans="2:5" x14ac:dyDescent="0.3">
      <c r="B28" s="28" t="s">
        <v>50</v>
      </c>
      <c r="C28" s="44" t="s">
        <v>172</v>
      </c>
      <c r="E28" s="40"/>
    </row>
    <row r="29" spans="2:5" ht="16.2" thickBot="1" x14ac:dyDescent="0.35">
      <c r="B29" s="29" t="s">
        <v>49</v>
      </c>
      <c r="C29" s="45" t="s">
        <v>165</v>
      </c>
      <c r="E29" s="40"/>
    </row>
    <row r="30" spans="2:5" ht="16.2" thickBot="1" x14ac:dyDescent="0.35">
      <c r="E30" s="40"/>
    </row>
    <row r="31" spans="2:5" ht="16.2" thickBot="1" x14ac:dyDescent="0.4">
      <c r="B31" s="367" t="s">
        <v>63</v>
      </c>
      <c r="C31" s="368"/>
      <c r="E31" s="40"/>
    </row>
    <row r="32" spans="2:5" ht="16.5" customHeight="1" x14ac:dyDescent="0.3">
      <c r="B32" s="143" t="s">
        <v>166</v>
      </c>
      <c r="C32" s="144" t="s">
        <v>167</v>
      </c>
      <c r="E32" s="40"/>
    </row>
    <row r="33" spans="2:5" x14ac:dyDescent="0.3">
      <c r="B33" s="369" t="s">
        <v>168</v>
      </c>
      <c r="C33" s="140" t="s">
        <v>20</v>
      </c>
      <c r="E33" s="40"/>
    </row>
    <row r="34" spans="2:5" x14ac:dyDescent="0.3">
      <c r="B34" s="369"/>
      <c r="C34" s="141" t="s">
        <v>169</v>
      </c>
      <c r="E34" s="40"/>
    </row>
    <row r="35" spans="2:5" x14ac:dyDescent="0.3">
      <c r="B35" s="369"/>
      <c r="C35" s="142" t="s">
        <v>170</v>
      </c>
      <c r="E35" s="40"/>
    </row>
    <row r="36" spans="2:5" ht="20.399999999999999" thickBot="1" x14ac:dyDescent="0.35">
      <c r="B36" s="370"/>
      <c r="C36" s="316" t="s">
        <v>69</v>
      </c>
      <c r="E36" s="40"/>
    </row>
    <row r="37" spans="2:5" ht="16.2" thickBot="1" x14ac:dyDescent="0.35">
      <c r="C37" s="32"/>
      <c r="E37" s="40"/>
    </row>
    <row r="38" spans="2:5" ht="18" thickBot="1" x14ac:dyDescent="0.35">
      <c r="B38" s="67" t="s">
        <v>72</v>
      </c>
      <c r="C38" s="68"/>
      <c r="E38" s="40"/>
    </row>
    <row r="39" spans="2:5" ht="16.5" customHeight="1" x14ac:dyDescent="0.3">
      <c r="B39" s="357" t="s">
        <v>70</v>
      </c>
      <c r="C39" s="358"/>
      <c r="E39" s="40"/>
    </row>
    <row r="40" spans="2:5" x14ac:dyDescent="0.3">
      <c r="B40" s="359"/>
      <c r="C40" s="360"/>
      <c r="E40" s="40"/>
    </row>
    <row r="41" spans="2:5" ht="16.2" thickBot="1" x14ac:dyDescent="0.35">
      <c r="B41" s="361"/>
      <c r="C41" s="362"/>
      <c r="E41" s="40"/>
    </row>
    <row r="42" spans="2:5" ht="16.5" customHeight="1" x14ac:dyDescent="0.3">
      <c r="B42" s="363" t="s">
        <v>78</v>
      </c>
      <c r="C42" s="364"/>
      <c r="E42" s="40"/>
    </row>
    <row r="43" spans="2:5" ht="16.2" thickBot="1" x14ac:dyDescent="0.35">
      <c r="B43" s="365"/>
      <c r="C43" s="366"/>
      <c r="E43" s="40"/>
    </row>
    <row r="44" spans="2:5" ht="9.75" customHeight="1" x14ac:dyDescent="0.3">
      <c r="B44" s="145"/>
      <c r="C44" s="146"/>
      <c r="E44" s="40"/>
    </row>
    <row r="45" spans="2:5" ht="19.8" x14ac:dyDescent="0.3">
      <c r="B45" s="69" t="s">
        <v>64</v>
      </c>
      <c r="C45" s="70" t="s">
        <v>65</v>
      </c>
      <c r="E45" s="40"/>
    </row>
    <row r="46" spans="2:5" ht="9.75" customHeight="1" thickBot="1" x14ac:dyDescent="0.35">
      <c r="B46" s="147"/>
      <c r="C46" s="148"/>
      <c r="E46" s="40"/>
    </row>
    <row r="47" spans="2:5" s="38" customFormat="1" ht="15" customHeight="1" x14ac:dyDescent="0.3">
      <c r="B47" s="65" t="s">
        <v>4</v>
      </c>
      <c r="C47" s="66" t="s">
        <v>35</v>
      </c>
      <c r="E47" s="41"/>
    </row>
    <row r="48" spans="2:5" x14ac:dyDescent="0.3">
      <c r="B48" s="46" t="s">
        <v>5</v>
      </c>
      <c r="C48" s="47" t="s">
        <v>48</v>
      </c>
      <c r="E48" s="40"/>
    </row>
    <row r="49" spans="1:5" x14ac:dyDescent="0.3">
      <c r="B49" s="46" t="s">
        <v>6</v>
      </c>
      <c r="C49" s="47" t="s">
        <v>187</v>
      </c>
      <c r="E49" s="40"/>
    </row>
    <row r="50" spans="1:5" x14ac:dyDescent="0.3">
      <c r="B50" s="46" t="s">
        <v>7</v>
      </c>
      <c r="C50" s="47" t="s">
        <v>186</v>
      </c>
      <c r="E50" s="40"/>
    </row>
    <row r="51" spans="1:5" x14ac:dyDescent="0.3">
      <c r="B51" s="46" t="s">
        <v>8</v>
      </c>
      <c r="C51" s="47" t="s">
        <v>3</v>
      </c>
      <c r="E51" s="40"/>
    </row>
    <row r="52" spans="1:5" x14ac:dyDescent="0.3">
      <c r="B52" s="46" t="s">
        <v>87</v>
      </c>
      <c r="C52" s="47" t="s">
        <v>18</v>
      </c>
      <c r="E52" s="40"/>
    </row>
    <row r="53" spans="1:5" x14ac:dyDescent="0.3">
      <c r="B53" s="46" t="s">
        <v>9</v>
      </c>
      <c r="C53" s="47" t="s">
        <v>185</v>
      </c>
      <c r="E53" s="40"/>
    </row>
    <row r="54" spans="1:5" x14ac:dyDescent="0.3">
      <c r="B54" s="46" t="s">
        <v>10</v>
      </c>
      <c r="C54" s="47" t="s">
        <v>86</v>
      </c>
      <c r="E54" s="40"/>
    </row>
    <row r="55" spans="1:5" x14ac:dyDescent="0.3">
      <c r="B55" s="46" t="s">
        <v>191</v>
      </c>
      <c r="C55" s="47" t="s">
        <v>58</v>
      </c>
      <c r="E55" s="40"/>
    </row>
    <row r="56" spans="1:5" ht="16.2" thickBot="1" x14ac:dyDescent="0.35">
      <c r="B56" s="48" t="s">
        <v>192</v>
      </c>
      <c r="C56" s="49" t="s">
        <v>62</v>
      </c>
      <c r="E56" s="40"/>
    </row>
    <row r="57" spans="1:5" x14ac:dyDescent="0.3">
      <c r="B57" s="38"/>
      <c r="E57" s="40"/>
    </row>
    <row r="58" spans="1:5" x14ac:dyDescent="0.3">
      <c r="A58" s="40"/>
      <c r="B58" s="40"/>
      <c r="C58" s="40"/>
      <c r="D58" s="40"/>
      <c r="E58" s="40"/>
    </row>
  </sheetData>
  <sheetProtection algorithmName="SHA-512" hashValue="kPZkrzjSjgJc+XMu7TbAcwShJ2IDfXzNNQWLCI7xfrx/V1D99XMxeTyQpssBHHDPu7LyQahcObs994rrAKnSGQ==" saltValue="w3nWbgmsSDNkpnv9dPRwxA==" spinCount="100000" sheet="1" objects="1" scenarios="1" selectLockedCells="1"/>
  <mergeCells count="8">
    <mergeCell ref="B2:C2"/>
    <mergeCell ref="B13:C13"/>
    <mergeCell ref="B39:C41"/>
    <mergeCell ref="B42:C43"/>
    <mergeCell ref="B31:C31"/>
    <mergeCell ref="B33:B36"/>
    <mergeCell ref="B15:C15"/>
    <mergeCell ref="B12:C12"/>
  </mergeCells>
  <hyperlinks>
    <hyperlink ref="C51" location="Settings!A1" display="Fill in Input Cells on &quot;Settings&quot; tab" xr:uid="{00000000-0004-0000-0000-000000000000}"/>
    <hyperlink ref="C52" location="Photos!A1" display="Fill in Input Cells on &quot;Photos&quot; tab, if applicable" xr:uid="{00000000-0004-0000-0000-000001000000}"/>
    <hyperlink ref="C55" location="Comments!A1" display="Fill in Input Cells on &quot;Comments&quot; tab" xr:uid="{00000000-0004-0000-0000-000002000000}"/>
    <hyperlink ref="C56" location="'Report Sign-Off Block'!A1" display="Fill in Input Cells on &quot;Report Sign-off Block&quot; tab" xr:uid="{00000000-0004-0000-0000-000003000000}"/>
    <hyperlink ref="C49" location="'Icemaking Test Conditions'!A1" display="Icemaking Test Conditions" xr:uid="{00000000-0004-0000-0000-000004000000}"/>
    <hyperlink ref="C48" location="'Setup &amp; Instrumentation'!A1" display="Fill in Input Cells on &quot;Setup &amp; Instrumentation&quot; tab" xr:uid="{00000000-0004-0000-0000-000005000000}"/>
    <hyperlink ref="C47" location="'General Info &amp; Test Results'!A1" display="Fill in Input Cells on &quot;General Info &amp; Test Results&quot; tab" xr:uid="{00000000-0004-0000-0000-000006000000}"/>
    <hyperlink ref="C54" location="'Test Data Inputs &amp; Calculations'!A1" display="Test Data Inputs &amp; Calculations" xr:uid="{00000000-0004-0000-0000-000007000000}"/>
    <hyperlink ref="B13" r:id="rId1" display="10 CFR 430 Subpart B Appendix A1:  Uniform Test Method for Measuring the Energy Consumption of Electric Refrigerators and Electric Refrigerator-Freezers [76 FR 12502, Mar. 7, 2011]" xr:uid="{00000000-0004-0000-0000-000008000000}"/>
    <hyperlink ref="B13:C13" r:id="rId2" display="10 CFR 431, Subpart H:  Uniform Test Method for the Measurement of Energy and Water Consumption of Automatic Commercial Ice Makers" xr:uid="{00000000-0004-0000-0000-000009000000}"/>
    <hyperlink ref="C53" location="'Ice Hardness'!A1" display="Ice Hardness" xr:uid="{00000000-0004-0000-0000-00000A000000}"/>
    <hyperlink ref="C50" location="'Ice Hardness Test Conditions'!A1" display="Ice Hardness Test Conditions" xr:uid="{00000000-0004-0000-0000-00000B000000}"/>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70C0"/>
  </sheetPr>
  <dimension ref="A1:H34"/>
  <sheetViews>
    <sheetView showGridLines="0" zoomScale="80" zoomScaleNormal="80" workbookViewId="0">
      <selection activeCell="B14" sqref="B14:F17"/>
    </sheetView>
  </sheetViews>
  <sheetFormatPr defaultColWidth="9.21875" defaultRowHeight="15.6" x14ac:dyDescent="0.35"/>
  <cols>
    <col min="1" max="1" width="4.44140625" style="4" customWidth="1"/>
    <col min="2" max="2" width="29.21875" style="4" customWidth="1"/>
    <col min="3" max="3" width="51.77734375" style="4" bestFit="1" customWidth="1"/>
    <col min="4" max="4" width="14.21875" style="4" customWidth="1"/>
    <col min="5" max="5" width="24.21875" style="4" bestFit="1" customWidth="1"/>
    <col min="6" max="6" width="73.77734375" style="4" customWidth="1"/>
    <col min="7" max="7" width="4.21875" style="4" customWidth="1"/>
    <col min="8" max="8" width="4" style="4" customWidth="1"/>
    <col min="9" max="11" width="48.44140625" style="4" customWidth="1"/>
    <col min="12" max="16384" width="9.21875" style="4"/>
  </cols>
  <sheetData>
    <row r="1" spans="2:8" ht="16.2" thickBot="1" x14ac:dyDescent="0.4">
      <c r="H1" s="16"/>
    </row>
    <row r="2" spans="2:8" ht="16.2" thickBot="1" x14ac:dyDescent="0.4">
      <c r="B2" s="353" t="str">
        <f>'Version Control'!$B$2</f>
        <v>Title Block</v>
      </c>
      <c r="C2" s="354"/>
      <c r="D2" s="104"/>
      <c r="H2" s="16"/>
    </row>
    <row r="3" spans="2:8" x14ac:dyDescent="0.35">
      <c r="B3" s="26" t="str">
        <f>'Version Control'!$B$3</f>
        <v>Test Report Template Name:</v>
      </c>
      <c r="C3" s="139" t="str">
        <f>'Version Control'!$C$3</f>
        <v>Automatic Commercial Ice Makers</v>
      </c>
      <c r="D3" s="109"/>
      <c r="H3" s="16"/>
    </row>
    <row r="4" spans="2:8" x14ac:dyDescent="0.35">
      <c r="B4" s="59" t="str">
        <f>'Version Control'!$B$4</f>
        <v>Version Number:</v>
      </c>
      <c r="C4" s="153" t="str">
        <f>'Version Control'!$C$4</f>
        <v>v3.7</v>
      </c>
      <c r="D4" s="109"/>
      <c r="E4" s="7" t="s">
        <v>61</v>
      </c>
      <c r="H4" s="16"/>
    </row>
    <row r="5" spans="2:8" x14ac:dyDescent="0.35">
      <c r="B5" s="25" t="str">
        <f>'Version Control'!$B$5</f>
        <v xml:space="preserve">Latest Template Revision: </v>
      </c>
      <c r="C5" s="30">
        <f>'Version Control'!$C$5</f>
        <v>46113</v>
      </c>
      <c r="D5" s="109"/>
      <c r="H5" s="16"/>
    </row>
    <row r="6" spans="2:8" x14ac:dyDescent="0.35">
      <c r="B6" s="25" t="str">
        <f>'Version Control'!$B$6</f>
        <v>Tab Name:</v>
      </c>
      <c r="C6" s="153" t="str">
        <f ca="1">MID(CELL("filename",A1), FIND("]", CELL("filename", A1))+ 1, 255)</f>
        <v>Comments</v>
      </c>
      <c r="D6" s="109"/>
      <c r="H6" s="16"/>
    </row>
    <row r="7" spans="2:8" ht="38.25" customHeight="1" x14ac:dyDescent="0.35">
      <c r="B7" s="36" t="str">
        <f>'Version Control'!$B$7</f>
        <v>File Name:</v>
      </c>
      <c r="C7" s="154" t="str">
        <f ca="1">'Version Control'!$C$7</f>
        <v>Automatic Commercial Ice Makers - v3.7.xlsx</v>
      </c>
      <c r="D7" s="109"/>
      <c r="H7" s="16"/>
    </row>
    <row r="8" spans="2:8" x14ac:dyDescent="0.35">
      <c r="B8" s="36" t="str">
        <f>'Version Control'!$B$8</f>
        <v>Test Start Date:</v>
      </c>
      <c r="C8" s="308" t="str">
        <f>'Version Control'!$C$8</f>
        <v>[MM/DD/YYYY]</v>
      </c>
      <c r="D8" s="109"/>
      <c r="H8" s="16"/>
    </row>
    <row r="9" spans="2:8" ht="16.2" thickBot="1" x14ac:dyDescent="0.4">
      <c r="B9" s="27" t="str">
        <f>'Version Control'!$B$9</f>
        <v xml:space="preserve">Test Completion Date: </v>
      </c>
      <c r="C9" s="31" t="str">
        <f>'Version Control'!$C$9</f>
        <v>[MM/DD/YYYY]</v>
      </c>
      <c r="H9" s="16"/>
    </row>
    <row r="10" spans="2:8" x14ac:dyDescent="0.35">
      <c r="H10" s="16"/>
    </row>
    <row r="11" spans="2:8" ht="16.2" thickBot="1" x14ac:dyDescent="0.4">
      <c r="H11" s="16"/>
    </row>
    <row r="12" spans="2:8" ht="16.2" thickBot="1" x14ac:dyDescent="0.4">
      <c r="B12" s="519" t="s">
        <v>121</v>
      </c>
      <c r="C12" s="520"/>
      <c r="D12" s="520"/>
      <c r="E12" s="520"/>
      <c r="F12" s="521"/>
      <c r="G12" s="19"/>
      <c r="H12" s="16"/>
    </row>
    <row r="13" spans="2:8" x14ac:dyDescent="0.35">
      <c r="B13" s="3" t="s">
        <v>154</v>
      </c>
      <c r="F13" s="5"/>
      <c r="H13" s="16"/>
    </row>
    <row r="14" spans="2:8" x14ac:dyDescent="0.35">
      <c r="B14" s="513"/>
      <c r="C14" s="514"/>
      <c r="D14" s="514"/>
      <c r="E14" s="514"/>
      <c r="F14" s="515"/>
      <c r="H14" s="16"/>
    </row>
    <row r="15" spans="2:8" x14ac:dyDescent="0.35">
      <c r="B15" s="407"/>
      <c r="C15" s="408"/>
      <c r="D15" s="408"/>
      <c r="E15" s="408"/>
      <c r="F15" s="409"/>
      <c r="H15" s="16"/>
    </row>
    <row r="16" spans="2:8" x14ac:dyDescent="0.35">
      <c r="B16" s="407"/>
      <c r="C16" s="408"/>
      <c r="D16" s="408"/>
      <c r="E16" s="408"/>
      <c r="F16" s="409"/>
      <c r="H16" s="16"/>
    </row>
    <row r="17" spans="2:8" ht="16.2" thickBot="1" x14ac:dyDescent="0.4">
      <c r="B17" s="410"/>
      <c r="C17" s="411"/>
      <c r="D17" s="411"/>
      <c r="E17" s="411"/>
      <c r="F17" s="412"/>
      <c r="H17" s="16"/>
    </row>
    <row r="18" spans="2:8" ht="16.2" thickBot="1" x14ac:dyDescent="0.4">
      <c r="B18" s="11"/>
      <c r="C18" s="11"/>
      <c r="D18" s="11"/>
      <c r="E18" s="11"/>
      <c r="F18" s="11"/>
      <c r="H18" s="16"/>
    </row>
    <row r="19" spans="2:8" ht="16.2" thickBot="1" x14ac:dyDescent="0.4">
      <c r="B19" s="103" t="s">
        <v>122</v>
      </c>
      <c r="C19" s="96"/>
      <c r="D19" s="96"/>
      <c r="E19" s="96"/>
      <c r="F19" s="97"/>
      <c r="H19" s="16"/>
    </row>
    <row r="20" spans="2:8" x14ac:dyDescent="0.35">
      <c r="B20" s="132" t="s">
        <v>123</v>
      </c>
      <c r="C20" s="131"/>
      <c r="D20" s="131"/>
      <c r="E20" s="131"/>
      <c r="F20" s="133"/>
      <c r="H20" s="16"/>
    </row>
    <row r="21" spans="2:8" x14ac:dyDescent="0.35">
      <c r="B21" s="407"/>
      <c r="C21" s="408"/>
      <c r="D21" s="408"/>
      <c r="E21" s="408"/>
      <c r="F21" s="409"/>
      <c r="H21" s="16"/>
    </row>
    <row r="22" spans="2:8" x14ac:dyDescent="0.35">
      <c r="B22" s="407"/>
      <c r="C22" s="408"/>
      <c r="D22" s="408"/>
      <c r="E22" s="408"/>
      <c r="F22" s="409"/>
      <c r="H22" s="16"/>
    </row>
    <row r="23" spans="2:8" x14ac:dyDescent="0.35">
      <c r="B23" s="407"/>
      <c r="C23" s="408"/>
      <c r="D23" s="408"/>
      <c r="E23" s="408"/>
      <c r="F23" s="409"/>
      <c r="H23" s="16"/>
    </row>
    <row r="24" spans="2:8" ht="16.2" thickBot="1" x14ac:dyDescent="0.4">
      <c r="B24" s="410"/>
      <c r="C24" s="411"/>
      <c r="D24" s="411"/>
      <c r="E24" s="411"/>
      <c r="F24" s="412"/>
      <c r="H24" s="16"/>
    </row>
    <row r="25" spans="2:8" ht="16.2" thickBot="1" x14ac:dyDescent="0.4">
      <c r="H25" s="16"/>
    </row>
    <row r="26" spans="2:8" ht="16.2" thickBot="1" x14ac:dyDescent="0.4">
      <c r="B26" s="103" t="s">
        <v>138</v>
      </c>
      <c r="C26" s="96"/>
      <c r="D26" s="96"/>
      <c r="E26" s="96"/>
      <c r="F26" s="97"/>
      <c r="H26" s="16"/>
    </row>
    <row r="27" spans="2:8" x14ac:dyDescent="0.35">
      <c r="B27" s="3" t="s">
        <v>124</v>
      </c>
      <c r="C27" s="11"/>
      <c r="D27" s="11"/>
      <c r="E27" s="11"/>
      <c r="F27" s="12"/>
      <c r="H27" s="16"/>
    </row>
    <row r="28" spans="2:8" x14ac:dyDescent="0.35">
      <c r="B28" s="513"/>
      <c r="C28" s="514"/>
      <c r="D28" s="514"/>
      <c r="E28" s="514"/>
      <c r="F28" s="515"/>
      <c r="H28" s="16"/>
    </row>
    <row r="29" spans="2:8" x14ac:dyDescent="0.35">
      <c r="B29" s="407"/>
      <c r="C29" s="408"/>
      <c r="D29" s="408"/>
      <c r="E29" s="408"/>
      <c r="F29" s="409"/>
      <c r="H29" s="16"/>
    </row>
    <row r="30" spans="2:8" x14ac:dyDescent="0.35">
      <c r="B30" s="407"/>
      <c r="C30" s="408"/>
      <c r="D30" s="408"/>
      <c r="E30" s="408"/>
      <c r="F30" s="409"/>
      <c r="H30" s="16"/>
    </row>
    <row r="31" spans="2:8" x14ac:dyDescent="0.35">
      <c r="B31" s="516"/>
      <c r="C31" s="517"/>
      <c r="D31" s="517"/>
      <c r="E31" s="517"/>
      <c r="F31" s="518"/>
      <c r="H31" s="16"/>
    </row>
    <row r="32" spans="2:8" ht="16.2" thickBot="1" x14ac:dyDescent="0.4">
      <c r="B32" s="100" t="s">
        <v>337</v>
      </c>
      <c r="C32" s="101"/>
      <c r="D32" s="101"/>
      <c r="E32" s="101"/>
      <c r="F32" s="102"/>
      <c r="H32" s="16"/>
    </row>
    <row r="33" spans="1:8" x14ac:dyDescent="0.35">
      <c r="H33" s="16"/>
    </row>
    <row r="34" spans="1:8" x14ac:dyDescent="0.35">
      <c r="A34" s="16"/>
      <c r="B34" s="16"/>
      <c r="C34" s="16"/>
      <c r="D34" s="16"/>
      <c r="E34" s="16"/>
      <c r="F34" s="16"/>
      <c r="G34" s="16"/>
      <c r="H34" s="16"/>
    </row>
  </sheetData>
  <sheetProtection algorithmName="SHA-512" hashValue="cl+4Sb6UeO0E6JVe3aSDMNtce/Ss0rWRYSleiCnktstVtQr+8Rhf7fb8GM58CBknG+OXkdjQzaYCz1l2li53Uw==" saltValue="jZdANzr8+3cp3EPiB0ci+g==" spinCount="100000" sheet="1" objects="1" scenarios="1" selectLockedCells="1"/>
  <mergeCells count="5">
    <mergeCell ref="B2:C2"/>
    <mergeCell ref="B28:F31"/>
    <mergeCell ref="B14:F17"/>
    <mergeCell ref="B12:F12"/>
    <mergeCell ref="B21:F24"/>
  </mergeCells>
  <hyperlinks>
    <hyperlink ref="E4" location="Instructions!C33" display="Back to Instructions tab"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0070C0"/>
  </sheetPr>
  <dimension ref="A1:G21"/>
  <sheetViews>
    <sheetView showGridLines="0" zoomScale="80" zoomScaleNormal="80" workbookViewId="0">
      <selection activeCell="E16" sqref="E16"/>
    </sheetView>
  </sheetViews>
  <sheetFormatPr defaultColWidth="9.21875" defaultRowHeight="15.6" x14ac:dyDescent="0.35"/>
  <cols>
    <col min="1" max="1" width="3.5546875" style="1" customWidth="1"/>
    <col min="2" max="2" width="29.21875" style="1" customWidth="1"/>
    <col min="3" max="3" width="57.44140625" style="1" customWidth="1"/>
    <col min="4" max="4" width="32.21875" style="1" customWidth="1"/>
    <col min="5" max="5" width="53.44140625" style="1" customWidth="1"/>
    <col min="6" max="6" width="4.44140625" style="1" customWidth="1"/>
    <col min="7" max="7" width="3.77734375" style="1" customWidth="1"/>
    <col min="8" max="16384" width="9.21875" style="1"/>
  </cols>
  <sheetData>
    <row r="1" spans="1:7" ht="16.2" thickBot="1" x14ac:dyDescent="0.4">
      <c r="G1" s="17"/>
    </row>
    <row r="2" spans="1:7" ht="16.2" thickBot="1" x14ac:dyDescent="0.4">
      <c r="B2" s="353" t="str">
        <f>'Version Control'!$B$2</f>
        <v>Title Block</v>
      </c>
      <c r="C2" s="354"/>
      <c r="G2" s="17"/>
    </row>
    <row r="3" spans="1:7" x14ac:dyDescent="0.35">
      <c r="B3" s="26" t="str">
        <f>'Version Control'!$B$3</f>
        <v>Test Report Template Name:</v>
      </c>
      <c r="C3" s="139" t="str">
        <f>'Version Control'!$C$3</f>
        <v>Automatic Commercial Ice Makers</v>
      </c>
      <c r="G3" s="17"/>
    </row>
    <row r="4" spans="1:7" ht="17.399999999999999" x14ac:dyDescent="0.4">
      <c r="B4" s="59" t="str">
        <f>'Version Control'!$B$4</f>
        <v>Version Number:</v>
      </c>
      <c r="C4" s="153" t="str">
        <f>'Version Control'!$C$4</f>
        <v>v3.7</v>
      </c>
      <c r="E4" s="134" t="s">
        <v>61</v>
      </c>
      <c r="G4" s="17"/>
    </row>
    <row r="5" spans="1:7" x14ac:dyDescent="0.35">
      <c r="B5" s="25" t="str">
        <f>'Version Control'!$B$5</f>
        <v xml:space="preserve">Latest Template Revision: </v>
      </c>
      <c r="C5" s="30">
        <f>'Version Control'!$C$5</f>
        <v>46113</v>
      </c>
      <c r="G5" s="17"/>
    </row>
    <row r="6" spans="1:7" x14ac:dyDescent="0.35">
      <c r="B6" s="25" t="str">
        <f>'Version Control'!$B$6</f>
        <v>Tab Name:</v>
      </c>
      <c r="C6" s="153" t="str">
        <f ca="1">MID(CELL("filename",A1), FIND("]", CELL("filename", A1))+ 1, 255)</f>
        <v>Report Sign-Off Block</v>
      </c>
      <c r="G6" s="17"/>
    </row>
    <row r="7" spans="1:7" ht="37.5" customHeight="1" x14ac:dyDescent="0.35">
      <c r="B7" s="36" t="str">
        <f>'Version Control'!$B$7</f>
        <v>File Name:</v>
      </c>
      <c r="C7" s="154" t="str">
        <f ca="1">'Version Control'!$C$7</f>
        <v>Automatic Commercial Ice Makers - v3.7.xlsx</v>
      </c>
      <c r="G7" s="17"/>
    </row>
    <row r="8" spans="1:7" x14ac:dyDescent="0.35">
      <c r="B8" s="36" t="str">
        <f>'Version Control'!$B$8</f>
        <v>Test Start Date:</v>
      </c>
      <c r="C8" s="308" t="str">
        <f>'Version Control'!$C$8</f>
        <v>[MM/DD/YYYY]</v>
      </c>
      <c r="G8" s="17"/>
    </row>
    <row r="9" spans="1:7" ht="16.2" thickBot="1" x14ac:dyDescent="0.4">
      <c r="B9" s="27" t="str">
        <f>'Version Control'!$B$9</f>
        <v xml:space="preserve">Test Completion Date: </v>
      </c>
      <c r="C9" s="31" t="str">
        <f>'Version Control'!$C$9</f>
        <v>[MM/DD/YYYY]</v>
      </c>
      <c r="G9" s="17"/>
    </row>
    <row r="10" spans="1:7" x14ac:dyDescent="0.35">
      <c r="G10" s="17"/>
    </row>
    <row r="11" spans="1:7" ht="16.2" thickBot="1" x14ac:dyDescent="0.4">
      <c r="G11" s="17"/>
    </row>
    <row r="12" spans="1:7" ht="16.2" thickBot="1" x14ac:dyDescent="0.4">
      <c r="A12" s="2"/>
      <c r="B12" s="373" t="s">
        <v>71</v>
      </c>
      <c r="C12" s="382"/>
      <c r="D12" s="382"/>
      <c r="E12" s="374"/>
      <c r="G12" s="17"/>
    </row>
    <row r="13" spans="1:7" ht="19.2" customHeight="1" x14ac:dyDescent="0.35">
      <c r="A13" s="2"/>
      <c r="B13" s="522" t="s">
        <v>74</v>
      </c>
      <c r="C13" s="523"/>
      <c r="D13" s="523"/>
      <c r="E13" s="524"/>
      <c r="G13" s="17"/>
    </row>
    <row r="14" spans="1:7" ht="23.4" customHeight="1" x14ac:dyDescent="0.35">
      <c r="A14" s="2"/>
      <c r="B14" s="525"/>
      <c r="C14" s="526"/>
      <c r="D14" s="526"/>
      <c r="E14" s="527"/>
      <c r="G14" s="17"/>
    </row>
    <row r="15" spans="1:7" x14ac:dyDescent="0.35">
      <c r="A15" s="2"/>
      <c r="B15" s="394" t="s">
        <v>29</v>
      </c>
      <c r="C15" s="395"/>
      <c r="D15" s="71" t="s">
        <v>28</v>
      </c>
      <c r="E15" s="72" t="s">
        <v>30</v>
      </c>
      <c r="G15" s="17"/>
    </row>
    <row r="16" spans="1:7" x14ac:dyDescent="0.35">
      <c r="A16" s="2"/>
      <c r="B16" s="396" t="s">
        <v>31</v>
      </c>
      <c r="C16" s="397"/>
      <c r="D16" s="73" t="str">
        <f>'General Info &amp; Test Results'!C18</f>
        <v>[MM/DD/YYYY]</v>
      </c>
      <c r="E16" s="126" t="s">
        <v>76</v>
      </c>
      <c r="G16" s="17"/>
    </row>
    <row r="17" spans="1:7" x14ac:dyDescent="0.35">
      <c r="A17" s="2"/>
      <c r="B17" s="396" t="s">
        <v>68</v>
      </c>
      <c r="C17" s="397"/>
      <c r="D17" s="76" t="s">
        <v>51</v>
      </c>
      <c r="E17" s="126" t="s">
        <v>76</v>
      </c>
      <c r="G17" s="17"/>
    </row>
    <row r="18" spans="1:7" x14ac:dyDescent="0.35">
      <c r="A18" s="2"/>
      <c r="B18" s="396" t="s">
        <v>75</v>
      </c>
      <c r="C18" s="397"/>
      <c r="D18" s="76" t="s">
        <v>51</v>
      </c>
      <c r="E18" s="126" t="s">
        <v>76</v>
      </c>
      <c r="G18" s="17"/>
    </row>
    <row r="19" spans="1:7" ht="16.2" thickBot="1" x14ac:dyDescent="0.4">
      <c r="A19" s="2"/>
      <c r="B19" s="385" t="s">
        <v>75</v>
      </c>
      <c r="C19" s="386"/>
      <c r="D19" s="79" t="s">
        <v>51</v>
      </c>
      <c r="E19" s="203" t="s">
        <v>76</v>
      </c>
      <c r="G19" s="17"/>
    </row>
    <row r="20" spans="1:7" x14ac:dyDescent="0.35">
      <c r="G20" s="17"/>
    </row>
    <row r="21" spans="1:7" x14ac:dyDescent="0.35">
      <c r="A21" s="17"/>
      <c r="B21" s="17"/>
      <c r="C21" s="17"/>
      <c r="D21" s="17"/>
      <c r="E21" s="17"/>
      <c r="F21" s="17"/>
      <c r="G21" s="17"/>
    </row>
  </sheetData>
  <sheetProtection algorithmName="SHA-512" hashValue="E81tshVvtTXv4+6pZPFrFoWqrZgvar+o1K5sL33AMXe/4/Z3YwALpHBfBQTj8XheMJsUHoL3JkjBVwhMOLFKFQ==" saltValue="wFrM4s3+QsUaPjCC7OARIQ==" spinCount="100000" sheet="1" objects="1" scenarios="1" selectLockedCells="1"/>
  <mergeCells count="8">
    <mergeCell ref="B2:C2"/>
    <mergeCell ref="B19:C19"/>
    <mergeCell ref="B13:E14"/>
    <mergeCell ref="B12:E12"/>
    <mergeCell ref="B15:C15"/>
    <mergeCell ref="B16:C16"/>
    <mergeCell ref="B17:C17"/>
    <mergeCell ref="B18:C18"/>
  </mergeCells>
  <hyperlinks>
    <hyperlink ref="E4" location="Instructions!C33" display="Back to Instructions tab" xr:uid="{00000000-0004-0000-0A00-000000000000}"/>
  </hyperlinks>
  <pageMargins left="0.7" right="0.7" top="0.75" bottom="0.75" header="0.3" footer="0.3"/>
  <pageSetup orientation="portrait" horizontalDpi="200" verticalDpi="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25"/>
  <sheetViews>
    <sheetView showGridLines="0" zoomScale="80" zoomScaleNormal="80" workbookViewId="0"/>
  </sheetViews>
  <sheetFormatPr defaultColWidth="9.21875" defaultRowHeight="15.6" x14ac:dyDescent="0.35"/>
  <cols>
    <col min="1" max="1" width="4.77734375" style="4" customWidth="1"/>
    <col min="2" max="2" width="32.5546875" style="4" customWidth="1"/>
    <col min="3" max="3" width="6.5546875" style="4" customWidth="1"/>
    <col min="4" max="4" width="50" style="4" customWidth="1"/>
    <col min="5" max="5" width="6.88671875" style="4" customWidth="1"/>
    <col min="6" max="6" width="19.88671875" style="4" customWidth="1"/>
    <col min="7" max="7" width="4.77734375" style="4" customWidth="1"/>
    <col min="8" max="8" width="4" style="4" customWidth="1"/>
    <col min="9" max="16384" width="9.21875" style="4"/>
  </cols>
  <sheetData>
    <row r="1" spans="2:8" ht="16.2" thickBot="1" x14ac:dyDescent="0.4">
      <c r="H1" s="16"/>
    </row>
    <row r="2" spans="2:8" ht="16.2" thickBot="1" x14ac:dyDescent="0.4">
      <c r="B2" s="371" t="str">
        <f>'Version Control'!$B$2</f>
        <v>Title Block</v>
      </c>
      <c r="C2" s="415"/>
      <c r="D2" s="415"/>
      <c r="E2" s="415"/>
      <c r="F2" s="372"/>
      <c r="H2" s="16"/>
    </row>
    <row r="3" spans="2:8" x14ac:dyDescent="0.35">
      <c r="B3" s="26" t="str">
        <f>'Version Control'!$B$3</f>
        <v>Test Report Template Name:</v>
      </c>
      <c r="C3" s="416" t="str">
        <f>'Version Control'!$C$3</f>
        <v>Automatic Commercial Ice Makers</v>
      </c>
      <c r="D3" s="417"/>
      <c r="E3" s="417"/>
      <c r="F3" s="418"/>
      <c r="H3" s="16"/>
    </row>
    <row r="4" spans="2:8" x14ac:dyDescent="0.35">
      <c r="B4" s="25" t="str">
        <f>'Version Control'!$B$4</f>
        <v>Version Number:</v>
      </c>
      <c r="C4" s="419" t="str">
        <f>'Version Control'!$C$4</f>
        <v>v3.7</v>
      </c>
      <c r="D4" s="420"/>
      <c r="E4" s="420"/>
      <c r="F4" s="421"/>
      <c r="H4" s="16"/>
    </row>
    <row r="5" spans="2:8" x14ac:dyDescent="0.35">
      <c r="B5" s="25" t="str">
        <f>'Version Control'!$B$5</f>
        <v xml:space="preserve">Latest Template Revision: </v>
      </c>
      <c r="C5" s="422">
        <f>'Version Control'!$C$5</f>
        <v>46113</v>
      </c>
      <c r="D5" s="423"/>
      <c r="E5" s="423"/>
      <c r="F5" s="424"/>
      <c r="H5" s="16"/>
    </row>
    <row r="6" spans="2:8" x14ac:dyDescent="0.35">
      <c r="B6" s="25" t="str">
        <f>'Version Control'!$B$6</f>
        <v>Tab Name:</v>
      </c>
      <c r="C6" s="419" t="str">
        <f ca="1">MID(CELL("filename",A1), FIND("]", CELL("filename", A1))+ 1, 255)</f>
        <v>Drop-Downs</v>
      </c>
      <c r="D6" s="420"/>
      <c r="E6" s="420"/>
      <c r="F6" s="421"/>
      <c r="H6" s="16"/>
    </row>
    <row r="7" spans="2:8" x14ac:dyDescent="0.35">
      <c r="B7" s="36" t="str">
        <f>'Version Control'!$B$7</f>
        <v>File Name:</v>
      </c>
      <c r="C7" s="425" t="str">
        <f ca="1">'Version Control'!$C$7</f>
        <v>Automatic Commercial Ice Makers - v3.7.xlsx</v>
      </c>
      <c r="D7" s="426"/>
      <c r="E7" s="426"/>
      <c r="F7" s="427"/>
      <c r="H7" s="16"/>
    </row>
    <row r="8" spans="2:8" x14ac:dyDescent="0.35">
      <c r="B8" s="36" t="str">
        <f>'Version Control'!$B$8</f>
        <v>Test Start Date:</v>
      </c>
      <c r="C8" s="428" t="str">
        <f>'Version Control'!$C$8</f>
        <v>[MM/DD/YYYY]</v>
      </c>
      <c r="D8" s="429"/>
      <c r="E8" s="429"/>
      <c r="F8" s="430"/>
      <c r="H8" s="16"/>
    </row>
    <row r="9" spans="2:8" ht="16.2" thickBot="1" x14ac:dyDescent="0.4">
      <c r="B9" s="27" t="str">
        <f>'Version Control'!$B$9</f>
        <v xml:space="preserve">Test Completion Date: </v>
      </c>
      <c r="C9" s="431" t="str">
        <f>'Version Control'!$C$9</f>
        <v>[MM/DD/YYYY]</v>
      </c>
      <c r="D9" s="432"/>
      <c r="E9" s="432"/>
      <c r="F9" s="433"/>
      <c r="H9" s="16"/>
    </row>
    <row r="10" spans="2:8" x14ac:dyDescent="0.35">
      <c r="H10" s="16"/>
    </row>
    <row r="11" spans="2:8" x14ac:dyDescent="0.35">
      <c r="H11" s="16"/>
    </row>
    <row r="12" spans="2:8" x14ac:dyDescent="0.35">
      <c r="B12" s="6" t="s">
        <v>145</v>
      </c>
      <c r="D12" s="6" t="s">
        <v>284</v>
      </c>
      <c r="E12" s="6"/>
      <c r="F12" s="6" t="s">
        <v>358</v>
      </c>
      <c r="H12" s="16"/>
    </row>
    <row r="13" spans="2:8" x14ac:dyDescent="0.35">
      <c r="B13" s="110" t="s">
        <v>149</v>
      </c>
      <c r="D13" s="110" t="s">
        <v>288</v>
      </c>
      <c r="E13" s="6"/>
      <c r="F13" s="110" t="s">
        <v>125</v>
      </c>
      <c r="H13" s="16"/>
    </row>
    <row r="14" spans="2:8" x14ac:dyDescent="0.35">
      <c r="B14" s="111" t="s">
        <v>147</v>
      </c>
      <c r="D14" s="111" t="s">
        <v>281</v>
      </c>
      <c r="E14" s="111"/>
      <c r="F14" s="99" t="s">
        <v>126</v>
      </c>
      <c r="H14" s="16"/>
    </row>
    <row r="15" spans="2:8" x14ac:dyDescent="0.35">
      <c r="B15" s="334" t="s">
        <v>148</v>
      </c>
      <c r="C15" s="11"/>
      <c r="D15" s="111" t="s">
        <v>344</v>
      </c>
      <c r="H15" s="16"/>
    </row>
    <row r="16" spans="2:8" x14ac:dyDescent="0.35">
      <c r="B16" s="11"/>
      <c r="C16" s="11"/>
      <c r="D16" s="99" t="s">
        <v>345</v>
      </c>
      <c r="E16" s="6"/>
      <c r="F16" s="6" t="s">
        <v>287</v>
      </c>
      <c r="H16" s="16"/>
    </row>
    <row r="17" spans="1:8" x14ac:dyDescent="0.35">
      <c r="B17" s="14"/>
      <c r="E17" s="11"/>
      <c r="F17" s="110" t="s">
        <v>285</v>
      </c>
      <c r="H17" s="16"/>
    </row>
    <row r="18" spans="1:8" x14ac:dyDescent="0.35">
      <c r="B18" s="6" t="s">
        <v>203</v>
      </c>
      <c r="D18" s="6" t="s">
        <v>202</v>
      </c>
      <c r="E18" s="11"/>
      <c r="F18" s="99" t="s">
        <v>286</v>
      </c>
      <c r="H18" s="16"/>
    </row>
    <row r="19" spans="1:8" x14ac:dyDescent="0.35">
      <c r="B19" s="110" t="s">
        <v>198</v>
      </c>
      <c r="D19" s="110" t="s">
        <v>210</v>
      </c>
      <c r="H19" s="16"/>
    </row>
    <row r="20" spans="1:8" x14ac:dyDescent="0.35">
      <c r="B20" s="200" t="s">
        <v>208</v>
      </c>
      <c r="D20" s="200" t="s">
        <v>205</v>
      </c>
      <c r="F20" s="6" t="s">
        <v>146</v>
      </c>
      <c r="H20" s="16"/>
    </row>
    <row r="21" spans="1:8" x14ac:dyDescent="0.35">
      <c r="B21" s="111" t="s">
        <v>209</v>
      </c>
      <c r="C21" s="11"/>
      <c r="D21" s="111" t="s">
        <v>206</v>
      </c>
      <c r="E21" s="11"/>
      <c r="F21" s="110" t="s">
        <v>150</v>
      </c>
      <c r="H21" s="16"/>
    </row>
    <row r="22" spans="1:8" x14ac:dyDescent="0.35">
      <c r="B22" s="111" t="s">
        <v>207</v>
      </c>
      <c r="C22" s="11"/>
      <c r="D22" s="111" t="s">
        <v>204</v>
      </c>
      <c r="E22" s="11"/>
      <c r="F22" s="99" t="s">
        <v>151</v>
      </c>
      <c r="H22" s="16"/>
    </row>
    <row r="23" spans="1:8" x14ac:dyDescent="0.35">
      <c r="B23" s="99" t="s">
        <v>199</v>
      </c>
      <c r="C23" s="11"/>
      <c r="D23" s="99" t="s">
        <v>199</v>
      </c>
      <c r="E23" s="11"/>
      <c r="H23" s="16"/>
    </row>
    <row r="24" spans="1:8" x14ac:dyDescent="0.35">
      <c r="B24" s="11"/>
      <c r="C24" s="11"/>
      <c r="D24" s="11"/>
      <c r="E24" s="11"/>
      <c r="F24" s="11"/>
      <c r="H24" s="16"/>
    </row>
    <row r="25" spans="1:8" s="15" customFormat="1" x14ac:dyDescent="0.35">
      <c r="A25" s="16"/>
      <c r="B25" s="16"/>
      <c r="C25" s="16"/>
      <c r="D25" s="16"/>
      <c r="E25" s="16"/>
      <c r="F25" s="16"/>
      <c r="G25" s="16"/>
      <c r="H25" s="16"/>
    </row>
  </sheetData>
  <sheetProtection algorithmName="SHA-512" hashValue="mo8kwjdfbcuAwH/pq4h3H6wnT+02S17Co3zAccsJLlwdTgMHnF99RSwPf0FWp3W3f+Hk3d2wim+rLKYyzyMMeg==" saltValue="OlWldCC4NJDLY42+/7IOjA==" spinCount="100000" sheet="1" objects="1" scenarios="1" selectLockedCells="1"/>
  <mergeCells count="8">
    <mergeCell ref="C7:F7"/>
    <mergeCell ref="C9:F9"/>
    <mergeCell ref="B2:F2"/>
    <mergeCell ref="C3:F3"/>
    <mergeCell ref="C4:F4"/>
    <mergeCell ref="C5:F5"/>
    <mergeCell ref="C6:F6"/>
    <mergeCell ref="C8:F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E38"/>
  <sheetViews>
    <sheetView showGridLines="0" zoomScale="80" zoomScaleNormal="80" workbookViewId="0">
      <selection activeCell="C30" sqref="C30"/>
    </sheetView>
  </sheetViews>
  <sheetFormatPr defaultColWidth="9.21875" defaultRowHeight="15.6" x14ac:dyDescent="0.35"/>
  <cols>
    <col min="1" max="1" width="3.88671875" style="1" customWidth="1"/>
    <col min="2" max="2" width="35.21875" style="1" customWidth="1"/>
    <col min="3" max="3" width="54.77734375" style="13" customWidth="1"/>
    <col min="4" max="4" width="6.44140625" style="1" customWidth="1"/>
    <col min="5" max="5" width="3.77734375" style="1" customWidth="1"/>
    <col min="6" max="16384" width="9.21875" style="1"/>
  </cols>
  <sheetData>
    <row r="1" spans="2:5" ht="16.2" thickBot="1" x14ac:dyDescent="0.4">
      <c r="B1" s="13"/>
      <c r="C1" s="1"/>
      <c r="E1" s="17"/>
    </row>
    <row r="2" spans="2:5" ht="16.2" thickBot="1" x14ac:dyDescent="0.4">
      <c r="B2" s="353" t="s">
        <v>21</v>
      </c>
      <c r="C2" s="354"/>
      <c r="E2" s="17"/>
    </row>
    <row r="3" spans="2:5" x14ac:dyDescent="0.35">
      <c r="B3" s="60" t="s">
        <v>171</v>
      </c>
      <c r="C3" s="149" t="s">
        <v>351</v>
      </c>
      <c r="E3" s="17"/>
    </row>
    <row r="4" spans="2:5" x14ac:dyDescent="0.35">
      <c r="B4" s="59" t="s">
        <v>24</v>
      </c>
      <c r="C4" s="150" t="str">
        <f>INDEX(B14:B64,COUNTA(B14:B64),1)</f>
        <v>v3.7</v>
      </c>
      <c r="E4" s="17"/>
    </row>
    <row r="5" spans="2:5" x14ac:dyDescent="0.35">
      <c r="B5" s="59" t="s">
        <v>73</v>
      </c>
      <c r="C5" s="62">
        <f>IF(MAX(B14:C106)=0,"No Revisions Dates Entered",MAX(C14:C106))</f>
        <v>46113</v>
      </c>
      <c r="E5" s="17"/>
    </row>
    <row r="6" spans="2:5" x14ac:dyDescent="0.35">
      <c r="B6" s="59" t="s">
        <v>23</v>
      </c>
      <c r="C6" s="61" t="str">
        <f ca="1">MID(CELL("filename",A1), FIND("]", CELL("filename", A1))+ 1, 255)</f>
        <v>Version Control</v>
      </c>
      <c r="E6" s="17"/>
    </row>
    <row r="7" spans="2:5" ht="39" customHeight="1" x14ac:dyDescent="0.35">
      <c r="B7" s="151" t="s">
        <v>22</v>
      </c>
      <c r="C7" s="152" t="str">
        <f ca="1">MID(CELL("FILENAME",B11),FIND("[",CELL("FILENAME",B11))+1,FIND("]",CELL("FILENAME",B11))-FIND("[",CELL("FILENAME",B11))-1)</f>
        <v>Automatic Commercial Ice Makers - v3.7.xlsx</v>
      </c>
      <c r="E7" s="17"/>
    </row>
    <row r="8" spans="2:5" x14ac:dyDescent="0.35">
      <c r="B8" s="59" t="s">
        <v>350</v>
      </c>
      <c r="C8" s="307" t="str">
        <f>'General Info &amp; Test Results'!C17</f>
        <v>[MM/DD/YYYY]</v>
      </c>
      <c r="E8" s="17"/>
    </row>
    <row r="9" spans="2:5" ht="16.2" thickBot="1" x14ac:dyDescent="0.4">
      <c r="B9" s="63" t="s">
        <v>25</v>
      </c>
      <c r="C9" s="64" t="str">
        <f>'General Info &amp; Test Results'!C18</f>
        <v>[MM/DD/YYYY]</v>
      </c>
      <c r="E9" s="17"/>
    </row>
    <row r="10" spans="2:5" x14ac:dyDescent="0.35">
      <c r="C10" s="1"/>
      <c r="E10" s="17"/>
    </row>
    <row r="11" spans="2:5" ht="16.2" thickBot="1" x14ac:dyDescent="0.4">
      <c r="C11" s="1"/>
      <c r="E11" s="17"/>
    </row>
    <row r="12" spans="2:5" ht="16.2" thickBot="1" x14ac:dyDescent="0.4">
      <c r="B12" s="528" t="s">
        <v>26</v>
      </c>
      <c r="C12" s="529"/>
      <c r="E12" s="17"/>
    </row>
    <row r="13" spans="2:5" x14ac:dyDescent="0.35">
      <c r="B13" s="135" t="s">
        <v>27</v>
      </c>
      <c r="C13" s="136" t="s">
        <v>28</v>
      </c>
      <c r="E13" s="17"/>
    </row>
    <row r="14" spans="2:5" x14ac:dyDescent="0.35">
      <c r="B14" s="118" t="s">
        <v>359</v>
      </c>
      <c r="C14" s="119">
        <v>41116</v>
      </c>
      <c r="E14" s="17"/>
    </row>
    <row r="15" spans="2:5" x14ac:dyDescent="0.35">
      <c r="B15" s="118" t="s">
        <v>360</v>
      </c>
      <c r="C15" s="119">
        <v>41169</v>
      </c>
      <c r="E15" s="17"/>
    </row>
    <row r="16" spans="2:5" x14ac:dyDescent="0.35">
      <c r="B16" s="118" t="s">
        <v>361</v>
      </c>
      <c r="C16" s="119">
        <v>41598</v>
      </c>
      <c r="E16" s="17"/>
    </row>
    <row r="17" spans="2:5" x14ac:dyDescent="0.35">
      <c r="B17" s="118" t="s">
        <v>362</v>
      </c>
      <c r="C17" s="119">
        <v>42069</v>
      </c>
      <c r="E17" s="17"/>
    </row>
    <row r="18" spans="2:5" x14ac:dyDescent="0.35">
      <c r="B18" s="118" t="s">
        <v>221</v>
      </c>
      <c r="C18" s="119">
        <v>42160</v>
      </c>
      <c r="E18" s="17"/>
    </row>
    <row r="19" spans="2:5" x14ac:dyDescent="0.35">
      <c r="B19" s="118" t="s">
        <v>346</v>
      </c>
      <c r="C19" s="119">
        <v>42922</v>
      </c>
      <c r="E19" s="17"/>
    </row>
    <row r="20" spans="2:5" x14ac:dyDescent="0.35">
      <c r="B20" s="118" t="s">
        <v>347</v>
      </c>
      <c r="C20" s="119">
        <v>43076</v>
      </c>
      <c r="E20" s="17"/>
    </row>
    <row r="21" spans="2:5" x14ac:dyDescent="0.35">
      <c r="B21" s="118" t="s">
        <v>348</v>
      </c>
      <c r="C21" s="119">
        <v>43260</v>
      </c>
      <c r="E21" s="17"/>
    </row>
    <row r="22" spans="2:5" x14ac:dyDescent="0.35">
      <c r="B22" s="118" t="s">
        <v>223</v>
      </c>
      <c r="C22" s="119">
        <v>45103</v>
      </c>
      <c r="E22" s="17"/>
    </row>
    <row r="23" spans="2:5" x14ac:dyDescent="0.35">
      <c r="B23" s="118" t="s">
        <v>338</v>
      </c>
      <c r="C23" s="119">
        <v>45167</v>
      </c>
      <c r="E23" s="17"/>
    </row>
    <row r="24" spans="2:5" x14ac:dyDescent="0.35">
      <c r="B24" s="118" t="s">
        <v>339</v>
      </c>
      <c r="C24" s="119">
        <v>45184</v>
      </c>
      <c r="E24" s="17"/>
    </row>
    <row r="25" spans="2:5" x14ac:dyDescent="0.35">
      <c r="B25" s="118" t="s">
        <v>340</v>
      </c>
      <c r="C25" s="119">
        <v>45216</v>
      </c>
      <c r="E25" s="17"/>
    </row>
    <row r="26" spans="2:5" x14ac:dyDescent="0.35">
      <c r="B26" s="118" t="s">
        <v>341</v>
      </c>
      <c r="C26" s="119">
        <v>45405</v>
      </c>
      <c r="E26" s="17"/>
    </row>
    <row r="27" spans="2:5" x14ac:dyDescent="0.35">
      <c r="B27" s="118" t="s">
        <v>342</v>
      </c>
      <c r="C27" s="119">
        <v>45488</v>
      </c>
      <c r="E27" s="17"/>
    </row>
    <row r="28" spans="2:5" x14ac:dyDescent="0.35">
      <c r="B28" s="118" t="s">
        <v>349</v>
      </c>
      <c r="C28" s="119">
        <v>45792</v>
      </c>
      <c r="E28" s="17"/>
    </row>
    <row r="29" spans="2:5" x14ac:dyDescent="0.35">
      <c r="B29" s="118" t="s">
        <v>363</v>
      </c>
      <c r="C29" s="119">
        <v>46113</v>
      </c>
      <c r="E29" s="17"/>
    </row>
    <row r="30" spans="2:5" x14ac:dyDescent="0.35">
      <c r="B30" s="118"/>
      <c r="C30" s="119"/>
      <c r="E30" s="17"/>
    </row>
    <row r="31" spans="2:5" x14ac:dyDescent="0.35">
      <c r="B31" s="118"/>
      <c r="C31" s="119"/>
      <c r="E31" s="17"/>
    </row>
    <row r="32" spans="2:5" x14ac:dyDescent="0.35">
      <c r="B32" s="118"/>
      <c r="C32" s="119"/>
      <c r="E32" s="17"/>
    </row>
    <row r="33" spans="1:5" x14ac:dyDescent="0.35">
      <c r="B33" s="118"/>
      <c r="C33" s="119"/>
      <c r="E33" s="17"/>
    </row>
    <row r="34" spans="1:5" x14ac:dyDescent="0.35">
      <c r="B34" s="118"/>
      <c r="C34" s="119"/>
      <c r="E34" s="17"/>
    </row>
    <row r="35" spans="1:5" x14ac:dyDescent="0.35">
      <c r="B35" s="118"/>
      <c r="C35" s="119"/>
      <c r="E35" s="17"/>
    </row>
    <row r="36" spans="1:5" ht="16.2" thickBot="1" x14ac:dyDescent="0.4">
      <c r="B36" s="194"/>
      <c r="C36" s="305"/>
      <c r="E36" s="17"/>
    </row>
    <row r="37" spans="1:5" x14ac:dyDescent="0.35">
      <c r="E37" s="17"/>
    </row>
    <row r="38" spans="1:5" x14ac:dyDescent="0.35">
      <c r="A38" s="17"/>
      <c r="B38" s="17"/>
      <c r="C38" s="18"/>
      <c r="D38" s="17"/>
      <c r="E38" s="17"/>
    </row>
  </sheetData>
  <sheetProtection algorithmName="SHA-512" hashValue="4P6pV2ZNoir+N4NTOS6KpnBEOiW6j8f28u0ymRS302hNJPFnvjRyIf0zKW5dKaddo8XyXW14T/S0TkdeXVXw+A==" saltValue="RbyXt2KbFkyGgYHPXfOZdQ==" spinCount="100000" sheet="1" objects="1" scenarios="1" selectLockedCells="1"/>
  <mergeCells count="2">
    <mergeCell ref="B12:C12"/>
    <mergeCell ref="B2:C2"/>
  </mergeCells>
  <phoneticPr fontId="4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J55"/>
  <sheetViews>
    <sheetView showGridLines="0" zoomScale="80" zoomScaleNormal="80" zoomScaleSheetLayoutView="85" workbookViewId="0">
      <selection activeCell="C13" sqref="C13"/>
    </sheetView>
  </sheetViews>
  <sheetFormatPr defaultColWidth="9.21875" defaultRowHeight="15.6" x14ac:dyDescent="0.3"/>
  <cols>
    <col min="1" max="1" width="5.5546875" style="32" customWidth="1"/>
    <col min="2" max="2" width="54.88671875" style="32" bestFit="1" customWidth="1"/>
    <col min="3" max="3" width="53.77734375" style="32" bestFit="1" customWidth="1"/>
    <col min="4" max="4" width="5.21875" style="32" customWidth="1"/>
    <col min="5" max="5" width="28.77734375" style="32" customWidth="1"/>
    <col min="6" max="6" width="10.21875" style="32" customWidth="1"/>
    <col min="7" max="7" width="27.5546875" style="32" customWidth="1"/>
    <col min="8" max="8" width="49.21875" style="32" customWidth="1"/>
    <col min="9" max="9" width="4.21875" style="32" customWidth="1"/>
    <col min="10" max="10" width="3.5546875" style="32" customWidth="1"/>
    <col min="11" max="16384" width="9.21875" style="32"/>
  </cols>
  <sheetData>
    <row r="1" spans="2:10" ht="16.2" thickBot="1" x14ac:dyDescent="0.35">
      <c r="J1" s="33"/>
    </row>
    <row r="2" spans="2:10" ht="16.2" thickBot="1" x14ac:dyDescent="0.35">
      <c r="B2" s="353" t="str">
        <f>'Version Control'!$B$2</f>
        <v>Title Block</v>
      </c>
      <c r="C2" s="354"/>
      <c r="J2" s="33"/>
    </row>
    <row r="3" spans="2:10" x14ac:dyDescent="0.35">
      <c r="B3" s="26" t="str">
        <f>'Version Control'!$B$3</f>
        <v>Test Report Template Name:</v>
      </c>
      <c r="C3" s="139" t="str">
        <f>'Version Control'!$C$3</f>
        <v>Automatic Commercial Ice Makers</v>
      </c>
      <c r="J3" s="33"/>
    </row>
    <row r="4" spans="2:10" ht="17.399999999999999" x14ac:dyDescent="0.35">
      <c r="B4" s="59" t="str">
        <f>'Version Control'!$B$4</f>
        <v>Version Number:</v>
      </c>
      <c r="C4" s="153" t="str">
        <f>'Version Control'!$C$4</f>
        <v>v3.7</v>
      </c>
      <c r="E4" s="34" t="s">
        <v>61</v>
      </c>
      <c r="J4" s="33"/>
    </row>
    <row r="5" spans="2:10" x14ac:dyDescent="0.35">
      <c r="B5" s="25" t="str">
        <f>'Version Control'!$B$5</f>
        <v xml:space="preserve">Latest Template Revision: </v>
      </c>
      <c r="C5" s="30">
        <f>'Version Control'!$C$5</f>
        <v>46113</v>
      </c>
      <c r="J5" s="33"/>
    </row>
    <row r="6" spans="2:10" x14ac:dyDescent="0.35">
      <c r="B6" s="25" t="str">
        <f>'Version Control'!$B$6</f>
        <v>Tab Name:</v>
      </c>
      <c r="C6" s="153" t="str">
        <f ca="1">MID(CELL("filename",A1), FIND("]", CELL("filename", A1))+ 1, 255)</f>
        <v>General Info &amp; Test Results</v>
      </c>
      <c r="J6" s="33"/>
    </row>
    <row r="7" spans="2:10" ht="34.5" customHeight="1" x14ac:dyDescent="0.3">
      <c r="B7" s="36" t="str">
        <f>'Version Control'!$B$7</f>
        <v>File Name:</v>
      </c>
      <c r="C7" s="154" t="str">
        <f ca="1">'Version Control'!$C$7</f>
        <v>Automatic Commercial Ice Makers - v3.7.xlsx</v>
      </c>
      <c r="J7" s="33"/>
    </row>
    <row r="8" spans="2:10" x14ac:dyDescent="0.3">
      <c r="B8" s="36" t="str">
        <f>'Version Control'!$B$8</f>
        <v>Test Start Date:</v>
      </c>
      <c r="C8" s="308" t="str">
        <f>'Version Control'!$C$8</f>
        <v>[MM/DD/YYYY]</v>
      </c>
      <c r="J8" s="33"/>
    </row>
    <row r="9" spans="2:10" ht="16.2" thickBot="1" x14ac:dyDescent="0.4">
      <c r="B9" s="27" t="str">
        <f>'Version Control'!$B$9</f>
        <v xml:space="preserve">Test Completion Date: </v>
      </c>
      <c r="C9" s="31" t="str">
        <f>'Version Control'!$C$9</f>
        <v>[MM/DD/YYYY]</v>
      </c>
      <c r="J9" s="33"/>
    </row>
    <row r="10" spans="2:10" x14ac:dyDescent="0.3">
      <c r="J10" s="33"/>
    </row>
    <row r="11" spans="2:10" ht="16.2" thickBot="1" x14ac:dyDescent="0.35">
      <c r="E11" s="219"/>
      <c r="F11" s="219"/>
      <c r="G11" s="219"/>
      <c r="H11" s="219"/>
      <c r="J11" s="33"/>
    </row>
    <row r="12" spans="2:10" ht="16.2" thickBot="1" x14ac:dyDescent="0.35">
      <c r="B12" s="373" t="s">
        <v>19</v>
      </c>
      <c r="C12" s="374"/>
      <c r="E12" s="375" t="s">
        <v>36</v>
      </c>
      <c r="F12" s="376"/>
      <c r="G12" s="376"/>
      <c r="H12" s="377"/>
      <c r="I12" s="213"/>
      <c r="J12" s="33"/>
    </row>
    <row r="13" spans="2:10" ht="17.399999999999999" x14ac:dyDescent="0.3">
      <c r="B13" s="220" t="s">
        <v>0</v>
      </c>
      <c r="C13" s="196"/>
      <c r="E13" s="378" t="s">
        <v>17</v>
      </c>
      <c r="F13" s="379"/>
      <c r="G13" s="221" t="s">
        <v>56</v>
      </c>
      <c r="H13" s="222" t="s">
        <v>37</v>
      </c>
      <c r="I13" s="219"/>
      <c r="J13" s="33"/>
    </row>
    <row r="14" spans="2:10" ht="18" thickBot="1" x14ac:dyDescent="0.35">
      <c r="B14" s="223" t="s">
        <v>38</v>
      </c>
      <c r="C14" s="197"/>
      <c r="E14" s="380" t="s">
        <v>88</v>
      </c>
      <c r="F14" s="381"/>
      <c r="G14" s="224" t="str">
        <f>IF(H_rounded&lt;&gt;0,H_rounded,"")</f>
        <v xml:space="preserve"> </v>
      </c>
      <c r="H14" s="225" t="s">
        <v>118</v>
      </c>
      <c r="I14" s="212"/>
      <c r="J14" s="33"/>
    </row>
    <row r="15" spans="2:10" ht="16.2" thickBot="1" x14ac:dyDescent="0.35">
      <c r="E15" s="226" t="s">
        <v>90</v>
      </c>
      <c r="F15" s="227"/>
      <c r="G15" s="224" t="str">
        <f>IF(CW_rounded&lt;&gt;0,CW_rounded,"")</f>
        <v xml:space="preserve"> </v>
      </c>
      <c r="H15" s="228" t="s">
        <v>139</v>
      </c>
      <c r="I15" s="212"/>
      <c r="J15" s="33"/>
    </row>
    <row r="16" spans="2:10" ht="16.2" thickBot="1" x14ac:dyDescent="0.35">
      <c r="B16" s="373" t="s">
        <v>53</v>
      </c>
      <c r="C16" s="374"/>
      <c r="E16" s="226" t="s">
        <v>89</v>
      </c>
      <c r="F16" s="227"/>
      <c r="G16" s="224" t="str">
        <f>IF(PW_rounded&lt;&gt;0,PW_rounded,"")</f>
        <v xml:space="preserve"> </v>
      </c>
      <c r="H16" s="225" t="s">
        <v>139</v>
      </c>
      <c r="I16" s="212"/>
      <c r="J16" s="33"/>
    </row>
    <row r="17" spans="2:10" ht="16.2" thickBot="1" x14ac:dyDescent="0.35">
      <c r="B17" s="28" t="s">
        <v>39</v>
      </c>
      <c r="C17" s="124" t="s">
        <v>51</v>
      </c>
      <c r="E17" s="229" t="s">
        <v>91</v>
      </c>
      <c r="F17" s="230"/>
      <c r="G17" s="231" t="str">
        <f>IF(E_rounded&lt;&gt;0,E_rounded,"")</f>
        <v xml:space="preserve"> </v>
      </c>
      <c r="H17" s="232" t="s">
        <v>140</v>
      </c>
      <c r="I17" s="212"/>
      <c r="J17" s="33"/>
    </row>
    <row r="18" spans="2:10" ht="16.2" thickBot="1" x14ac:dyDescent="0.35">
      <c r="B18" s="29" t="s">
        <v>40</v>
      </c>
      <c r="C18" s="125" t="s">
        <v>51</v>
      </c>
      <c r="E18"/>
      <c r="F18"/>
      <c r="G18"/>
      <c r="H18"/>
      <c r="J18" s="33"/>
    </row>
    <row r="19" spans="2:10" ht="16.2" thickBot="1" x14ac:dyDescent="0.35">
      <c r="E19" s="233" t="s">
        <v>67</v>
      </c>
      <c r="H19" s="38"/>
      <c r="J19" s="33"/>
    </row>
    <row r="20" spans="2:10" ht="16.2" thickBot="1" x14ac:dyDescent="0.35">
      <c r="B20" s="373" t="s">
        <v>278</v>
      </c>
      <c r="C20" s="374"/>
      <c r="E20" s="373" t="s">
        <v>71</v>
      </c>
      <c r="F20" s="382"/>
      <c r="G20" s="382"/>
      <c r="H20" s="374"/>
      <c r="J20" s="33"/>
    </row>
    <row r="21" spans="2:10" x14ac:dyDescent="0.3">
      <c r="B21" s="36" t="s">
        <v>44</v>
      </c>
      <c r="C21" s="195"/>
      <c r="E21" s="388" t="s">
        <v>77</v>
      </c>
      <c r="F21" s="389"/>
      <c r="G21" s="389"/>
      <c r="H21" s="390"/>
      <c r="J21" s="33"/>
    </row>
    <row r="22" spans="2:10" x14ac:dyDescent="0.3">
      <c r="B22" s="36" t="s">
        <v>45</v>
      </c>
      <c r="C22" s="77"/>
      <c r="E22" s="391"/>
      <c r="F22" s="392"/>
      <c r="G22" s="392"/>
      <c r="H22" s="393"/>
      <c r="J22" s="33"/>
    </row>
    <row r="23" spans="2:10" x14ac:dyDescent="0.3">
      <c r="B23" s="36" t="s">
        <v>1</v>
      </c>
      <c r="C23" s="77"/>
      <c r="E23" s="391"/>
      <c r="F23" s="392"/>
      <c r="G23" s="392"/>
      <c r="H23" s="393"/>
      <c r="J23" s="33"/>
    </row>
    <row r="24" spans="2:10" x14ac:dyDescent="0.35">
      <c r="B24" s="36" t="s">
        <v>46</v>
      </c>
      <c r="C24" s="77"/>
      <c r="E24" s="394" t="s">
        <v>29</v>
      </c>
      <c r="F24" s="395"/>
      <c r="G24" s="71" t="s">
        <v>28</v>
      </c>
      <c r="H24" s="72" t="s">
        <v>30</v>
      </c>
      <c r="J24" s="33"/>
    </row>
    <row r="25" spans="2:10" x14ac:dyDescent="0.35">
      <c r="B25" s="36" t="s">
        <v>16</v>
      </c>
      <c r="C25" s="77"/>
      <c r="E25" s="396" t="s">
        <v>31</v>
      </c>
      <c r="F25" s="397"/>
      <c r="G25" s="73" t="str">
        <f>'Report Sign-Off Block'!D16</f>
        <v>[MM/DD/YYYY]</v>
      </c>
      <c r="H25" s="74" t="str">
        <f>IF('Report Sign-Off Block'!E16&lt;&gt;0,'Report Sign-Off Block'!E16,"")</f>
        <v>[Test Lab Name]</v>
      </c>
      <c r="J25" s="33"/>
    </row>
    <row r="26" spans="2:10" x14ac:dyDescent="0.35">
      <c r="B26" s="36" t="s">
        <v>277</v>
      </c>
      <c r="C26" s="124" t="s">
        <v>51</v>
      </c>
      <c r="E26" s="396" t="s">
        <v>68</v>
      </c>
      <c r="F26" s="397"/>
      <c r="G26" s="73" t="str">
        <f>'Report Sign-Off Block'!D17</f>
        <v>[MM/DD/YYYY]</v>
      </c>
      <c r="H26" s="74" t="str">
        <f>IF('Report Sign-Off Block'!E17&lt;&gt;0,'Report Sign-Off Block'!E17,"")</f>
        <v>[Test Lab Name]</v>
      </c>
      <c r="J26" s="33"/>
    </row>
    <row r="27" spans="2:10" x14ac:dyDescent="0.35">
      <c r="B27" s="36" t="s">
        <v>2</v>
      </c>
      <c r="C27" s="77"/>
      <c r="E27" s="396" t="s">
        <v>75</v>
      </c>
      <c r="F27" s="397"/>
      <c r="G27" s="73" t="str">
        <f>'Report Sign-Off Block'!D18</f>
        <v>[MM/DD/YYYY]</v>
      </c>
      <c r="H27" s="74" t="str">
        <f>IF('Report Sign-Off Block'!E18&lt;&gt;0,'Report Sign-Off Block'!E18,"")</f>
        <v>[Test Lab Name]</v>
      </c>
      <c r="J27" s="33"/>
    </row>
    <row r="28" spans="2:10" ht="16.2" thickBot="1" x14ac:dyDescent="0.4">
      <c r="B28" s="234" t="s">
        <v>14</v>
      </c>
      <c r="C28" s="235"/>
      <c r="E28" s="385" t="s">
        <v>75</v>
      </c>
      <c r="F28" s="386"/>
      <c r="G28" s="80" t="str">
        <f>'Report Sign-Off Block'!D19</f>
        <v>[MM/DD/YYYY]</v>
      </c>
      <c r="H28" s="75" t="str">
        <f>IF('Report Sign-Off Block'!E19&lt;&gt;0,'Report Sign-Off Block'!E19,"")</f>
        <v>[Test Lab Name]</v>
      </c>
      <c r="J28" s="33"/>
    </row>
    <row r="29" spans="2:10" x14ac:dyDescent="0.35">
      <c r="B29" s="36" t="s">
        <v>11</v>
      </c>
      <c r="C29" s="77"/>
      <c r="D29" s="38"/>
      <c r="E29" s="387"/>
      <c r="F29" s="387"/>
      <c r="G29" s="201"/>
      <c r="H29" s="202"/>
      <c r="J29" s="33"/>
    </row>
    <row r="30" spans="2:10" x14ac:dyDescent="0.35">
      <c r="B30" s="28" t="s">
        <v>12</v>
      </c>
      <c r="C30" s="77"/>
      <c r="D30" s="38"/>
      <c r="E30" s="98"/>
      <c r="F30" s="98"/>
      <c r="G30"/>
      <c r="H30"/>
      <c r="J30" s="33"/>
    </row>
    <row r="31" spans="2:10" ht="16.2" thickBot="1" x14ac:dyDescent="0.35">
      <c r="B31" s="29" t="s">
        <v>13</v>
      </c>
      <c r="C31" s="78"/>
      <c r="D31" s="38"/>
      <c r="J31" s="33"/>
    </row>
    <row r="32" spans="2:10" ht="16.2" thickBot="1" x14ac:dyDescent="0.35">
      <c r="D32" s="38"/>
      <c r="J32" s="33"/>
    </row>
    <row r="33" spans="2:10" ht="16.2" thickBot="1" x14ac:dyDescent="0.35">
      <c r="B33" s="373" t="s">
        <v>155</v>
      </c>
      <c r="C33" s="374"/>
      <c r="D33" s="38"/>
      <c r="J33" s="33"/>
    </row>
    <row r="34" spans="2:10" x14ac:dyDescent="0.3">
      <c r="B34" s="36" t="s">
        <v>44</v>
      </c>
      <c r="C34" s="77"/>
      <c r="J34" s="33"/>
    </row>
    <row r="35" spans="2:10" x14ac:dyDescent="0.3">
      <c r="B35" s="36" t="s">
        <v>45</v>
      </c>
      <c r="C35" s="77"/>
      <c r="E35"/>
      <c r="F35"/>
      <c r="G35"/>
      <c r="H35"/>
      <c r="J35" s="33"/>
    </row>
    <row r="36" spans="2:10" x14ac:dyDescent="0.3">
      <c r="B36" s="36" t="s">
        <v>1</v>
      </c>
      <c r="C36" s="77"/>
      <c r="E36"/>
      <c r="F36"/>
      <c r="G36"/>
      <c r="H36"/>
      <c r="J36" s="33"/>
    </row>
    <row r="37" spans="2:10" ht="16.2" thickBot="1" x14ac:dyDescent="0.35">
      <c r="B37" s="37" t="s">
        <v>46</v>
      </c>
      <c r="C37" s="78"/>
      <c r="E37"/>
      <c r="F37"/>
      <c r="G37"/>
      <c r="H37"/>
      <c r="J37" s="33"/>
    </row>
    <row r="38" spans="2:10" ht="16.2" thickBot="1" x14ac:dyDescent="0.35">
      <c r="D38" s="38"/>
      <c r="E38"/>
      <c r="F38"/>
      <c r="G38"/>
      <c r="H38"/>
      <c r="J38" s="33"/>
    </row>
    <row r="39" spans="2:10" ht="16.2" thickBot="1" x14ac:dyDescent="0.35">
      <c r="B39" s="383" t="s">
        <v>276</v>
      </c>
      <c r="C39" s="384"/>
      <c r="D39" s="38"/>
      <c r="J39" s="33"/>
    </row>
    <row r="40" spans="2:10" x14ac:dyDescent="0.3">
      <c r="B40" s="314" t="s">
        <v>219</v>
      </c>
      <c r="C40" s="306"/>
      <c r="D40" s="38"/>
      <c r="J40" s="33"/>
    </row>
    <row r="41" spans="2:10" x14ac:dyDescent="0.3">
      <c r="B41" s="313" t="s">
        <v>220</v>
      </c>
      <c r="C41" s="77"/>
      <c r="D41" s="38"/>
      <c r="J41" s="33"/>
    </row>
    <row r="42" spans="2:10" x14ac:dyDescent="0.3">
      <c r="B42" s="220" t="s">
        <v>353</v>
      </c>
      <c r="C42" s="77"/>
      <c r="D42" s="38"/>
      <c r="J42" s="33"/>
    </row>
    <row r="43" spans="2:10" x14ac:dyDescent="0.3">
      <c r="B43" s="220" t="s">
        <v>92</v>
      </c>
      <c r="C43" s="77"/>
      <c r="D43" s="38"/>
      <c r="J43" s="33"/>
    </row>
    <row r="44" spans="2:10" x14ac:dyDescent="0.3">
      <c r="B44" s="220" t="s">
        <v>354</v>
      </c>
      <c r="C44" s="77"/>
      <c r="D44" s="38"/>
      <c r="J44" s="33"/>
    </row>
    <row r="45" spans="2:10" x14ac:dyDescent="0.3">
      <c r="B45" s="220" t="s">
        <v>355</v>
      </c>
      <c r="C45" s="77"/>
      <c r="D45" s="38"/>
      <c r="J45" s="33"/>
    </row>
    <row r="46" spans="2:10" x14ac:dyDescent="0.3">
      <c r="B46" s="312"/>
      <c r="C46" s="311"/>
      <c r="D46" s="38"/>
      <c r="J46" s="33"/>
    </row>
    <row r="47" spans="2:10" x14ac:dyDescent="0.3">
      <c r="B47" s="309" t="s">
        <v>279</v>
      </c>
      <c r="C47" s="310"/>
      <c r="D47" s="38"/>
      <c r="J47" s="33"/>
    </row>
    <row r="48" spans="2:10" x14ac:dyDescent="0.3">
      <c r="B48" s="220" t="s">
        <v>129</v>
      </c>
      <c r="C48" s="77"/>
      <c r="D48" s="38"/>
      <c r="J48" s="33"/>
    </row>
    <row r="49" spans="1:10" x14ac:dyDescent="0.3">
      <c r="B49" s="220" t="s">
        <v>152</v>
      </c>
      <c r="C49" s="77"/>
      <c r="D49" s="38"/>
      <c r="J49" s="33"/>
    </row>
    <row r="50" spans="1:10" x14ac:dyDescent="0.3">
      <c r="B50" s="220" t="s">
        <v>282</v>
      </c>
      <c r="C50" s="77"/>
      <c r="D50" s="38"/>
      <c r="J50" s="33"/>
    </row>
    <row r="51" spans="1:10" x14ac:dyDescent="0.3">
      <c r="B51" s="220" t="s">
        <v>283</v>
      </c>
      <c r="C51" s="77"/>
      <c r="D51" s="38"/>
      <c r="J51" s="33"/>
    </row>
    <row r="52" spans="1:10" x14ac:dyDescent="0.3">
      <c r="B52" s="220" t="s">
        <v>280</v>
      </c>
      <c r="C52" s="304" t="str">
        <f>IF(AND(Condenser_Type&lt;&gt;"",Equipment_Type&lt;&gt;"",Batch_Continuous&lt;&gt;""),IF(Batch_Continuous="Batch","B","C")&amp;"."&amp;IF(Equipment_Type="Ice-Making Head","IMH",IF(Equipment_Type="Self-Contained","SC",IF(Equipment_Type="Remote Condensing and Remote Compressor","RCRC","RCNRC")))&amp;"."&amp;IF(Condenser_Type="Water-cooled","W","A"),"")</f>
        <v/>
      </c>
      <c r="D52" s="38"/>
      <c r="J52" s="33"/>
    </row>
    <row r="53" spans="1:10" ht="16.2" thickBot="1" x14ac:dyDescent="0.35">
      <c r="B53" s="37" t="s">
        <v>352</v>
      </c>
      <c r="C53" s="78"/>
      <c r="D53" s="38"/>
      <c r="J53" s="33"/>
    </row>
    <row r="54" spans="1:10" x14ac:dyDescent="0.3">
      <c r="D54" s="38"/>
      <c r="J54" s="33"/>
    </row>
    <row r="55" spans="1:10" x14ac:dyDescent="0.3">
      <c r="A55" s="33"/>
      <c r="B55" s="33"/>
      <c r="C55" s="33"/>
      <c r="D55" s="41"/>
      <c r="E55" s="33"/>
      <c r="F55" s="33"/>
      <c r="G55" s="33"/>
      <c r="H55" s="33"/>
      <c r="I55" s="33"/>
      <c r="J55" s="33"/>
    </row>
  </sheetData>
  <sheetProtection algorithmName="SHA-512" hashValue="hHniKVW2K4ViCILH1Ogr+x5XPR8iIaxlFY+cG1NUrIvza7epP1+H8w2Xr1vx/e4cH2pgN9lkNgR2/OV4bY7IqA==" saltValue="DbOnql1ERJTUUkgmO7jqYw==" spinCount="100000" sheet="1" objects="1" scenarios="1" selectLockedCells="1"/>
  <protectedRanges>
    <protectedRange sqref="C48:C51" name="Range7"/>
    <protectedRange sqref="C40:C45" name="Range6"/>
    <protectedRange sqref="C34:C37" name="Range5"/>
    <protectedRange sqref="C29:C31" name="Range4"/>
    <protectedRange sqref="C21:C27" name="Range3"/>
    <protectedRange sqref="C17:C18" name="Range2"/>
    <protectedRange sqref="C13:C14" name="Range1"/>
  </protectedRanges>
  <mergeCells count="17">
    <mergeCell ref="E20:H20"/>
    <mergeCell ref="B20:C20"/>
    <mergeCell ref="B33:C33"/>
    <mergeCell ref="B39:C39"/>
    <mergeCell ref="E28:F28"/>
    <mergeCell ref="E29:F29"/>
    <mergeCell ref="E21:H23"/>
    <mergeCell ref="E24:F24"/>
    <mergeCell ref="E25:F25"/>
    <mergeCell ref="E26:F26"/>
    <mergeCell ref="E27:F27"/>
    <mergeCell ref="B16:C16"/>
    <mergeCell ref="B2:C2"/>
    <mergeCell ref="E12:H12"/>
    <mergeCell ref="E13:F13"/>
    <mergeCell ref="E14:F14"/>
    <mergeCell ref="B12:C12"/>
  </mergeCells>
  <conditionalFormatting sqref="C34:C37">
    <cfRule type="expression" dxfId="27" priority="4">
      <formula>OR(Equipment_Type="Self-Contained",Equipment_Type="Ice-Making Head")</formula>
    </cfRule>
  </conditionalFormatting>
  <conditionalFormatting sqref="C44">
    <cfRule type="expression" dxfId="26" priority="5">
      <formula>Equipment_Type&lt;&gt;"Self-Contained"</formula>
    </cfRule>
  </conditionalFormatting>
  <conditionalFormatting sqref="G15">
    <cfRule type="expression" dxfId="25" priority="6">
      <formula>Condenser_Type="Air-cooled"</formula>
    </cfRule>
  </conditionalFormatting>
  <dataValidations count="4">
    <dataValidation type="list" allowBlank="1" showInputMessage="1" showErrorMessage="1" sqref="C50" xr:uid="{00000000-0002-0000-0100-000000000000}">
      <formula1>DD_Equipment_Type</formula1>
    </dataValidation>
    <dataValidation type="list" allowBlank="1" showInputMessage="1" showErrorMessage="1" sqref="C48" xr:uid="{00000000-0002-0000-0100-000002000000}">
      <formula1>DD_Ice_Type</formula1>
    </dataValidation>
    <dataValidation type="list" allowBlank="1" showInputMessage="1" showErrorMessage="1" sqref="C49" xr:uid="{00000000-0002-0000-0100-000003000000}">
      <formula1>DD_Condenser_Type</formula1>
    </dataValidation>
    <dataValidation type="list" allowBlank="1" showInputMessage="1" showErrorMessage="1" sqref="C51" xr:uid="{6C58611F-50F9-441E-91E5-82230003F344}">
      <formula1>DD_Batch_Continuous</formula1>
    </dataValidation>
  </dataValidations>
  <hyperlinks>
    <hyperlink ref="E4" location="Instructions!C33" display="Back to Instructions tab" xr:uid="{00000000-0004-0000-0100-000000000000}"/>
  </hyperlinks>
  <printOptions horizontalCentered="1"/>
  <pageMargins left="0.25" right="0.25" top="0.75" bottom="0.25" header="0.3" footer="0.3"/>
  <pageSetup scale="57"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99"/>
  <sheetViews>
    <sheetView showGridLines="0" zoomScale="80" zoomScaleNormal="80" workbookViewId="0">
      <selection activeCell="B14" sqref="B14"/>
    </sheetView>
  </sheetViews>
  <sheetFormatPr defaultColWidth="10.44140625" defaultRowHeight="15.6" x14ac:dyDescent="0.3"/>
  <cols>
    <col min="1" max="1" width="3" style="38" customWidth="1"/>
    <col min="2" max="2" width="36.44140625" style="38" customWidth="1"/>
    <col min="3" max="3" width="46.77734375" style="38" customWidth="1"/>
    <col min="4" max="4" width="24.21875" style="38" customWidth="1"/>
    <col min="5" max="5" width="27.21875" style="38" bestFit="1" customWidth="1"/>
    <col min="6" max="6" width="33.21875" style="38" customWidth="1"/>
    <col min="7" max="7" width="25.21875" style="38" bestFit="1" customWidth="1"/>
    <col min="8" max="8" width="31.6640625" style="38" customWidth="1"/>
    <col min="9" max="9" width="9.21875" style="38" customWidth="1"/>
    <col min="10" max="10" width="3.5546875" style="38" customWidth="1"/>
    <col min="11" max="16384" width="10.44140625" style="38"/>
  </cols>
  <sheetData>
    <row r="1" spans="2:10" ht="16.2" thickBot="1" x14ac:dyDescent="0.35">
      <c r="J1" s="41"/>
    </row>
    <row r="2" spans="2:10" ht="16.2" thickBot="1" x14ac:dyDescent="0.35">
      <c r="B2" s="353" t="str">
        <f>'Version Control'!$B$2</f>
        <v>Title Block</v>
      </c>
      <c r="C2" s="354"/>
      <c r="J2" s="41"/>
    </row>
    <row r="3" spans="2:10" x14ac:dyDescent="0.35">
      <c r="B3" s="26" t="str">
        <f>'Version Control'!$B$3</f>
        <v>Test Report Template Name:</v>
      </c>
      <c r="C3" s="139" t="str">
        <f>'Version Control'!$C$3</f>
        <v>Automatic Commercial Ice Makers</v>
      </c>
      <c r="J3" s="41"/>
    </row>
    <row r="4" spans="2:10" ht="17.399999999999999" x14ac:dyDescent="0.35">
      <c r="B4" s="59" t="str">
        <f>'Version Control'!$B$4</f>
        <v>Version Number:</v>
      </c>
      <c r="C4" s="153" t="str">
        <f>'Version Control'!$C$4</f>
        <v>v3.7</v>
      </c>
      <c r="E4" s="34" t="s">
        <v>61</v>
      </c>
      <c r="J4" s="41"/>
    </row>
    <row r="5" spans="2:10" x14ac:dyDescent="0.35">
      <c r="B5" s="25" t="str">
        <f>'Version Control'!$B$5</f>
        <v xml:space="preserve">Latest Template Revision: </v>
      </c>
      <c r="C5" s="30">
        <f>'Version Control'!$C$5</f>
        <v>46113</v>
      </c>
      <c r="J5" s="41"/>
    </row>
    <row r="6" spans="2:10" x14ac:dyDescent="0.35">
      <c r="B6" s="25" t="str">
        <f>'Version Control'!$B$6</f>
        <v>Tab Name:</v>
      </c>
      <c r="C6" s="153" t="str">
        <f ca="1">MID(CELL("filename",A1), FIND("]", CELL("filename", A1))+ 1, 255)</f>
        <v>Setup &amp; Instrumentation</v>
      </c>
      <c r="J6" s="41"/>
    </row>
    <row r="7" spans="2:10" ht="38.25" customHeight="1" x14ac:dyDescent="0.3">
      <c r="B7" s="36" t="str">
        <f>'Version Control'!$B$7</f>
        <v>File Name:</v>
      </c>
      <c r="C7" s="154" t="str">
        <f ca="1">'Version Control'!$C$7</f>
        <v>Automatic Commercial Ice Makers - v3.7.xlsx</v>
      </c>
      <c r="J7" s="41"/>
    </row>
    <row r="8" spans="2:10" x14ac:dyDescent="0.3">
      <c r="B8" s="36" t="str">
        <f>'Version Control'!$B$8</f>
        <v>Test Start Date:</v>
      </c>
      <c r="C8" s="308" t="str">
        <f>'Version Control'!$C$8</f>
        <v>[MM/DD/YYYY]</v>
      </c>
      <c r="J8" s="41"/>
    </row>
    <row r="9" spans="2:10" ht="16.2" thickBot="1" x14ac:dyDescent="0.4">
      <c r="B9" s="27" t="str">
        <f>'Version Control'!$B$9</f>
        <v xml:space="preserve">Test Completion Date: </v>
      </c>
      <c r="C9" s="31" t="str">
        <f>'Version Control'!$C$9</f>
        <v>[MM/DD/YYYY]</v>
      </c>
      <c r="J9" s="41"/>
    </row>
    <row r="10" spans="2:10" x14ac:dyDescent="0.3">
      <c r="J10" s="41"/>
    </row>
    <row r="11" spans="2:10" ht="16.2" thickBot="1" x14ac:dyDescent="0.35">
      <c r="J11" s="41"/>
    </row>
    <row r="12" spans="2:10" ht="16.2" thickBot="1" x14ac:dyDescent="0.35">
      <c r="B12" s="236" t="s">
        <v>66</v>
      </c>
      <c r="C12" s="238"/>
      <c r="D12" s="238"/>
      <c r="E12" s="238"/>
      <c r="F12" s="238"/>
      <c r="G12" s="238"/>
      <c r="H12" s="237"/>
      <c r="J12" s="41"/>
    </row>
    <row r="13" spans="2:10" x14ac:dyDescent="0.3">
      <c r="B13" s="122" t="s">
        <v>59</v>
      </c>
      <c r="C13" s="239" t="s">
        <v>55</v>
      </c>
      <c r="D13" s="239" t="s">
        <v>54</v>
      </c>
      <c r="E13" s="239" t="s">
        <v>60</v>
      </c>
      <c r="F13" s="239" t="s">
        <v>41</v>
      </c>
      <c r="G13" s="239" t="s">
        <v>42</v>
      </c>
      <c r="H13" s="123" t="s">
        <v>43</v>
      </c>
      <c r="J13" s="41"/>
    </row>
    <row r="14" spans="2:10" x14ac:dyDescent="0.3">
      <c r="B14" s="155"/>
      <c r="C14" s="156"/>
      <c r="D14" s="156"/>
      <c r="E14" s="156"/>
      <c r="F14" s="156"/>
      <c r="G14" s="76"/>
      <c r="H14" s="124"/>
      <c r="J14" s="41"/>
    </row>
    <row r="15" spans="2:10" x14ac:dyDescent="0.3">
      <c r="B15" s="155"/>
      <c r="C15" s="156"/>
      <c r="D15" s="156"/>
      <c r="E15" s="156"/>
      <c r="F15" s="156"/>
      <c r="G15" s="76"/>
      <c r="H15" s="124"/>
      <c r="J15" s="41"/>
    </row>
    <row r="16" spans="2:10" x14ac:dyDescent="0.3">
      <c r="B16" s="155"/>
      <c r="C16" s="156"/>
      <c r="D16" s="156"/>
      <c r="E16" s="156"/>
      <c r="F16" s="156"/>
      <c r="G16" s="76"/>
      <c r="H16" s="124"/>
      <c r="J16" s="41"/>
    </row>
    <row r="17" spans="2:10" x14ac:dyDescent="0.3">
      <c r="B17" s="155"/>
      <c r="C17" s="156"/>
      <c r="D17" s="156"/>
      <c r="E17" s="156"/>
      <c r="F17" s="156"/>
      <c r="G17" s="76"/>
      <c r="H17" s="124"/>
      <c r="J17" s="41"/>
    </row>
    <row r="18" spans="2:10" x14ac:dyDescent="0.3">
      <c r="B18" s="155"/>
      <c r="C18" s="156"/>
      <c r="D18" s="156"/>
      <c r="E18" s="156"/>
      <c r="F18" s="156"/>
      <c r="G18" s="76"/>
      <c r="H18" s="124"/>
      <c r="J18" s="41"/>
    </row>
    <row r="19" spans="2:10" x14ac:dyDescent="0.3">
      <c r="B19" s="155"/>
      <c r="C19" s="156"/>
      <c r="D19" s="156"/>
      <c r="E19" s="156"/>
      <c r="F19" s="156"/>
      <c r="G19" s="76"/>
      <c r="H19" s="124"/>
      <c r="J19" s="41"/>
    </row>
    <row r="20" spans="2:10" x14ac:dyDescent="0.3">
      <c r="B20" s="155"/>
      <c r="C20" s="156"/>
      <c r="D20" s="156"/>
      <c r="E20" s="156"/>
      <c r="F20" s="156"/>
      <c r="G20" s="76"/>
      <c r="H20" s="124"/>
      <c r="J20" s="41"/>
    </row>
    <row r="21" spans="2:10" x14ac:dyDescent="0.3">
      <c r="B21" s="155"/>
      <c r="C21" s="156"/>
      <c r="D21" s="156"/>
      <c r="E21" s="156"/>
      <c r="F21" s="156"/>
      <c r="G21" s="76"/>
      <c r="H21" s="124"/>
      <c r="J21" s="41"/>
    </row>
    <row r="22" spans="2:10" x14ac:dyDescent="0.3">
      <c r="B22" s="155"/>
      <c r="C22" s="156"/>
      <c r="D22" s="156"/>
      <c r="E22" s="156"/>
      <c r="F22" s="156"/>
      <c r="G22" s="76"/>
      <c r="H22" s="124"/>
      <c r="J22" s="41"/>
    </row>
    <row r="23" spans="2:10" x14ac:dyDescent="0.3">
      <c r="B23" s="155"/>
      <c r="C23" s="156"/>
      <c r="D23" s="156"/>
      <c r="E23" s="156"/>
      <c r="F23" s="156"/>
      <c r="G23" s="76"/>
      <c r="H23" s="124"/>
      <c r="J23" s="41"/>
    </row>
    <row r="24" spans="2:10" x14ac:dyDescent="0.3">
      <c r="B24" s="155"/>
      <c r="C24" s="156"/>
      <c r="D24" s="156"/>
      <c r="E24" s="156"/>
      <c r="F24" s="156"/>
      <c r="G24" s="76"/>
      <c r="H24" s="124"/>
      <c r="J24" s="41"/>
    </row>
    <row r="25" spans="2:10" x14ac:dyDescent="0.3">
      <c r="B25" s="155"/>
      <c r="C25" s="156"/>
      <c r="D25" s="156"/>
      <c r="E25" s="156"/>
      <c r="F25" s="156"/>
      <c r="G25" s="76"/>
      <c r="H25" s="124"/>
      <c r="J25" s="41"/>
    </row>
    <row r="26" spans="2:10" x14ac:dyDescent="0.3">
      <c r="B26" s="155"/>
      <c r="C26" s="156"/>
      <c r="D26" s="156"/>
      <c r="E26" s="156"/>
      <c r="F26" s="156"/>
      <c r="G26" s="76"/>
      <c r="H26" s="124"/>
      <c r="J26" s="41"/>
    </row>
    <row r="27" spans="2:10" x14ac:dyDescent="0.3">
      <c r="B27" s="155"/>
      <c r="C27" s="156"/>
      <c r="D27" s="156"/>
      <c r="E27" s="156"/>
      <c r="F27" s="156"/>
      <c r="G27" s="76"/>
      <c r="H27" s="124"/>
      <c r="J27" s="41"/>
    </row>
    <row r="28" spans="2:10" x14ac:dyDescent="0.3">
      <c r="B28" s="155"/>
      <c r="C28" s="156"/>
      <c r="D28" s="156"/>
      <c r="E28" s="156"/>
      <c r="F28" s="156"/>
      <c r="G28" s="76"/>
      <c r="H28" s="124"/>
      <c r="J28" s="41"/>
    </row>
    <row r="29" spans="2:10" x14ac:dyDescent="0.3">
      <c r="B29" s="155"/>
      <c r="C29" s="156"/>
      <c r="D29" s="156"/>
      <c r="E29" s="156"/>
      <c r="F29" s="156"/>
      <c r="G29" s="76"/>
      <c r="H29" s="124"/>
      <c r="J29" s="41"/>
    </row>
    <row r="30" spans="2:10" x14ac:dyDescent="0.3">
      <c r="B30" s="155"/>
      <c r="C30" s="156"/>
      <c r="D30" s="156"/>
      <c r="E30" s="156"/>
      <c r="F30" s="156"/>
      <c r="G30" s="76"/>
      <c r="H30" s="124"/>
      <c r="J30" s="41"/>
    </row>
    <row r="31" spans="2:10" x14ac:dyDescent="0.3">
      <c r="B31" s="155"/>
      <c r="C31" s="156"/>
      <c r="D31" s="156"/>
      <c r="E31" s="156"/>
      <c r="F31" s="156"/>
      <c r="G31" s="76"/>
      <c r="H31" s="124"/>
      <c r="J31" s="41"/>
    </row>
    <row r="32" spans="2:10" x14ac:dyDescent="0.3">
      <c r="B32" s="155"/>
      <c r="C32" s="156"/>
      <c r="D32" s="156"/>
      <c r="E32" s="156"/>
      <c r="F32" s="156"/>
      <c r="G32" s="76"/>
      <c r="H32" s="124"/>
      <c r="J32" s="41"/>
    </row>
    <row r="33" spans="1:10" x14ac:dyDescent="0.3">
      <c r="B33" s="155"/>
      <c r="C33" s="156"/>
      <c r="D33" s="156"/>
      <c r="E33" s="156"/>
      <c r="F33" s="156"/>
      <c r="G33" s="76"/>
      <c r="H33" s="124"/>
      <c r="J33" s="41"/>
    </row>
    <row r="34" spans="1:10" x14ac:dyDescent="0.3">
      <c r="B34" s="155"/>
      <c r="C34" s="156"/>
      <c r="D34" s="156"/>
      <c r="E34" s="156"/>
      <c r="F34" s="156"/>
      <c r="G34" s="76"/>
      <c r="H34" s="124"/>
      <c r="J34" s="41"/>
    </row>
    <row r="35" spans="1:10" x14ac:dyDescent="0.3">
      <c r="B35" s="155"/>
      <c r="C35" s="156"/>
      <c r="D35" s="156"/>
      <c r="E35" s="156"/>
      <c r="F35" s="156"/>
      <c r="G35" s="76"/>
      <c r="H35" s="124"/>
      <c r="J35" s="41"/>
    </row>
    <row r="36" spans="1:10" x14ac:dyDescent="0.3">
      <c r="B36" s="155"/>
      <c r="C36" s="156"/>
      <c r="D36" s="156"/>
      <c r="E36" s="156"/>
      <c r="F36" s="156"/>
      <c r="G36" s="76"/>
      <c r="H36" s="124"/>
      <c r="J36" s="41"/>
    </row>
    <row r="37" spans="1:10" x14ac:dyDescent="0.3">
      <c r="B37" s="155"/>
      <c r="C37" s="156"/>
      <c r="D37" s="156"/>
      <c r="E37" s="156"/>
      <c r="F37" s="156"/>
      <c r="G37" s="76"/>
      <c r="H37" s="124"/>
      <c r="J37" s="41"/>
    </row>
    <row r="38" spans="1:10" x14ac:dyDescent="0.3">
      <c r="B38" s="155"/>
      <c r="C38" s="156"/>
      <c r="D38" s="156"/>
      <c r="E38" s="156"/>
      <c r="F38" s="156"/>
      <c r="G38" s="76"/>
      <c r="H38" s="124"/>
      <c r="J38" s="41"/>
    </row>
    <row r="39" spans="1:10" x14ac:dyDescent="0.3">
      <c r="B39" s="155"/>
      <c r="C39" s="156"/>
      <c r="D39" s="156"/>
      <c r="E39" s="156"/>
      <c r="F39" s="156"/>
      <c r="G39" s="76"/>
      <c r="H39" s="124"/>
      <c r="J39" s="41"/>
    </row>
    <row r="40" spans="1:10" x14ac:dyDescent="0.3">
      <c r="B40" s="155"/>
      <c r="C40" s="156"/>
      <c r="D40" s="156"/>
      <c r="E40" s="156"/>
      <c r="F40" s="156"/>
      <c r="G40" s="76"/>
      <c r="H40" s="124"/>
      <c r="J40" s="41"/>
    </row>
    <row r="41" spans="1:10" x14ac:dyDescent="0.3">
      <c r="B41" s="155"/>
      <c r="C41" s="156"/>
      <c r="D41" s="156"/>
      <c r="E41" s="156"/>
      <c r="F41" s="156"/>
      <c r="G41" s="76"/>
      <c r="H41" s="124"/>
      <c r="J41" s="41"/>
    </row>
    <row r="42" spans="1:10" x14ac:dyDescent="0.3">
      <c r="B42" s="155"/>
      <c r="C42" s="156"/>
      <c r="D42" s="156"/>
      <c r="E42" s="156"/>
      <c r="F42" s="156"/>
      <c r="G42" s="76"/>
      <c r="H42" s="124"/>
      <c r="J42" s="41"/>
    </row>
    <row r="43" spans="1:10" ht="16.2" thickBot="1" x14ac:dyDescent="0.35">
      <c r="B43" s="157"/>
      <c r="C43" s="158"/>
      <c r="D43" s="158"/>
      <c r="E43" s="158"/>
      <c r="F43" s="158"/>
      <c r="G43" s="79"/>
      <c r="H43" s="125"/>
      <c r="J43" s="41"/>
    </row>
    <row r="44" spans="1:10" ht="16.2" thickBot="1" x14ac:dyDescent="0.35">
      <c r="J44" s="41"/>
    </row>
    <row r="45" spans="1:10" ht="16.2" thickBot="1" x14ac:dyDescent="0.35">
      <c r="A45" s="32"/>
      <c r="B45" s="236" t="s">
        <v>226</v>
      </c>
      <c r="C45" s="238"/>
      <c r="D45" s="238"/>
      <c r="E45" s="238"/>
      <c r="F45" s="238"/>
      <c r="G45" s="238"/>
      <c r="H45" s="237"/>
      <c r="J45" s="41"/>
    </row>
    <row r="46" spans="1:10" x14ac:dyDescent="0.3">
      <c r="A46" s="32"/>
      <c r="B46" s="404"/>
      <c r="C46" s="405"/>
      <c r="D46" s="405"/>
      <c r="E46" s="405"/>
      <c r="F46" s="405"/>
      <c r="G46" s="405"/>
      <c r="H46" s="406"/>
      <c r="J46" s="41"/>
    </row>
    <row r="47" spans="1:10" x14ac:dyDescent="0.3">
      <c r="A47" s="32"/>
      <c r="B47" s="407"/>
      <c r="C47" s="408"/>
      <c r="D47" s="408"/>
      <c r="E47" s="408"/>
      <c r="F47" s="408"/>
      <c r="G47" s="408"/>
      <c r="H47" s="409"/>
      <c r="J47" s="41"/>
    </row>
    <row r="48" spans="1:10" x14ac:dyDescent="0.3">
      <c r="A48" s="32"/>
      <c r="B48" s="407"/>
      <c r="C48" s="408"/>
      <c r="D48" s="408"/>
      <c r="E48" s="408"/>
      <c r="F48" s="408"/>
      <c r="G48" s="408"/>
      <c r="H48" s="409"/>
      <c r="J48" s="41"/>
    </row>
    <row r="49" spans="1:10" ht="16.2" thickBot="1" x14ac:dyDescent="0.35">
      <c r="A49" s="32"/>
      <c r="B49" s="410"/>
      <c r="C49" s="411"/>
      <c r="D49" s="411"/>
      <c r="E49" s="411"/>
      <c r="F49" s="411"/>
      <c r="G49" s="411"/>
      <c r="H49" s="412"/>
      <c r="J49" s="41"/>
    </row>
    <row r="50" spans="1:10" ht="16.2" thickBot="1" x14ac:dyDescent="0.35">
      <c r="J50" s="41"/>
    </row>
    <row r="51" spans="1:10" ht="16.2" thickBot="1" x14ac:dyDescent="0.35">
      <c r="A51" s="32"/>
      <c r="B51" s="236" t="s">
        <v>289</v>
      </c>
      <c r="C51" s="238"/>
      <c r="D51" s="238"/>
      <c r="E51" s="238"/>
      <c r="F51" s="238"/>
      <c r="G51" s="238"/>
      <c r="H51" s="237"/>
      <c r="J51" s="41"/>
    </row>
    <row r="52" spans="1:10" x14ac:dyDescent="0.3">
      <c r="A52" s="32"/>
      <c r="B52" s="404"/>
      <c r="C52" s="405"/>
      <c r="D52" s="405"/>
      <c r="E52" s="405"/>
      <c r="F52" s="405"/>
      <c r="G52" s="405"/>
      <c r="H52" s="406"/>
      <c r="J52" s="41"/>
    </row>
    <row r="53" spans="1:10" x14ac:dyDescent="0.3">
      <c r="A53" s="32"/>
      <c r="B53" s="407"/>
      <c r="C53" s="408"/>
      <c r="D53" s="408"/>
      <c r="E53" s="408"/>
      <c r="F53" s="408"/>
      <c r="G53" s="408"/>
      <c r="H53" s="409"/>
      <c r="J53" s="41"/>
    </row>
    <row r="54" spans="1:10" x14ac:dyDescent="0.3">
      <c r="A54" s="32"/>
      <c r="B54" s="407"/>
      <c r="C54" s="408"/>
      <c r="D54" s="408"/>
      <c r="E54" s="408"/>
      <c r="F54" s="408"/>
      <c r="G54" s="408"/>
      <c r="H54" s="409"/>
      <c r="J54" s="41"/>
    </row>
    <row r="55" spans="1:10" ht="16.2" thickBot="1" x14ac:dyDescent="0.35">
      <c r="A55" s="32"/>
      <c r="B55" s="410"/>
      <c r="C55" s="411"/>
      <c r="D55" s="411"/>
      <c r="E55" s="411"/>
      <c r="F55" s="411"/>
      <c r="G55" s="411"/>
      <c r="H55" s="412"/>
      <c r="J55" s="41"/>
    </row>
    <row r="56" spans="1:10" ht="16.2" thickBot="1" x14ac:dyDescent="0.35">
      <c r="J56" s="41"/>
    </row>
    <row r="57" spans="1:10" ht="16.2" thickBot="1" x14ac:dyDescent="0.35">
      <c r="A57" s="32"/>
      <c r="B57" s="236" t="s">
        <v>93</v>
      </c>
      <c r="C57" s="238"/>
      <c r="D57" s="238"/>
      <c r="E57" s="238"/>
      <c r="F57" s="238"/>
      <c r="G57" s="238"/>
      <c r="H57" s="237"/>
      <c r="J57" s="41"/>
    </row>
    <row r="58" spans="1:10" x14ac:dyDescent="0.3">
      <c r="A58" s="32"/>
      <c r="B58" s="404"/>
      <c r="C58" s="405"/>
      <c r="D58" s="405"/>
      <c r="E58" s="405"/>
      <c r="F58" s="405"/>
      <c r="G58" s="405"/>
      <c r="H58" s="406"/>
      <c r="J58" s="41"/>
    </row>
    <row r="59" spans="1:10" x14ac:dyDescent="0.3">
      <c r="A59" s="32"/>
      <c r="B59" s="407"/>
      <c r="C59" s="408"/>
      <c r="D59" s="408"/>
      <c r="E59" s="408"/>
      <c r="F59" s="408"/>
      <c r="G59" s="408"/>
      <c r="H59" s="409"/>
      <c r="J59" s="41"/>
    </row>
    <row r="60" spans="1:10" x14ac:dyDescent="0.3">
      <c r="A60" s="32"/>
      <c r="B60" s="407"/>
      <c r="C60" s="408"/>
      <c r="D60" s="408"/>
      <c r="E60" s="408"/>
      <c r="F60" s="408"/>
      <c r="G60" s="408"/>
      <c r="H60" s="409"/>
      <c r="J60" s="41"/>
    </row>
    <row r="61" spans="1:10" ht="16.2" thickBot="1" x14ac:dyDescent="0.35">
      <c r="A61" s="32"/>
      <c r="B61" s="410"/>
      <c r="C61" s="411"/>
      <c r="D61" s="411"/>
      <c r="E61" s="411"/>
      <c r="F61" s="411"/>
      <c r="G61" s="411"/>
      <c r="H61" s="412"/>
      <c r="J61" s="41"/>
    </row>
    <row r="62" spans="1:10" ht="16.2" thickBot="1" x14ac:dyDescent="0.35">
      <c r="A62" s="32"/>
      <c r="J62" s="41"/>
    </row>
    <row r="63" spans="1:10" ht="16.2" thickBot="1" x14ac:dyDescent="0.35">
      <c r="A63" s="32"/>
      <c r="B63" s="236" t="s">
        <v>94</v>
      </c>
      <c r="C63" s="238"/>
      <c r="D63" s="238"/>
      <c r="E63" s="238"/>
      <c r="F63" s="238"/>
      <c r="G63" s="238"/>
      <c r="H63" s="237"/>
      <c r="J63" s="41"/>
    </row>
    <row r="64" spans="1:10" x14ac:dyDescent="0.3">
      <c r="B64" s="404"/>
      <c r="C64" s="405"/>
      <c r="D64" s="405"/>
      <c r="E64" s="405"/>
      <c r="F64" s="405"/>
      <c r="G64" s="405"/>
      <c r="H64" s="406"/>
      <c r="J64" s="41"/>
    </row>
    <row r="65" spans="1:10" ht="16.5" customHeight="1" x14ac:dyDescent="0.3">
      <c r="B65" s="407"/>
      <c r="C65" s="408"/>
      <c r="D65" s="408"/>
      <c r="E65" s="408"/>
      <c r="F65" s="408"/>
      <c r="G65" s="408"/>
      <c r="H65" s="409"/>
      <c r="J65" s="41"/>
    </row>
    <row r="66" spans="1:10" ht="16.5" customHeight="1" x14ac:dyDescent="0.3">
      <c r="B66" s="407"/>
      <c r="C66" s="408"/>
      <c r="D66" s="408"/>
      <c r="E66" s="408"/>
      <c r="F66" s="408"/>
      <c r="G66" s="408"/>
      <c r="H66" s="409"/>
      <c r="J66" s="41"/>
    </row>
    <row r="67" spans="1:10" ht="16.5" customHeight="1" x14ac:dyDescent="0.3">
      <c r="B67" s="407"/>
      <c r="C67" s="408"/>
      <c r="D67" s="408"/>
      <c r="E67" s="408"/>
      <c r="F67" s="408"/>
      <c r="G67" s="408"/>
      <c r="H67" s="409"/>
      <c r="J67" s="41"/>
    </row>
    <row r="68" spans="1:10" ht="16.5" customHeight="1" thickBot="1" x14ac:dyDescent="0.35">
      <c r="B68" s="410"/>
      <c r="C68" s="411"/>
      <c r="D68" s="411"/>
      <c r="E68" s="411"/>
      <c r="F68" s="411"/>
      <c r="G68" s="411"/>
      <c r="H68" s="412"/>
      <c r="J68" s="41"/>
    </row>
    <row r="69" spans="1:10" ht="16.2" thickBot="1" x14ac:dyDescent="0.35">
      <c r="H69"/>
      <c r="J69" s="41"/>
    </row>
    <row r="70" spans="1:10" ht="16.2" thickBot="1" x14ac:dyDescent="0.35">
      <c r="A70" s="32"/>
      <c r="B70" s="240" t="s">
        <v>200</v>
      </c>
      <c r="C70" s="241"/>
      <c r="D70" s="241"/>
      <c r="E70" s="242"/>
      <c r="F70" s="413"/>
      <c r="G70" s="414"/>
      <c r="H70" s="198"/>
      <c r="J70" s="41"/>
    </row>
    <row r="71" spans="1:10" x14ac:dyDescent="0.3">
      <c r="B71" s="404"/>
      <c r="C71" s="405"/>
      <c r="D71" s="405"/>
      <c r="E71" s="405"/>
      <c r="F71" s="405"/>
      <c r="G71" s="406"/>
      <c r="H71" s="199"/>
      <c r="J71" s="41"/>
    </row>
    <row r="72" spans="1:10" ht="16.5" customHeight="1" x14ac:dyDescent="0.3">
      <c r="B72" s="407"/>
      <c r="C72" s="408"/>
      <c r="D72" s="408"/>
      <c r="E72" s="408"/>
      <c r="F72" s="408"/>
      <c r="G72" s="409"/>
      <c r="H72" s="199"/>
      <c r="J72" s="41"/>
    </row>
    <row r="73" spans="1:10" ht="16.5" customHeight="1" x14ac:dyDescent="0.3">
      <c r="B73" s="407"/>
      <c r="C73" s="408"/>
      <c r="D73" s="408"/>
      <c r="E73" s="408"/>
      <c r="F73" s="408"/>
      <c r="G73" s="409"/>
      <c r="H73" s="199"/>
      <c r="J73" s="41"/>
    </row>
    <row r="74" spans="1:10" ht="16.5" customHeight="1" x14ac:dyDescent="0.3">
      <c r="B74" s="407"/>
      <c r="C74" s="408"/>
      <c r="D74" s="408"/>
      <c r="E74" s="408"/>
      <c r="F74" s="408"/>
      <c r="G74" s="409"/>
      <c r="H74" s="199"/>
      <c r="J74" s="41"/>
    </row>
    <row r="75" spans="1:10" ht="16.5" customHeight="1" thickBot="1" x14ac:dyDescent="0.35">
      <c r="B75" s="410"/>
      <c r="C75" s="411"/>
      <c r="D75" s="411"/>
      <c r="E75" s="411"/>
      <c r="F75" s="411"/>
      <c r="G75" s="412"/>
      <c r="H75" s="199"/>
      <c r="J75" s="41"/>
    </row>
    <row r="76" spans="1:10" ht="16.2" thickBot="1" x14ac:dyDescent="0.35">
      <c r="H76"/>
      <c r="J76" s="41"/>
    </row>
    <row r="77" spans="1:10" ht="16.2" thickBot="1" x14ac:dyDescent="0.35">
      <c r="A77" s="32"/>
      <c r="B77" s="236" t="s">
        <v>201</v>
      </c>
      <c r="C77" s="238"/>
      <c r="D77" s="238"/>
      <c r="E77" s="243"/>
      <c r="F77" s="413"/>
      <c r="G77" s="414"/>
      <c r="H77" s="198"/>
      <c r="J77" s="41"/>
    </row>
    <row r="78" spans="1:10" x14ac:dyDescent="0.3">
      <c r="B78" s="404"/>
      <c r="C78" s="405"/>
      <c r="D78" s="405"/>
      <c r="E78" s="405"/>
      <c r="F78" s="405"/>
      <c r="G78" s="406"/>
      <c r="H78" s="199"/>
      <c r="J78" s="41"/>
    </row>
    <row r="79" spans="1:10" ht="16.5" customHeight="1" x14ac:dyDescent="0.3">
      <c r="B79" s="407"/>
      <c r="C79" s="408"/>
      <c r="D79" s="408"/>
      <c r="E79" s="408"/>
      <c r="F79" s="408"/>
      <c r="G79" s="409"/>
      <c r="H79" s="199"/>
      <c r="J79" s="41"/>
    </row>
    <row r="80" spans="1:10" ht="16.5" customHeight="1" x14ac:dyDescent="0.3">
      <c r="B80" s="407"/>
      <c r="C80" s="408"/>
      <c r="D80" s="408"/>
      <c r="E80" s="408"/>
      <c r="F80" s="408"/>
      <c r="G80" s="409"/>
      <c r="H80" s="199"/>
      <c r="J80" s="41"/>
    </row>
    <row r="81" spans="2:10" ht="16.5" customHeight="1" x14ac:dyDescent="0.3">
      <c r="B81" s="407"/>
      <c r="C81" s="408"/>
      <c r="D81" s="408"/>
      <c r="E81" s="408"/>
      <c r="F81" s="408"/>
      <c r="G81" s="409"/>
      <c r="H81" s="199"/>
      <c r="J81" s="41"/>
    </row>
    <row r="82" spans="2:10" ht="16.5" customHeight="1" thickBot="1" x14ac:dyDescent="0.35">
      <c r="B82" s="410"/>
      <c r="C82" s="411"/>
      <c r="D82" s="411"/>
      <c r="E82" s="411"/>
      <c r="F82" s="411"/>
      <c r="G82" s="412"/>
      <c r="H82" s="199"/>
      <c r="J82" s="41"/>
    </row>
    <row r="83" spans="2:10" ht="16.2" thickBot="1" x14ac:dyDescent="0.35">
      <c r="H83"/>
      <c r="J83" s="41"/>
    </row>
    <row r="84" spans="2:10" ht="16.2" thickBot="1" x14ac:dyDescent="0.35">
      <c r="B84" s="373" t="s">
        <v>343</v>
      </c>
      <c r="C84" s="382"/>
      <c r="D84" s="382"/>
      <c r="E84" s="382"/>
      <c r="F84" s="382"/>
      <c r="G84" s="351"/>
      <c r="H84" s="286" t="s">
        <v>37</v>
      </c>
      <c r="J84" s="41"/>
    </row>
    <row r="85" spans="2:10" x14ac:dyDescent="0.3">
      <c r="B85" s="283" t="s">
        <v>133</v>
      </c>
      <c r="C85" s="284"/>
      <c r="D85" s="284"/>
      <c r="E85" s="284"/>
      <c r="F85" s="284"/>
      <c r="G85" s="285"/>
      <c r="H85" s="287" t="s">
        <v>314</v>
      </c>
      <c r="J85" s="41"/>
    </row>
    <row r="86" spans="2:10" x14ac:dyDescent="0.3">
      <c r="B86" s="255" t="s">
        <v>224</v>
      </c>
      <c r="C86" s="257"/>
      <c r="D86" s="257"/>
      <c r="E86" s="257"/>
      <c r="F86" s="257"/>
      <c r="G86" s="281"/>
      <c r="H86" s="288" t="s">
        <v>313</v>
      </c>
      <c r="J86" s="41"/>
    </row>
    <row r="87" spans="2:10" x14ac:dyDescent="0.3">
      <c r="B87" s="255" t="s">
        <v>291</v>
      </c>
      <c r="C87" s="257"/>
      <c r="D87" s="257"/>
      <c r="E87" s="257"/>
      <c r="F87" s="257"/>
      <c r="G87" s="281"/>
      <c r="H87" s="288" t="s">
        <v>313</v>
      </c>
      <c r="J87" s="41"/>
    </row>
    <row r="88" spans="2:10" x14ac:dyDescent="0.3">
      <c r="B88" s="255" t="s">
        <v>290</v>
      </c>
      <c r="C88" s="257"/>
      <c r="D88" s="257"/>
      <c r="E88" s="257"/>
      <c r="F88" s="257"/>
      <c r="G88" s="281"/>
      <c r="H88" s="288" t="s">
        <v>313</v>
      </c>
      <c r="J88" s="41"/>
    </row>
    <row r="89" spans="2:10" x14ac:dyDescent="0.3">
      <c r="B89" s="255" t="s">
        <v>292</v>
      </c>
      <c r="C89" s="257"/>
      <c r="D89" s="257"/>
      <c r="E89" s="257"/>
      <c r="F89" s="257"/>
      <c r="G89" s="281"/>
      <c r="H89" s="288" t="s">
        <v>313</v>
      </c>
      <c r="J89" s="41"/>
    </row>
    <row r="90" spans="2:10" x14ac:dyDescent="0.3">
      <c r="B90" s="255" t="s">
        <v>293</v>
      </c>
      <c r="C90" s="257"/>
      <c r="D90" s="257"/>
      <c r="E90" s="257"/>
      <c r="F90" s="257"/>
      <c r="G90" s="281"/>
      <c r="H90" s="288" t="s">
        <v>315</v>
      </c>
      <c r="J90" s="41"/>
    </row>
    <row r="91" spans="2:10" x14ac:dyDescent="0.3">
      <c r="B91" s="255" t="s">
        <v>294</v>
      </c>
      <c r="C91" s="257"/>
      <c r="D91" s="257"/>
      <c r="E91" s="257"/>
      <c r="F91" s="257"/>
      <c r="G91" s="281"/>
      <c r="H91" s="288" t="s">
        <v>316</v>
      </c>
      <c r="J91" s="41"/>
    </row>
    <row r="92" spans="2:10" x14ac:dyDescent="0.3">
      <c r="B92" s="398" t="s">
        <v>225</v>
      </c>
      <c r="C92" s="399"/>
      <c r="D92" s="399"/>
      <c r="E92" s="399"/>
      <c r="F92" s="399"/>
      <c r="G92" s="281"/>
      <c r="H92" s="288" t="s">
        <v>132</v>
      </c>
      <c r="J92" s="41"/>
    </row>
    <row r="93" spans="2:10" x14ac:dyDescent="0.3">
      <c r="B93" s="255" t="s">
        <v>231</v>
      </c>
      <c r="C93" s="256"/>
      <c r="D93" s="256"/>
      <c r="E93" s="256"/>
      <c r="F93" s="256"/>
      <c r="G93" s="281"/>
      <c r="H93" s="288" t="s">
        <v>132</v>
      </c>
      <c r="J93" s="41"/>
    </row>
    <row r="94" spans="2:10" x14ac:dyDescent="0.3">
      <c r="B94" s="400" t="s">
        <v>96</v>
      </c>
      <c r="C94" s="401"/>
      <c r="D94" s="401"/>
      <c r="E94" s="401"/>
      <c r="F94" s="401"/>
      <c r="G94" s="281"/>
      <c r="H94" s="288" t="s">
        <v>313</v>
      </c>
      <c r="J94" s="41"/>
    </row>
    <row r="95" spans="2:10" x14ac:dyDescent="0.3">
      <c r="B95" s="255" t="s">
        <v>134</v>
      </c>
      <c r="C95" s="257"/>
      <c r="D95" s="257"/>
      <c r="E95" s="257"/>
      <c r="F95" s="257"/>
      <c r="G95" s="281"/>
      <c r="H95" s="288" t="s">
        <v>132</v>
      </c>
      <c r="J95" s="41"/>
    </row>
    <row r="96" spans="2:10" x14ac:dyDescent="0.3">
      <c r="B96" s="400" t="s">
        <v>130</v>
      </c>
      <c r="C96" s="401"/>
      <c r="D96" s="401"/>
      <c r="E96" s="401"/>
      <c r="F96" s="401"/>
      <c r="G96" s="281"/>
      <c r="H96" s="288" t="s">
        <v>313</v>
      </c>
      <c r="J96" s="41"/>
    </row>
    <row r="97" spans="1:10" ht="16.2" thickBot="1" x14ac:dyDescent="0.35">
      <c r="B97" s="402" t="s">
        <v>95</v>
      </c>
      <c r="C97" s="403"/>
      <c r="D97" s="403"/>
      <c r="E97" s="403"/>
      <c r="F97" s="403"/>
      <c r="G97" s="282"/>
      <c r="H97" s="289" t="s">
        <v>313</v>
      </c>
      <c r="J97" s="41"/>
    </row>
    <row r="98" spans="1:10" x14ac:dyDescent="0.3">
      <c r="J98" s="41"/>
    </row>
    <row r="99" spans="1:10" x14ac:dyDescent="0.3">
      <c r="A99" s="41"/>
      <c r="B99" s="41"/>
      <c r="C99" s="41"/>
      <c r="D99" s="41"/>
      <c r="E99" s="41"/>
      <c r="F99" s="41"/>
      <c r="G99" s="41"/>
      <c r="H99" s="41"/>
      <c r="I99" s="41"/>
      <c r="J99" s="41"/>
    </row>
  </sheetData>
  <sheetProtection algorithmName="SHA-512" hashValue="SesbJhPt0jX3sgzV07revYHCcBM1MwOpwSZKhlhztKt6iiQiKQz2eAXIrKePwQY/L1RNx1ijZG4ce4D28X/Zgw==" saltValue="cae7bLW/x/22/lQ2hjbKMw==" spinCount="100000" sheet="1" objects="1" scenarios="1" selectLockedCells="1"/>
  <protectedRanges>
    <protectedRange sqref="B14:H43" name="Range1"/>
  </protectedRanges>
  <mergeCells count="14">
    <mergeCell ref="B92:F92"/>
    <mergeCell ref="B96:F96"/>
    <mergeCell ref="B97:F97"/>
    <mergeCell ref="B94:F94"/>
    <mergeCell ref="B2:C2"/>
    <mergeCell ref="B46:H49"/>
    <mergeCell ref="B58:H61"/>
    <mergeCell ref="B84:F84"/>
    <mergeCell ref="B64:H68"/>
    <mergeCell ref="B71:G75"/>
    <mergeCell ref="F70:G70"/>
    <mergeCell ref="F77:G77"/>
    <mergeCell ref="B78:G82"/>
    <mergeCell ref="B52:H55"/>
  </mergeCells>
  <conditionalFormatting sqref="B78:G82">
    <cfRule type="expression" dxfId="24" priority="2">
      <formula>Condenser_Type="Air-cooled"</formula>
    </cfRule>
  </conditionalFormatting>
  <conditionalFormatting sqref="F77:G77">
    <cfRule type="expression" dxfId="23" priority="3">
      <formula>Condenser_Type="Air-cooled"</formula>
    </cfRule>
  </conditionalFormatting>
  <conditionalFormatting sqref="G91">
    <cfRule type="expression" dxfId="22" priority="1">
      <formula>Batch_Continuous&lt;&gt;"Batch"</formula>
    </cfRule>
  </conditionalFormatting>
  <dataValidations count="3">
    <dataValidation type="list" allowBlank="1" showInputMessage="1" showErrorMessage="1" sqref="G86 G88:G89 G96:G97 G94" xr:uid="{00000000-0002-0000-0200-000002000000}">
      <formula1>DD_Yes_No</formula1>
    </dataValidation>
    <dataValidation type="list" allowBlank="1" showInputMessage="1" showErrorMessage="1" sqref="F70:G70" xr:uid="{00000000-0002-0000-0200-000006000000}">
      <formula1>DD_PotableWater_Measurement</formula1>
    </dataValidation>
    <dataValidation type="list" allowBlank="1" showInputMessage="1" showErrorMessage="1" sqref="F77:G77" xr:uid="{00000000-0002-0000-0200-000007000000}">
      <formula1>DD_CondenserWater_Measurement</formula1>
    </dataValidation>
  </dataValidations>
  <hyperlinks>
    <hyperlink ref="E4" location="Instructions!C33"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K31"/>
  <sheetViews>
    <sheetView showGridLines="0" zoomScale="80" zoomScaleNormal="80" zoomScaleSheetLayoutView="85" workbookViewId="0">
      <selection activeCell="D14" sqref="D14"/>
    </sheetView>
  </sheetViews>
  <sheetFormatPr defaultColWidth="9.21875" defaultRowHeight="15.6" x14ac:dyDescent="0.3"/>
  <cols>
    <col min="1" max="1" width="4.44140625" style="32" customWidth="1"/>
    <col min="2" max="2" width="36.77734375" style="32" customWidth="1"/>
    <col min="3" max="3" width="18.44140625" style="32" customWidth="1"/>
    <col min="4" max="4" width="18.21875" style="32" customWidth="1"/>
    <col min="5" max="5" width="15.44140625" style="32" customWidth="1"/>
    <col min="6" max="6" width="14.44140625" style="32" customWidth="1"/>
    <col min="7" max="7" width="16.33203125" style="32" customWidth="1"/>
    <col min="8" max="8" width="16.6640625" customWidth="1"/>
    <col min="9" max="10" width="16.33203125" customWidth="1"/>
    <col min="11" max="11" width="3" style="32" customWidth="1"/>
    <col min="12" max="16384" width="9.21875" style="32"/>
  </cols>
  <sheetData>
    <row r="1" spans="2:11" ht="16.2" thickBot="1" x14ac:dyDescent="0.35">
      <c r="K1" s="33"/>
    </row>
    <row r="2" spans="2:11" ht="16.2" thickBot="1" x14ac:dyDescent="0.35">
      <c r="B2" s="371" t="str">
        <f>'Version Control'!$B$2</f>
        <v>Title Block</v>
      </c>
      <c r="C2" s="415"/>
      <c r="D2" s="415"/>
      <c r="E2" s="372"/>
      <c r="K2" s="33"/>
    </row>
    <row r="3" spans="2:11" ht="16.5" customHeight="1" x14ac:dyDescent="0.35">
      <c r="B3" s="26" t="str">
        <f>'Version Control'!$B$3</f>
        <v>Test Report Template Name:</v>
      </c>
      <c r="C3" s="416" t="str">
        <f>'Version Control'!$C$3</f>
        <v>Automatic Commercial Ice Makers</v>
      </c>
      <c r="D3" s="417"/>
      <c r="E3" s="418"/>
      <c r="K3" s="33"/>
    </row>
    <row r="4" spans="2:11" ht="17.399999999999999" x14ac:dyDescent="0.35">
      <c r="B4" s="25" t="str">
        <f>'Version Control'!$B$4</f>
        <v>Version Number:</v>
      </c>
      <c r="C4" s="419" t="str">
        <f>'Version Control'!$C$4</f>
        <v>v3.7</v>
      </c>
      <c r="D4" s="420"/>
      <c r="E4" s="421"/>
      <c r="G4" s="34" t="s">
        <v>61</v>
      </c>
      <c r="K4" s="33"/>
    </row>
    <row r="5" spans="2:11" x14ac:dyDescent="0.35">
      <c r="B5" s="25" t="str">
        <f>'Version Control'!$B$5</f>
        <v xml:space="preserve">Latest Template Revision: </v>
      </c>
      <c r="C5" s="422">
        <f>'Version Control'!$C$5</f>
        <v>46113</v>
      </c>
      <c r="D5" s="423"/>
      <c r="E5" s="424"/>
      <c r="K5" s="33"/>
    </row>
    <row r="6" spans="2:11" x14ac:dyDescent="0.35">
      <c r="B6" s="25" t="str">
        <f>'Version Control'!$B$6</f>
        <v>Tab Name:</v>
      </c>
      <c r="C6" s="419" t="str">
        <f ca="1">MID(CELL("filename",A1), FIND("]", CELL("filename", A1))+ 1, 255)</f>
        <v>Icemaking Test Conditions</v>
      </c>
      <c r="D6" s="420"/>
      <c r="E6" s="421"/>
      <c r="K6" s="33"/>
    </row>
    <row r="7" spans="2:11" ht="37.5" customHeight="1" x14ac:dyDescent="0.3">
      <c r="B7" s="36" t="str">
        <f>'Version Control'!$B$7</f>
        <v>File Name:</v>
      </c>
      <c r="C7" s="425" t="str">
        <f ca="1">'Version Control'!$C$7</f>
        <v>Automatic Commercial Ice Makers - v3.7.xlsx</v>
      </c>
      <c r="D7" s="426"/>
      <c r="E7" s="427"/>
      <c r="J7" s="259"/>
      <c r="K7" s="33"/>
    </row>
    <row r="8" spans="2:11" x14ac:dyDescent="0.3">
      <c r="B8" s="36" t="str">
        <f>'Version Control'!$B$8</f>
        <v>Test Start Date:</v>
      </c>
      <c r="C8" s="428" t="str">
        <f>'Version Control'!$C$8</f>
        <v>[MM/DD/YYYY]</v>
      </c>
      <c r="D8" s="429"/>
      <c r="E8" s="430"/>
      <c r="J8" s="259"/>
      <c r="K8" s="33"/>
    </row>
    <row r="9" spans="2:11" ht="16.2" thickBot="1" x14ac:dyDescent="0.4">
      <c r="B9" s="27" t="str">
        <f>'Version Control'!$B$9</f>
        <v xml:space="preserve">Test Completion Date: </v>
      </c>
      <c r="C9" s="431" t="str">
        <f>'Version Control'!$C$9</f>
        <v>[MM/DD/YYYY]</v>
      </c>
      <c r="D9" s="432"/>
      <c r="E9" s="433"/>
      <c r="J9" s="259"/>
      <c r="K9" s="33"/>
    </row>
    <row r="10" spans="2:11" x14ac:dyDescent="0.3">
      <c r="J10" s="259"/>
      <c r="K10" s="33"/>
    </row>
    <row r="11" spans="2:11" ht="16.2" thickBot="1" x14ac:dyDescent="0.35">
      <c r="B11" s="244"/>
      <c r="J11" s="259"/>
      <c r="K11" s="246"/>
    </row>
    <row r="12" spans="2:11" ht="16.2" thickBot="1" x14ac:dyDescent="0.35">
      <c r="B12" s="260" t="s">
        <v>309</v>
      </c>
      <c r="C12" s="261"/>
      <c r="D12" s="261"/>
      <c r="E12" s="261"/>
      <c r="F12" s="261"/>
      <c r="G12" s="261"/>
      <c r="H12" s="261"/>
      <c r="I12" s="262"/>
      <c r="J12" s="247"/>
      <c r="K12" s="33"/>
    </row>
    <row r="13" spans="2:11" ht="46.8" x14ac:dyDescent="0.3">
      <c r="B13" s="263"/>
      <c r="C13" s="264" t="s">
        <v>37</v>
      </c>
      <c r="D13" s="264" t="s">
        <v>310</v>
      </c>
      <c r="E13" s="265" t="s">
        <v>336</v>
      </c>
      <c r="F13" s="264" t="s">
        <v>311</v>
      </c>
      <c r="G13" s="264" t="s">
        <v>356</v>
      </c>
      <c r="H13" s="266" t="s">
        <v>312</v>
      </c>
      <c r="I13" s="267" t="s">
        <v>357</v>
      </c>
      <c r="J13" s="268"/>
      <c r="K13" s="33"/>
    </row>
    <row r="14" spans="2:11" x14ac:dyDescent="0.3">
      <c r="B14" s="50" t="s">
        <v>227</v>
      </c>
      <c r="C14" s="112" t="s">
        <v>80</v>
      </c>
      <c r="D14" s="336"/>
      <c r="E14" s="340"/>
      <c r="F14" s="336"/>
      <c r="G14" s="336"/>
      <c r="H14" s="341"/>
      <c r="I14" s="337"/>
      <c r="J14" s="269"/>
      <c r="K14" s="33"/>
    </row>
    <row r="15" spans="2:11" x14ac:dyDescent="0.3">
      <c r="B15" s="50" t="s">
        <v>228</v>
      </c>
      <c r="C15" s="112" t="s">
        <v>141</v>
      </c>
      <c r="D15" s="342"/>
      <c r="E15" s="343"/>
      <c r="F15" s="342"/>
      <c r="G15" s="342"/>
      <c r="H15" s="344"/>
      <c r="I15" s="345"/>
      <c r="J15" s="269"/>
      <c r="K15" s="33"/>
    </row>
    <row r="16" spans="2:11" x14ac:dyDescent="0.3">
      <c r="B16" s="270" t="s">
        <v>304</v>
      </c>
      <c r="C16" s="112" t="s">
        <v>80</v>
      </c>
      <c r="D16" s="336"/>
      <c r="E16" s="340"/>
      <c r="F16" s="336"/>
      <c r="G16" s="336"/>
      <c r="H16" s="341"/>
      <c r="I16" s="337"/>
      <c r="J16" s="269"/>
      <c r="K16" s="33"/>
    </row>
    <row r="17" spans="1:11" ht="16.2" thickBot="1" x14ac:dyDescent="0.35">
      <c r="B17" s="55" t="s">
        <v>305</v>
      </c>
      <c r="C17" s="258" t="s">
        <v>141</v>
      </c>
      <c r="D17" s="346"/>
      <c r="E17" s="347"/>
      <c r="F17" s="346"/>
      <c r="G17" s="346"/>
      <c r="H17" s="348"/>
      <c r="I17" s="349"/>
      <c r="J17" s="269"/>
      <c r="K17" s="33"/>
    </row>
    <row r="18" spans="1:11" ht="16.2" thickBot="1" x14ac:dyDescent="0.35">
      <c r="B18" s="244"/>
      <c r="J18" s="259"/>
      <c r="K18" s="246"/>
    </row>
    <row r="19" spans="1:11" ht="16.2" thickBot="1" x14ac:dyDescent="0.35">
      <c r="B19" s="260" t="s">
        <v>189</v>
      </c>
      <c r="C19" s="261"/>
      <c r="D19" s="261"/>
      <c r="E19" s="261"/>
      <c r="F19" s="262"/>
      <c r="G19" s="247"/>
      <c r="J19" s="259"/>
      <c r="K19" s="33"/>
    </row>
    <row r="20" spans="1:11" x14ac:dyDescent="0.3">
      <c r="B20" s="248"/>
      <c r="C20" s="249" t="s">
        <v>37</v>
      </c>
      <c r="D20" s="249" t="s">
        <v>97</v>
      </c>
      <c r="E20" s="249" t="s">
        <v>98</v>
      </c>
      <c r="F20" s="250" t="s">
        <v>99</v>
      </c>
      <c r="G20" s="251"/>
      <c r="H20" s="32"/>
      <c r="I20" s="32"/>
      <c r="J20" s="32"/>
      <c r="K20" s="33"/>
    </row>
    <row r="21" spans="1:11" ht="31.2" x14ac:dyDescent="0.3">
      <c r="B21" s="271" t="s">
        <v>308</v>
      </c>
      <c r="C21" s="113" t="s">
        <v>80</v>
      </c>
      <c r="D21" s="336"/>
      <c r="E21" s="336"/>
      <c r="F21" s="337"/>
      <c r="G21" s="252"/>
      <c r="H21" s="32"/>
      <c r="I21" s="32"/>
      <c r="J21" s="32"/>
      <c r="K21" s="33"/>
    </row>
    <row r="22" spans="1:11" ht="31.2" x14ac:dyDescent="0.3">
      <c r="B22" s="271" t="s">
        <v>307</v>
      </c>
      <c r="C22" s="113" t="s">
        <v>80</v>
      </c>
      <c r="D22" s="336"/>
      <c r="E22" s="336"/>
      <c r="F22" s="337"/>
      <c r="G22" s="252"/>
      <c r="H22" s="32"/>
      <c r="I22" s="32"/>
      <c r="J22" s="32"/>
      <c r="K22" s="33"/>
    </row>
    <row r="23" spans="1:11" ht="62.4" x14ac:dyDescent="0.3">
      <c r="B23" s="272" t="s">
        <v>306</v>
      </c>
      <c r="C23" s="113" t="s">
        <v>113</v>
      </c>
      <c r="D23" s="336"/>
      <c r="E23" s="336"/>
      <c r="F23" s="338"/>
      <c r="G23" s="252"/>
      <c r="H23" s="32"/>
      <c r="I23" s="32"/>
      <c r="J23" s="32"/>
      <c r="K23" s="33"/>
    </row>
    <row r="24" spans="1:11" ht="16.2" thickBot="1" x14ac:dyDescent="0.35">
      <c r="B24" s="55" t="s">
        <v>100</v>
      </c>
      <c r="C24" s="127" t="s">
        <v>81</v>
      </c>
      <c r="D24" s="335"/>
      <c r="E24" s="335"/>
      <c r="F24" s="339"/>
      <c r="G24" s="252"/>
      <c r="H24" s="32"/>
      <c r="I24" s="32"/>
      <c r="J24" s="32"/>
      <c r="K24" s="33"/>
    </row>
    <row r="25" spans="1:11" ht="16.2" thickBot="1" x14ac:dyDescent="0.35">
      <c r="C25" s="114"/>
      <c r="D25" s="253"/>
      <c r="E25" s="253"/>
      <c r="F25" s="253"/>
      <c r="G25"/>
      <c r="H25" s="32"/>
      <c r="I25" s="32"/>
      <c r="J25" s="32"/>
      <c r="K25" s="33"/>
    </row>
    <row r="26" spans="1:11" ht="16.2" thickBot="1" x14ac:dyDescent="0.35">
      <c r="B26" s="373" t="s">
        <v>190</v>
      </c>
      <c r="C26" s="382"/>
      <c r="D26" s="382"/>
      <c r="E26" s="374"/>
      <c r="F26" s="253"/>
      <c r="G26"/>
      <c r="H26" s="32"/>
      <c r="I26" s="32"/>
      <c r="J26" s="32"/>
      <c r="K26" s="33"/>
    </row>
    <row r="27" spans="1:11" x14ac:dyDescent="0.3">
      <c r="B27" s="263"/>
      <c r="C27" s="273" t="s">
        <v>101</v>
      </c>
      <c r="D27" s="273" t="s">
        <v>127</v>
      </c>
      <c r="E27" s="274" t="s">
        <v>37</v>
      </c>
      <c r="F27" s="253"/>
      <c r="G27"/>
      <c r="H27" s="32"/>
      <c r="I27" s="32"/>
      <c r="J27" s="32"/>
      <c r="K27" s="33"/>
    </row>
    <row r="28" spans="1:11" ht="16.2" thickBot="1" x14ac:dyDescent="0.35">
      <c r="B28" s="55" t="s">
        <v>131</v>
      </c>
      <c r="C28" s="275" t="s">
        <v>128</v>
      </c>
      <c r="D28" s="335"/>
      <c r="E28" s="276" t="s">
        <v>132</v>
      </c>
      <c r="F28" s="253"/>
      <c r="G28"/>
      <c r="H28" s="32"/>
      <c r="I28" s="32"/>
      <c r="J28" s="32"/>
      <c r="K28" s="33"/>
    </row>
    <row r="29" spans="1:11" x14ac:dyDescent="0.35">
      <c r="C29" s="116"/>
      <c r="D29" s="115"/>
      <c r="E29" s="4"/>
      <c r="F29" s="11"/>
      <c r="G29" s="277"/>
      <c r="H29" s="277"/>
      <c r="I29" s="277"/>
      <c r="J29" s="277"/>
      <c r="K29" s="33"/>
    </row>
    <row r="30" spans="1:11" x14ac:dyDescent="0.3">
      <c r="A30" s="33"/>
      <c r="B30" s="33"/>
      <c r="C30" s="33"/>
      <c r="D30" s="33"/>
      <c r="E30" s="33"/>
      <c r="F30" s="33"/>
      <c r="G30" s="33"/>
      <c r="H30" s="33"/>
      <c r="I30" s="33"/>
      <c r="J30" s="33"/>
      <c r="K30" s="33"/>
    </row>
    <row r="31" spans="1:11" x14ac:dyDescent="0.3">
      <c r="B31"/>
      <c r="C31"/>
      <c r="D31"/>
      <c r="E31"/>
      <c r="F31"/>
      <c r="G31"/>
      <c r="H31" s="32"/>
      <c r="I31" s="32"/>
      <c r="J31" s="32"/>
      <c r="K31"/>
    </row>
  </sheetData>
  <sheetProtection algorithmName="SHA-512" hashValue="LZXuRwD+mbmLVp3jWHKZk7nIFmqeJHO6qcZvdI/grxz0j6d+6ACu/CcYRCN2d1lfZZ86z+Q18ndyQ4BRGBOLUQ==" saltValue="NTOCUj6NQgXPZjljpQdUPQ==" spinCount="100000" sheet="1" objects="1" scenarios="1" selectLockedCells="1"/>
  <mergeCells count="9">
    <mergeCell ref="B2:E2"/>
    <mergeCell ref="C3:E3"/>
    <mergeCell ref="B26:E26"/>
    <mergeCell ref="C4:E4"/>
    <mergeCell ref="C5:E5"/>
    <mergeCell ref="C6:E6"/>
    <mergeCell ref="C7:E7"/>
    <mergeCell ref="C8:E8"/>
    <mergeCell ref="C9:E9"/>
  </mergeCells>
  <conditionalFormatting sqref="D28">
    <cfRule type="expression" dxfId="21" priority="1">
      <formula>OR(Equipment_Type="Ice-Making Head", Equipment_Type="Self-contained")</formula>
    </cfRule>
  </conditionalFormatting>
  <conditionalFormatting sqref="D21:F21">
    <cfRule type="expression" dxfId="20" priority="2">
      <formula>Condenser_Type="Air-cooled"</formula>
    </cfRule>
  </conditionalFormatting>
  <hyperlinks>
    <hyperlink ref="G4" location="Instructions!C33" display="Back to Instructions tab" xr:uid="{00000000-0004-0000-0300-000000000000}"/>
  </hyperlinks>
  <printOptions horizontalCentered="1"/>
  <pageMargins left="0.25" right="0.25" top="0.75" bottom="0.25" header="0.3" footer="0.3"/>
  <pageSetup scale="59"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I23"/>
  <sheetViews>
    <sheetView showGridLines="0" zoomScale="80" zoomScaleNormal="80" zoomScaleSheetLayoutView="85" workbookViewId="0">
      <selection activeCell="D14" sqref="D14"/>
    </sheetView>
  </sheetViews>
  <sheetFormatPr defaultColWidth="9.21875" defaultRowHeight="15.6" x14ac:dyDescent="0.3"/>
  <cols>
    <col min="1" max="1" width="4.44140625" style="32" customWidth="1"/>
    <col min="2" max="2" width="31" style="32" customWidth="1"/>
    <col min="3" max="3" width="18.44140625" style="32" customWidth="1"/>
    <col min="4" max="4" width="18.21875" style="32" customWidth="1"/>
    <col min="5" max="5" width="15.44140625" style="32" customWidth="1"/>
    <col min="6" max="6" width="14.44140625" style="32" customWidth="1"/>
    <col min="7" max="7" width="27.21875" style="32" bestFit="1" customWidth="1"/>
    <col min="8" max="8" width="2.21875" style="32" customWidth="1"/>
    <col min="9" max="9" width="3" style="32" customWidth="1"/>
    <col min="10" max="16384" width="9.21875" style="32"/>
  </cols>
  <sheetData>
    <row r="1" spans="2:9" ht="16.2" thickBot="1" x14ac:dyDescent="0.35">
      <c r="I1" s="33"/>
    </row>
    <row r="2" spans="2:9" ht="16.2" thickBot="1" x14ac:dyDescent="0.35">
      <c r="B2" s="371" t="str">
        <f>'Version Control'!$B$2</f>
        <v>Title Block</v>
      </c>
      <c r="C2" s="415"/>
      <c r="D2" s="415"/>
      <c r="E2" s="372"/>
      <c r="I2" s="33"/>
    </row>
    <row r="3" spans="2:9" ht="15.6" customHeight="1" x14ac:dyDescent="0.35">
      <c r="B3" s="26" t="str">
        <f>'Version Control'!$B$3</f>
        <v>Test Report Template Name:</v>
      </c>
      <c r="C3" s="416" t="str">
        <f>'Version Control'!$C$3</f>
        <v>Automatic Commercial Ice Makers</v>
      </c>
      <c r="D3" s="417"/>
      <c r="E3" s="418"/>
      <c r="I3" s="33"/>
    </row>
    <row r="4" spans="2:9" ht="17.399999999999999" x14ac:dyDescent="0.35">
      <c r="B4" s="25" t="str">
        <f>'Version Control'!$B$4</f>
        <v>Version Number:</v>
      </c>
      <c r="C4" s="419" t="str">
        <f>'Version Control'!$C$4</f>
        <v>v3.7</v>
      </c>
      <c r="D4" s="420"/>
      <c r="E4" s="421"/>
      <c r="G4" s="34" t="s">
        <v>61</v>
      </c>
      <c r="I4" s="33"/>
    </row>
    <row r="5" spans="2:9" x14ac:dyDescent="0.35">
      <c r="B5" s="25" t="str">
        <f>'Version Control'!$B$5</f>
        <v xml:space="preserve">Latest Template Revision: </v>
      </c>
      <c r="C5" s="422">
        <f>'Version Control'!$C$5</f>
        <v>46113</v>
      </c>
      <c r="D5" s="423"/>
      <c r="E5" s="424"/>
      <c r="I5" s="33"/>
    </row>
    <row r="6" spans="2:9" x14ac:dyDescent="0.35">
      <c r="B6" s="25" t="str">
        <f>'Version Control'!$B$6</f>
        <v>Tab Name:</v>
      </c>
      <c r="C6" s="419" t="str">
        <f ca="1">MID(CELL("filename",A1), FIND("]", CELL("filename", A1))+ 1, 255)</f>
        <v>Ice Hardness Test Conditions</v>
      </c>
      <c r="D6" s="420"/>
      <c r="E6" s="421"/>
      <c r="I6" s="33"/>
    </row>
    <row r="7" spans="2:9" ht="37.5" customHeight="1" x14ac:dyDescent="0.3">
      <c r="B7" s="36" t="str">
        <f>'Version Control'!$B$7</f>
        <v>File Name:</v>
      </c>
      <c r="C7" s="425" t="str">
        <f ca="1">'Version Control'!$C$7</f>
        <v>Automatic Commercial Ice Makers - v3.7.xlsx</v>
      </c>
      <c r="D7" s="426"/>
      <c r="E7" s="427"/>
      <c r="I7" s="33"/>
    </row>
    <row r="8" spans="2:9" x14ac:dyDescent="0.3">
      <c r="B8" s="36" t="str">
        <f>'Version Control'!$B$8</f>
        <v>Test Start Date:</v>
      </c>
      <c r="C8" s="428" t="str">
        <f>'Version Control'!$C$8</f>
        <v>[MM/DD/YYYY]</v>
      </c>
      <c r="D8" s="429"/>
      <c r="E8" s="430"/>
      <c r="I8" s="33"/>
    </row>
    <row r="9" spans="2:9" ht="16.2" thickBot="1" x14ac:dyDescent="0.4">
      <c r="B9" s="27" t="str">
        <f>'Version Control'!$B$9</f>
        <v xml:space="preserve">Test Completion Date: </v>
      </c>
      <c r="C9" s="431" t="str">
        <f>'Version Control'!$C$9</f>
        <v>[MM/DD/YYYY]</v>
      </c>
      <c r="D9" s="432"/>
      <c r="E9" s="433"/>
      <c r="I9" s="33"/>
    </row>
    <row r="10" spans="2:9" x14ac:dyDescent="0.3">
      <c r="I10" s="33"/>
    </row>
    <row r="11" spans="2:9" ht="16.2" thickBot="1" x14ac:dyDescent="0.35">
      <c r="B11" s="244"/>
      <c r="H11" s="245"/>
      <c r="I11" s="246"/>
    </row>
    <row r="12" spans="2:9" ht="16.2" thickBot="1" x14ac:dyDescent="0.35">
      <c r="B12" s="373" t="s">
        <v>317</v>
      </c>
      <c r="C12" s="382"/>
      <c r="D12" s="382"/>
      <c r="E12" s="374"/>
      <c r="F12"/>
      <c r="G12" s="247"/>
      <c r="I12" s="33"/>
    </row>
    <row r="13" spans="2:9" x14ac:dyDescent="0.3">
      <c r="B13" s="248"/>
      <c r="C13" s="249" t="s">
        <v>37</v>
      </c>
      <c r="D13" s="249" t="s">
        <v>97</v>
      </c>
      <c r="E13" s="250" t="s">
        <v>98</v>
      </c>
      <c r="F13"/>
      <c r="G13" s="251"/>
      <c r="I13" s="33"/>
    </row>
    <row r="14" spans="2:9" x14ac:dyDescent="0.3">
      <c r="B14" s="50" t="s">
        <v>181</v>
      </c>
      <c r="C14" s="112" t="s">
        <v>80</v>
      </c>
      <c r="D14" s="169"/>
      <c r="E14" s="170"/>
      <c r="F14"/>
      <c r="G14" s="252"/>
      <c r="I14" s="33"/>
    </row>
    <row r="15" spans="2:9" ht="16.2" thickBot="1" x14ac:dyDescent="0.35">
      <c r="B15" s="55" t="s">
        <v>182</v>
      </c>
      <c r="C15" s="127" t="s">
        <v>80</v>
      </c>
      <c r="D15" s="171"/>
      <c r="E15" s="172"/>
      <c r="F15"/>
      <c r="G15" s="252"/>
      <c r="I15" s="33"/>
    </row>
    <row r="16" spans="2:9" ht="16.2" thickBot="1" x14ac:dyDescent="0.35">
      <c r="B16" s="244"/>
      <c r="H16" s="245"/>
      <c r="I16" s="246"/>
    </row>
    <row r="17" spans="1:9" ht="16.2" thickBot="1" x14ac:dyDescent="0.35">
      <c r="B17" s="373" t="s">
        <v>318</v>
      </c>
      <c r="C17" s="382"/>
      <c r="D17" s="382"/>
      <c r="E17" s="374"/>
      <c r="F17"/>
      <c r="G17" s="247"/>
      <c r="I17" s="33"/>
    </row>
    <row r="18" spans="1:9" x14ac:dyDescent="0.3">
      <c r="B18" s="248"/>
      <c r="C18" s="249" t="s">
        <v>37</v>
      </c>
      <c r="D18" s="249" t="s">
        <v>97</v>
      </c>
      <c r="E18" s="250" t="s">
        <v>98</v>
      </c>
      <c r="F18"/>
      <c r="G18" s="251"/>
      <c r="I18" s="33"/>
    </row>
    <row r="19" spans="1:9" x14ac:dyDescent="0.3">
      <c r="B19" s="50" t="s">
        <v>181</v>
      </c>
      <c r="C19" s="112" t="s">
        <v>80</v>
      </c>
      <c r="D19" s="169"/>
      <c r="E19" s="170"/>
      <c r="F19"/>
      <c r="G19" s="252"/>
      <c r="I19" s="33"/>
    </row>
    <row r="20" spans="1:9" ht="16.2" thickBot="1" x14ac:dyDescent="0.35">
      <c r="B20" s="55" t="s">
        <v>182</v>
      </c>
      <c r="C20" s="127" t="s">
        <v>80</v>
      </c>
      <c r="D20" s="171"/>
      <c r="E20" s="172"/>
      <c r="F20"/>
      <c r="G20" s="252"/>
      <c r="I20" s="33"/>
    </row>
    <row r="21" spans="1:9" x14ac:dyDescent="0.3">
      <c r="C21" s="114"/>
      <c r="D21" s="253"/>
      <c r="E21" s="253"/>
      <c r="F21" s="253"/>
      <c r="G21"/>
      <c r="I21" s="33"/>
    </row>
    <row r="22" spans="1:9" x14ac:dyDescent="0.3">
      <c r="A22" s="33"/>
      <c r="B22" s="33"/>
      <c r="C22" s="33"/>
      <c r="D22" s="33"/>
      <c r="E22" s="33"/>
      <c r="F22" s="33"/>
      <c r="G22" s="33"/>
      <c r="H22" s="33"/>
      <c r="I22" s="33"/>
    </row>
    <row r="23" spans="1:9" x14ac:dyDescent="0.3">
      <c r="B23"/>
      <c r="C23"/>
      <c r="D23"/>
      <c r="E23"/>
      <c r="F23"/>
      <c r="G23"/>
      <c r="I23"/>
    </row>
  </sheetData>
  <sheetProtection algorithmName="SHA-512" hashValue="uGBPHOYbpIaqXloanSE5e01gm1w89Lcb8kWc8hw8BqUoa0vdhfAf2vazd+xtfVSFxys6B0HR9NKVvhz8YXxkDw==" saltValue="qjPIgqKY95LiNQuUvWvz4g==" spinCount="100000" sheet="1" objects="1" scenarios="1" selectLockedCells="1"/>
  <mergeCells count="10">
    <mergeCell ref="B12:E12"/>
    <mergeCell ref="B17:E17"/>
    <mergeCell ref="B2:E2"/>
    <mergeCell ref="C3:E3"/>
    <mergeCell ref="C4:E4"/>
    <mergeCell ref="C5:E5"/>
    <mergeCell ref="C6:E6"/>
    <mergeCell ref="C7:E7"/>
    <mergeCell ref="C8:E8"/>
    <mergeCell ref="C9:E9"/>
  </mergeCells>
  <conditionalFormatting sqref="D14:E15 D19:E20">
    <cfRule type="expression" dxfId="19" priority="2">
      <formula>Batch_Continuous&lt;&gt;"Continuous"</formula>
    </cfRule>
    <cfRule type="expression" dxfId="18" priority="3" stopIfTrue="1">
      <formula>Ice_Type="Cube"</formula>
    </cfRule>
  </conditionalFormatting>
  <hyperlinks>
    <hyperlink ref="G4" location="Instructions!C33" display="Back to Instructions tab" xr:uid="{00000000-0004-0000-0400-000000000000}"/>
  </hyperlinks>
  <printOptions horizontalCentered="1"/>
  <pageMargins left="0.25" right="0.25" top="0.75" bottom="0.25" header="0.3" footer="0.3"/>
  <pageSetup scale="99"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pageSetUpPr fitToPage="1"/>
  </sheetPr>
  <dimension ref="A1:I21"/>
  <sheetViews>
    <sheetView showGridLines="0" zoomScale="80" zoomScaleNormal="80" zoomScaleSheetLayoutView="85" workbookViewId="0">
      <selection activeCell="C15" sqref="C15"/>
    </sheetView>
  </sheetViews>
  <sheetFormatPr defaultColWidth="9.21875" defaultRowHeight="15.6" x14ac:dyDescent="0.3"/>
  <cols>
    <col min="1" max="1" width="3.5546875" style="32" customWidth="1"/>
    <col min="2" max="2" width="49.21875" style="32" bestFit="1" customWidth="1"/>
    <col min="3" max="3" width="55" style="32" customWidth="1"/>
    <col min="4" max="4" width="7" style="32" customWidth="1"/>
    <col min="5" max="5" width="27.21875" style="32" bestFit="1" customWidth="1"/>
    <col min="6" max="6" width="9.21875" style="32"/>
    <col min="7" max="7" width="4.21875" style="32" customWidth="1"/>
    <col min="8" max="16384" width="9.21875" style="32"/>
  </cols>
  <sheetData>
    <row r="1" spans="2:9" ht="16.2" thickBot="1" x14ac:dyDescent="0.35">
      <c r="G1" s="33"/>
    </row>
    <row r="2" spans="2:9" ht="16.2" thickBot="1" x14ac:dyDescent="0.35">
      <c r="B2" s="353" t="str">
        <f>'Version Control'!$B$2</f>
        <v>Title Block</v>
      </c>
      <c r="C2" s="354"/>
      <c r="G2" s="33"/>
    </row>
    <row r="3" spans="2:9" x14ac:dyDescent="0.35">
      <c r="B3" s="26" t="str">
        <f>'Version Control'!$B$3</f>
        <v>Test Report Template Name:</v>
      </c>
      <c r="C3" s="139" t="str">
        <f>'Version Control'!$C$3</f>
        <v>Automatic Commercial Ice Makers</v>
      </c>
      <c r="G3" s="33"/>
    </row>
    <row r="4" spans="2:9" ht="17.399999999999999" x14ac:dyDescent="0.35">
      <c r="B4" s="59" t="str">
        <f>'Version Control'!$B$4</f>
        <v>Version Number:</v>
      </c>
      <c r="C4" s="153" t="str">
        <f>'Version Control'!$C$4</f>
        <v>v3.7</v>
      </c>
      <c r="E4" s="34" t="s">
        <v>61</v>
      </c>
      <c r="G4" s="33"/>
    </row>
    <row r="5" spans="2:9" x14ac:dyDescent="0.35">
      <c r="B5" s="25" t="str">
        <f>'Version Control'!$B$5</f>
        <v xml:space="preserve">Latest Template Revision: </v>
      </c>
      <c r="C5" s="30">
        <f>'Version Control'!$C$5</f>
        <v>46113</v>
      </c>
      <c r="G5" s="33"/>
    </row>
    <row r="6" spans="2:9" x14ac:dyDescent="0.35">
      <c r="B6" s="25" t="str">
        <f>'Version Control'!$B$6</f>
        <v>Tab Name:</v>
      </c>
      <c r="C6" s="153" t="str">
        <f ca="1">MID(CELL("filename",A1), FIND("]", CELL("filename", A1))+ 1, 255)</f>
        <v>Settings</v>
      </c>
      <c r="G6" s="33"/>
    </row>
    <row r="7" spans="2:9" ht="36" customHeight="1" x14ac:dyDescent="0.3">
      <c r="B7" s="36" t="str">
        <f>'Version Control'!$B$7</f>
        <v>File Name:</v>
      </c>
      <c r="C7" s="154" t="str">
        <f ca="1">'Version Control'!$C$7</f>
        <v>Automatic Commercial Ice Makers - v3.7.xlsx</v>
      </c>
      <c r="G7" s="33"/>
    </row>
    <row r="8" spans="2:9" x14ac:dyDescent="0.3">
      <c r="B8" s="36" t="str">
        <f>'Version Control'!$B$8</f>
        <v>Test Start Date:</v>
      </c>
      <c r="C8" s="308" t="str">
        <f>'Version Control'!$C$8</f>
        <v>[MM/DD/YYYY]</v>
      </c>
      <c r="G8" s="33"/>
    </row>
    <row r="9" spans="2:9" ht="16.2" thickBot="1" x14ac:dyDescent="0.4">
      <c r="B9" s="27" t="str">
        <f>'Version Control'!$B$9</f>
        <v xml:space="preserve">Test Completion Date: </v>
      </c>
      <c r="C9" s="31" t="str">
        <f>'Version Control'!$C$9</f>
        <v>[MM/DD/YYYY]</v>
      </c>
      <c r="G9" s="33"/>
    </row>
    <row r="10" spans="2:9" x14ac:dyDescent="0.3">
      <c r="G10" s="33"/>
    </row>
    <row r="11" spans="2:9" ht="16.2" thickBot="1" x14ac:dyDescent="0.35">
      <c r="G11" s="33"/>
    </row>
    <row r="12" spans="2:9" ht="16.2" thickBot="1" x14ac:dyDescent="0.35">
      <c r="B12" s="371" t="s">
        <v>3</v>
      </c>
      <c r="C12" s="372"/>
      <c r="D12" s="20"/>
      <c r="E12" s="20"/>
      <c r="F12" s="20"/>
      <c r="G12" s="33"/>
    </row>
    <row r="13" spans="2:9" x14ac:dyDescent="0.3">
      <c r="B13" s="434" t="s">
        <v>295</v>
      </c>
      <c r="C13" s="435"/>
      <c r="D13" s="51"/>
      <c r="E13" s="51"/>
      <c r="F13" s="51"/>
      <c r="G13" s="33"/>
    </row>
    <row r="14" spans="2:9" x14ac:dyDescent="0.3">
      <c r="B14" s="52"/>
      <c r="C14" s="120" t="s">
        <v>102</v>
      </c>
      <c r="D14" s="53"/>
      <c r="E14" s="53"/>
      <c r="F14" s="53"/>
      <c r="G14" s="54"/>
      <c r="H14" s="53"/>
      <c r="I14" s="53"/>
    </row>
    <row r="15" spans="2:9" x14ac:dyDescent="0.3">
      <c r="B15" s="50" t="s">
        <v>142</v>
      </c>
      <c r="C15" s="121"/>
      <c r="D15" s="53"/>
      <c r="E15" s="53"/>
      <c r="F15" s="53"/>
      <c r="G15" s="54"/>
      <c r="H15" s="53"/>
      <c r="I15" s="53"/>
    </row>
    <row r="16" spans="2:9" x14ac:dyDescent="0.3">
      <c r="B16" s="50" t="s">
        <v>143</v>
      </c>
      <c r="C16" s="121"/>
      <c r="D16" s="53"/>
      <c r="E16" s="53"/>
      <c r="F16" s="53"/>
      <c r="G16" s="54"/>
      <c r="H16" s="53"/>
      <c r="I16" s="53"/>
    </row>
    <row r="17" spans="1:9" x14ac:dyDescent="0.3">
      <c r="B17" s="50" t="s">
        <v>144</v>
      </c>
      <c r="C17" s="121"/>
      <c r="D17" s="53"/>
      <c r="E17" s="53"/>
      <c r="F17" s="53"/>
      <c r="G17" s="54"/>
      <c r="H17" s="53"/>
      <c r="I17" s="53"/>
    </row>
    <row r="18" spans="1:9" x14ac:dyDescent="0.3">
      <c r="B18" s="50" t="s">
        <v>103</v>
      </c>
      <c r="C18" s="121"/>
      <c r="G18" s="33"/>
    </row>
    <row r="19" spans="1:9" ht="16.2" thickBot="1" x14ac:dyDescent="0.35">
      <c r="B19" s="55" t="s">
        <v>103</v>
      </c>
      <c r="C19" s="315"/>
      <c r="G19" s="33"/>
    </row>
    <row r="20" spans="1:9" x14ac:dyDescent="0.3">
      <c r="G20" s="33"/>
    </row>
    <row r="21" spans="1:9" x14ac:dyDescent="0.3">
      <c r="A21" s="33"/>
      <c r="B21" s="56"/>
      <c r="C21" s="33"/>
      <c r="D21" s="33"/>
      <c r="E21" s="33"/>
      <c r="F21" s="33"/>
      <c r="G21" s="33"/>
    </row>
  </sheetData>
  <sheetProtection algorithmName="SHA-512" hashValue="iP7NyGc/cO4lvnJPH1dyrkfNnYxPXG2jogzJXxOB0D1IFA31UlJEtk9dBq36R2OKLCryNolVo4e7E+YyUzBSqA==" saltValue="glmEDfD9FyttolEZM1v4TA==" spinCount="100000" sheet="1" objects="1" scenarios="1" selectLockedCells="1"/>
  <protectedRanges>
    <protectedRange sqref="C15:C19" name="Range1"/>
  </protectedRanges>
  <mergeCells count="3">
    <mergeCell ref="B12:C12"/>
    <mergeCell ref="B13:C13"/>
    <mergeCell ref="B2:C2"/>
  </mergeCells>
  <conditionalFormatting sqref="C17">
    <cfRule type="expression" dxfId="17" priority="1">
      <formula>Condenser_Type="Air-cooled"</formula>
    </cfRule>
  </conditionalFormatting>
  <hyperlinks>
    <hyperlink ref="E4" location="Instructions!C33" display="Back to Instructions tab" xr:uid="{00000000-0004-0000-0500-000000000000}"/>
  </hyperlinks>
  <printOptions horizontalCentered="1"/>
  <pageMargins left="0.25" right="0.25" top="0.75" bottom="0.25" header="0.3" footer="0.3"/>
  <pageSetup scale="86" orientation="landscape" r:id="rId1"/>
  <headerFooter>
    <oddHeader>&amp;F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70C0"/>
  </sheetPr>
  <dimension ref="A1:AB450"/>
  <sheetViews>
    <sheetView showGridLines="0" zoomScale="80" zoomScaleNormal="80" zoomScaleSheetLayoutView="100" workbookViewId="0">
      <selection activeCell="B13" sqref="B13:G43"/>
    </sheetView>
  </sheetViews>
  <sheetFormatPr defaultColWidth="9.21875" defaultRowHeight="15.6" x14ac:dyDescent="0.3"/>
  <cols>
    <col min="1" max="1" width="4.77734375" style="32" customWidth="1"/>
    <col min="2" max="2" width="31.21875" style="32" customWidth="1"/>
    <col min="3" max="3" width="53.77734375" style="32" bestFit="1" customWidth="1"/>
    <col min="4" max="4" width="15.21875" style="32" customWidth="1"/>
    <col min="5" max="5" width="27.21875" style="32" bestFit="1" customWidth="1"/>
    <col min="6" max="6" width="15.21875" style="32" customWidth="1"/>
    <col min="7" max="7" width="14.5546875" style="32" customWidth="1"/>
    <col min="8" max="8" width="9.21875" style="32"/>
    <col min="9" max="9" width="14.21875" style="32" customWidth="1"/>
    <col min="10" max="10" width="15.21875" style="32" customWidth="1"/>
    <col min="11" max="11" width="9.21875" style="32"/>
    <col min="12" max="17" width="12.77734375" style="32" customWidth="1"/>
    <col min="18" max="18" width="9.21875" style="32"/>
    <col min="19" max="19" width="11.77734375" style="32" customWidth="1"/>
    <col min="20" max="20" width="14.21875" style="32" customWidth="1"/>
    <col min="21" max="21" width="5.44140625" style="32" customWidth="1"/>
    <col min="22" max="22" width="4.77734375" style="32" customWidth="1"/>
    <col min="23" max="16384" width="9.21875" style="32"/>
  </cols>
  <sheetData>
    <row r="1" spans="2:22" ht="16.2" thickBot="1" x14ac:dyDescent="0.35">
      <c r="V1" s="33"/>
    </row>
    <row r="2" spans="2:22" ht="16.2" thickBot="1" x14ac:dyDescent="0.35">
      <c r="B2" s="353" t="str">
        <f>'Version Control'!$B$2</f>
        <v>Title Block</v>
      </c>
      <c r="C2" s="354"/>
      <c r="V2" s="33"/>
    </row>
    <row r="3" spans="2:22" x14ac:dyDescent="0.35">
      <c r="B3" s="26" t="str">
        <f>'Version Control'!$B$3</f>
        <v>Test Report Template Name:</v>
      </c>
      <c r="C3" s="139" t="str">
        <f>'Version Control'!$C$3</f>
        <v>Automatic Commercial Ice Makers</v>
      </c>
      <c r="V3" s="33"/>
    </row>
    <row r="4" spans="2:22" ht="17.399999999999999" x14ac:dyDescent="0.35">
      <c r="B4" s="59" t="str">
        <f>'Version Control'!$B$4</f>
        <v>Version Number:</v>
      </c>
      <c r="C4" s="153" t="str">
        <f>'Version Control'!$C$4</f>
        <v>v3.7</v>
      </c>
      <c r="E4" s="34" t="s">
        <v>61</v>
      </c>
      <c r="V4" s="33"/>
    </row>
    <row r="5" spans="2:22" x14ac:dyDescent="0.35">
      <c r="B5" s="25" t="str">
        <f>'Version Control'!$B$5</f>
        <v xml:space="preserve">Latest Template Revision: </v>
      </c>
      <c r="C5" s="30">
        <f>'Version Control'!$C$5</f>
        <v>46113</v>
      </c>
      <c r="V5" s="33"/>
    </row>
    <row r="6" spans="2:22" x14ac:dyDescent="0.35">
      <c r="B6" s="25" t="str">
        <f>'Version Control'!$B$6</f>
        <v>Tab Name:</v>
      </c>
      <c r="C6" s="153" t="str">
        <f ca="1">MID(CELL("filename",A1), FIND("]", CELL("filename", A1))+ 1, 255)</f>
        <v>Photos</v>
      </c>
      <c r="V6" s="33"/>
    </row>
    <row r="7" spans="2:22" ht="36" customHeight="1" x14ac:dyDescent="0.3">
      <c r="B7" s="36" t="str">
        <f>'Version Control'!$B$7</f>
        <v>File Name:</v>
      </c>
      <c r="C7" s="154" t="str">
        <f ca="1">'Version Control'!$C$7</f>
        <v>Automatic Commercial Ice Makers - v3.7.xlsx</v>
      </c>
      <c r="V7" s="33"/>
    </row>
    <row r="8" spans="2:22" x14ac:dyDescent="0.3">
      <c r="B8" s="36" t="str">
        <f>'Version Control'!$B$8</f>
        <v>Test Start Date:</v>
      </c>
      <c r="C8" s="308" t="str">
        <f>'Version Control'!$C$8</f>
        <v>[MM/DD/YYYY]</v>
      </c>
      <c r="V8" s="33"/>
    </row>
    <row r="9" spans="2:22" ht="16.2" thickBot="1" x14ac:dyDescent="0.4">
      <c r="B9" s="27" t="str">
        <f>'Version Control'!$B$9</f>
        <v xml:space="preserve">Test Completion Date: </v>
      </c>
      <c r="C9" s="31" t="str">
        <f>'Version Control'!$C$9</f>
        <v>[MM/DD/YYYY]</v>
      </c>
      <c r="V9" s="33"/>
    </row>
    <row r="10" spans="2:22" x14ac:dyDescent="0.3">
      <c r="V10" s="33"/>
    </row>
    <row r="11" spans="2:22" ht="16.2" thickBot="1" x14ac:dyDescent="0.35">
      <c r="V11" s="33"/>
    </row>
    <row r="12" spans="2:22" ht="16.2" thickBot="1" x14ac:dyDescent="0.35">
      <c r="B12" s="8" t="s">
        <v>79</v>
      </c>
      <c r="C12" s="9"/>
      <c r="D12" s="9"/>
      <c r="E12" s="9"/>
      <c r="F12" s="9"/>
      <c r="G12" s="10"/>
      <c r="I12" s="21" t="s">
        <v>57</v>
      </c>
      <c r="J12" s="22"/>
      <c r="K12" s="22"/>
      <c r="L12" s="22"/>
      <c r="M12" s="22"/>
      <c r="N12" s="22"/>
      <c r="O12" s="22"/>
      <c r="P12" s="22"/>
      <c r="Q12" s="22"/>
      <c r="R12" s="22"/>
      <c r="S12" s="22"/>
      <c r="T12" s="23"/>
      <c r="V12" s="33"/>
    </row>
    <row r="13" spans="2:22" x14ac:dyDescent="0.3">
      <c r="B13" s="404"/>
      <c r="C13" s="405"/>
      <c r="D13" s="405"/>
      <c r="E13" s="405"/>
      <c r="F13" s="405"/>
      <c r="G13" s="406"/>
      <c r="I13" s="407"/>
      <c r="J13" s="408"/>
      <c r="K13" s="408"/>
      <c r="L13" s="408"/>
      <c r="M13" s="408"/>
      <c r="N13" s="408"/>
      <c r="O13" s="408"/>
      <c r="P13" s="408"/>
      <c r="Q13" s="408"/>
      <c r="R13" s="408"/>
      <c r="S13" s="408"/>
      <c r="T13" s="409"/>
      <c r="V13" s="33"/>
    </row>
    <row r="14" spans="2:22" x14ac:dyDescent="0.3">
      <c r="B14" s="407"/>
      <c r="C14" s="408"/>
      <c r="D14" s="408"/>
      <c r="E14" s="408"/>
      <c r="F14" s="408"/>
      <c r="G14" s="409"/>
      <c r="I14" s="407"/>
      <c r="J14" s="408"/>
      <c r="K14" s="408"/>
      <c r="L14" s="408"/>
      <c r="M14" s="408"/>
      <c r="N14" s="408"/>
      <c r="O14" s="408"/>
      <c r="P14" s="408"/>
      <c r="Q14" s="408"/>
      <c r="R14" s="408"/>
      <c r="S14" s="408"/>
      <c r="T14" s="409"/>
      <c r="V14" s="33"/>
    </row>
    <row r="15" spans="2:22" x14ac:dyDescent="0.3">
      <c r="B15" s="407"/>
      <c r="C15" s="408"/>
      <c r="D15" s="408"/>
      <c r="E15" s="408"/>
      <c r="F15" s="408"/>
      <c r="G15" s="409"/>
      <c r="I15" s="407"/>
      <c r="J15" s="408"/>
      <c r="K15" s="408"/>
      <c r="L15" s="408"/>
      <c r="M15" s="408"/>
      <c r="N15" s="408"/>
      <c r="O15" s="408"/>
      <c r="P15" s="408"/>
      <c r="Q15" s="408"/>
      <c r="R15" s="408"/>
      <c r="S15" s="408"/>
      <c r="T15" s="409"/>
      <c r="V15" s="33"/>
    </row>
    <row r="16" spans="2:22" x14ac:dyDescent="0.3">
      <c r="B16" s="407"/>
      <c r="C16" s="408"/>
      <c r="D16" s="408"/>
      <c r="E16" s="408"/>
      <c r="F16" s="408"/>
      <c r="G16" s="409"/>
      <c r="I16" s="407"/>
      <c r="J16" s="408"/>
      <c r="K16" s="408"/>
      <c r="L16" s="408"/>
      <c r="M16" s="408"/>
      <c r="N16" s="408"/>
      <c r="O16" s="408"/>
      <c r="P16" s="408"/>
      <c r="Q16" s="408"/>
      <c r="R16" s="408"/>
      <c r="S16" s="408"/>
      <c r="T16" s="409"/>
      <c r="V16" s="33"/>
    </row>
    <row r="17" spans="2:28" x14ac:dyDescent="0.3">
      <c r="B17" s="407"/>
      <c r="C17" s="408"/>
      <c r="D17" s="408"/>
      <c r="E17" s="408"/>
      <c r="F17" s="408"/>
      <c r="G17" s="409"/>
      <c r="I17" s="407"/>
      <c r="J17" s="408"/>
      <c r="K17" s="408"/>
      <c r="L17" s="408"/>
      <c r="M17" s="408"/>
      <c r="N17" s="408"/>
      <c r="O17" s="408"/>
      <c r="P17" s="408"/>
      <c r="Q17" s="408"/>
      <c r="R17" s="408"/>
      <c r="S17" s="408"/>
      <c r="T17" s="409"/>
      <c r="V17" s="33"/>
    </row>
    <row r="18" spans="2:28" x14ac:dyDescent="0.3">
      <c r="B18" s="407"/>
      <c r="C18" s="408"/>
      <c r="D18" s="408"/>
      <c r="E18" s="408"/>
      <c r="F18" s="408"/>
      <c r="G18" s="409"/>
      <c r="I18" s="407"/>
      <c r="J18" s="408"/>
      <c r="K18" s="408"/>
      <c r="L18" s="408"/>
      <c r="M18" s="408"/>
      <c r="N18" s="408"/>
      <c r="O18" s="408"/>
      <c r="P18" s="408"/>
      <c r="Q18" s="408"/>
      <c r="R18" s="408"/>
      <c r="S18" s="408"/>
      <c r="T18" s="409"/>
      <c r="V18" s="33"/>
    </row>
    <row r="19" spans="2:28" x14ac:dyDescent="0.3">
      <c r="B19" s="407"/>
      <c r="C19" s="408"/>
      <c r="D19" s="408"/>
      <c r="E19" s="408"/>
      <c r="F19" s="408"/>
      <c r="G19" s="409"/>
      <c r="I19" s="407"/>
      <c r="J19" s="408"/>
      <c r="K19" s="408"/>
      <c r="L19" s="408"/>
      <c r="M19" s="408"/>
      <c r="N19" s="408"/>
      <c r="O19" s="408"/>
      <c r="P19" s="408"/>
      <c r="Q19" s="408"/>
      <c r="R19" s="408"/>
      <c r="S19" s="408"/>
      <c r="T19" s="409"/>
      <c r="V19" s="33"/>
    </row>
    <row r="20" spans="2:28" x14ac:dyDescent="0.3">
      <c r="B20" s="407"/>
      <c r="C20" s="408"/>
      <c r="D20" s="408"/>
      <c r="E20" s="408"/>
      <c r="F20" s="408"/>
      <c r="G20" s="409"/>
      <c r="I20" s="407"/>
      <c r="J20" s="408"/>
      <c r="K20" s="408"/>
      <c r="L20" s="408"/>
      <c r="M20" s="408"/>
      <c r="N20" s="408"/>
      <c r="O20" s="408"/>
      <c r="P20" s="408"/>
      <c r="Q20" s="408"/>
      <c r="R20" s="408"/>
      <c r="S20" s="408"/>
      <c r="T20" s="409"/>
      <c r="V20" s="33"/>
    </row>
    <row r="21" spans="2:28" x14ac:dyDescent="0.3">
      <c r="B21" s="407"/>
      <c r="C21" s="408"/>
      <c r="D21" s="408"/>
      <c r="E21" s="408"/>
      <c r="F21" s="408"/>
      <c r="G21" s="409"/>
      <c r="I21" s="407"/>
      <c r="J21" s="408"/>
      <c r="K21" s="408"/>
      <c r="L21" s="408"/>
      <c r="M21" s="408"/>
      <c r="N21" s="408"/>
      <c r="O21" s="408"/>
      <c r="P21" s="408"/>
      <c r="Q21" s="408"/>
      <c r="R21" s="408"/>
      <c r="S21" s="408"/>
      <c r="T21" s="409"/>
      <c r="V21" s="33"/>
    </row>
    <row r="22" spans="2:28" x14ac:dyDescent="0.3">
      <c r="B22" s="407"/>
      <c r="C22" s="408"/>
      <c r="D22" s="408"/>
      <c r="E22" s="408"/>
      <c r="F22" s="408"/>
      <c r="G22" s="409"/>
      <c r="I22" s="407"/>
      <c r="J22" s="408"/>
      <c r="K22" s="408"/>
      <c r="L22" s="408"/>
      <c r="M22" s="408"/>
      <c r="N22" s="408"/>
      <c r="O22" s="408"/>
      <c r="P22" s="408"/>
      <c r="Q22" s="408"/>
      <c r="R22" s="408"/>
      <c r="S22" s="408"/>
      <c r="T22" s="409"/>
      <c r="V22" s="33"/>
    </row>
    <row r="23" spans="2:28" x14ac:dyDescent="0.3">
      <c r="B23" s="407"/>
      <c r="C23" s="408"/>
      <c r="D23" s="408"/>
      <c r="E23" s="408"/>
      <c r="F23" s="408"/>
      <c r="G23" s="409"/>
      <c r="I23" s="407"/>
      <c r="J23" s="408"/>
      <c r="K23" s="408"/>
      <c r="L23" s="408"/>
      <c r="M23" s="408"/>
      <c r="N23" s="408"/>
      <c r="O23" s="408"/>
      <c r="P23" s="408"/>
      <c r="Q23" s="408"/>
      <c r="R23" s="408"/>
      <c r="S23" s="408"/>
      <c r="T23" s="409"/>
      <c r="V23" s="33"/>
    </row>
    <row r="24" spans="2:28" x14ac:dyDescent="0.3">
      <c r="B24" s="407"/>
      <c r="C24" s="408"/>
      <c r="D24" s="408"/>
      <c r="E24" s="408"/>
      <c r="F24" s="408"/>
      <c r="G24" s="409"/>
      <c r="I24" s="407"/>
      <c r="J24" s="408"/>
      <c r="K24" s="408"/>
      <c r="L24" s="408"/>
      <c r="M24" s="408"/>
      <c r="N24" s="408"/>
      <c r="O24" s="408"/>
      <c r="P24" s="408"/>
      <c r="Q24" s="408"/>
      <c r="R24" s="408"/>
      <c r="S24" s="408"/>
      <c r="T24" s="409"/>
      <c r="V24" s="33"/>
      <c r="X24" s="57"/>
      <c r="AB24" s="58"/>
    </row>
    <row r="25" spans="2:28" x14ac:dyDescent="0.3">
      <c r="B25" s="407"/>
      <c r="C25" s="408"/>
      <c r="D25" s="408"/>
      <c r="E25" s="408"/>
      <c r="F25" s="408"/>
      <c r="G25" s="409"/>
      <c r="I25" s="407"/>
      <c r="J25" s="408"/>
      <c r="K25" s="408"/>
      <c r="L25" s="408"/>
      <c r="M25" s="408"/>
      <c r="N25" s="408"/>
      <c r="O25" s="408"/>
      <c r="P25" s="408"/>
      <c r="Q25" s="408"/>
      <c r="R25" s="408"/>
      <c r="S25" s="408"/>
      <c r="T25" s="409"/>
      <c r="V25" s="33"/>
    </row>
    <row r="26" spans="2:28" x14ac:dyDescent="0.3">
      <c r="B26" s="407"/>
      <c r="C26" s="408"/>
      <c r="D26" s="408"/>
      <c r="E26" s="408"/>
      <c r="F26" s="408"/>
      <c r="G26" s="409"/>
      <c r="I26" s="407"/>
      <c r="J26" s="408"/>
      <c r="K26" s="408"/>
      <c r="L26" s="408"/>
      <c r="M26" s="408"/>
      <c r="N26" s="408"/>
      <c r="O26" s="408"/>
      <c r="P26" s="408"/>
      <c r="Q26" s="408"/>
      <c r="R26" s="408"/>
      <c r="S26" s="408"/>
      <c r="T26" s="409"/>
      <c r="V26" s="33"/>
    </row>
    <row r="27" spans="2:28" x14ac:dyDescent="0.3">
      <c r="B27" s="407"/>
      <c r="C27" s="408"/>
      <c r="D27" s="408"/>
      <c r="E27" s="408"/>
      <c r="F27" s="408"/>
      <c r="G27" s="409"/>
      <c r="I27" s="407"/>
      <c r="J27" s="408"/>
      <c r="K27" s="408"/>
      <c r="L27" s="408"/>
      <c r="M27" s="408"/>
      <c r="N27" s="408"/>
      <c r="O27" s="408"/>
      <c r="P27" s="408"/>
      <c r="Q27" s="408"/>
      <c r="R27" s="408"/>
      <c r="S27" s="408"/>
      <c r="T27" s="409"/>
      <c r="V27" s="33"/>
    </row>
    <row r="28" spans="2:28" x14ac:dyDescent="0.3">
      <c r="B28" s="407"/>
      <c r="C28" s="408"/>
      <c r="D28" s="408"/>
      <c r="E28" s="408"/>
      <c r="F28" s="408"/>
      <c r="G28" s="409"/>
      <c r="I28" s="407"/>
      <c r="J28" s="408"/>
      <c r="K28" s="408"/>
      <c r="L28" s="408"/>
      <c r="M28" s="408"/>
      <c r="N28" s="408"/>
      <c r="O28" s="408"/>
      <c r="P28" s="408"/>
      <c r="Q28" s="408"/>
      <c r="R28" s="408"/>
      <c r="S28" s="408"/>
      <c r="T28" s="409"/>
      <c r="V28" s="33"/>
    </row>
    <row r="29" spans="2:28" x14ac:dyDescent="0.3">
      <c r="B29" s="407"/>
      <c r="C29" s="408"/>
      <c r="D29" s="408"/>
      <c r="E29" s="408"/>
      <c r="F29" s="408"/>
      <c r="G29" s="409"/>
      <c r="I29" s="407"/>
      <c r="J29" s="408"/>
      <c r="K29" s="408"/>
      <c r="L29" s="408"/>
      <c r="M29" s="408"/>
      <c r="N29" s="408"/>
      <c r="O29" s="408"/>
      <c r="P29" s="408"/>
      <c r="Q29" s="408"/>
      <c r="R29" s="408"/>
      <c r="S29" s="408"/>
      <c r="T29" s="409"/>
      <c r="V29" s="33"/>
    </row>
    <row r="30" spans="2:28" x14ac:dyDescent="0.3">
      <c r="B30" s="407"/>
      <c r="C30" s="408"/>
      <c r="D30" s="408"/>
      <c r="E30" s="408"/>
      <c r="F30" s="408"/>
      <c r="G30" s="409"/>
      <c r="I30" s="407"/>
      <c r="J30" s="408"/>
      <c r="K30" s="408"/>
      <c r="L30" s="408"/>
      <c r="M30" s="408"/>
      <c r="N30" s="408"/>
      <c r="O30" s="408"/>
      <c r="P30" s="408"/>
      <c r="Q30" s="408"/>
      <c r="R30" s="408"/>
      <c r="S30" s="408"/>
      <c r="T30" s="409"/>
      <c r="V30" s="33"/>
    </row>
    <row r="31" spans="2:28" x14ac:dyDescent="0.3">
      <c r="B31" s="407"/>
      <c r="C31" s="408"/>
      <c r="D31" s="408"/>
      <c r="E31" s="408"/>
      <c r="F31" s="408"/>
      <c r="G31" s="409"/>
      <c r="I31" s="407"/>
      <c r="J31" s="408"/>
      <c r="K31" s="408"/>
      <c r="L31" s="408"/>
      <c r="M31" s="408"/>
      <c r="N31" s="408"/>
      <c r="O31" s="408"/>
      <c r="P31" s="408"/>
      <c r="Q31" s="408"/>
      <c r="R31" s="408"/>
      <c r="S31" s="408"/>
      <c r="T31" s="409"/>
      <c r="V31" s="33"/>
    </row>
    <row r="32" spans="2:28" x14ac:dyDescent="0.3">
      <c r="B32" s="407"/>
      <c r="C32" s="408"/>
      <c r="D32" s="408"/>
      <c r="E32" s="408"/>
      <c r="F32" s="408"/>
      <c r="G32" s="409"/>
      <c r="I32" s="407"/>
      <c r="J32" s="408"/>
      <c r="K32" s="408"/>
      <c r="L32" s="408"/>
      <c r="M32" s="408"/>
      <c r="N32" s="408"/>
      <c r="O32" s="408"/>
      <c r="P32" s="408"/>
      <c r="Q32" s="408"/>
      <c r="R32" s="408"/>
      <c r="S32" s="408"/>
      <c r="T32" s="409"/>
      <c r="V32" s="33"/>
    </row>
    <row r="33" spans="2:28" x14ac:dyDescent="0.3">
      <c r="B33" s="407"/>
      <c r="C33" s="408"/>
      <c r="D33" s="408"/>
      <c r="E33" s="408"/>
      <c r="F33" s="408"/>
      <c r="G33" s="409"/>
      <c r="I33" s="407"/>
      <c r="J33" s="408"/>
      <c r="K33" s="408"/>
      <c r="L33" s="408"/>
      <c r="M33" s="408"/>
      <c r="N33" s="408"/>
      <c r="O33" s="408"/>
      <c r="P33" s="408"/>
      <c r="Q33" s="408"/>
      <c r="R33" s="408"/>
      <c r="S33" s="408"/>
      <c r="T33" s="409"/>
      <c r="V33" s="33"/>
    </row>
    <row r="34" spans="2:28" x14ac:dyDescent="0.3">
      <c r="B34" s="407"/>
      <c r="C34" s="408"/>
      <c r="D34" s="408"/>
      <c r="E34" s="408"/>
      <c r="F34" s="408"/>
      <c r="G34" s="409"/>
      <c r="I34" s="407"/>
      <c r="J34" s="408"/>
      <c r="K34" s="408"/>
      <c r="L34" s="408"/>
      <c r="M34" s="408"/>
      <c r="N34" s="408"/>
      <c r="O34" s="408"/>
      <c r="P34" s="408"/>
      <c r="Q34" s="408"/>
      <c r="R34" s="408"/>
      <c r="S34" s="408"/>
      <c r="T34" s="409"/>
      <c r="V34" s="33"/>
    </row>
    <row r="35" spans="2:28" x14ac:dyDescent="0.3">
      <c r="B35" s="407"/>
      <c r="C35" s="408"/>
      <c r="D35" s="408"/>
      <c r="E35" s="408"/>
      <c r="F35" s="408"/>
      <c r="G35" s="409"/>
      <c r="I35" s="407"/>
      <c r="J35" s="408"/>
      <c r="K35" s="408"/>
      <c r="L35" s="408"/>
      <c r="M35" s="408"/>
      <c r="N35" s="408"/>
      <c r="O35" s="408"/>
      <c r="P35" s="408"/>
      <c r="Q35" s="408"/>
      <c r="R35" s="408"/>
      <c r="S35" s="408"/>
      <c r="T35" s="409"/>
      <c r="V35" s="33"/>
    </row>
    <row r="36" spans="2:28" x14ac:dyDescent="0.3">
      <c r="B36" s="407"/>
      <c r="C36" s="408"/>
      <c r="D36" s="408"/>
      <c r="E36" s="408"/>
      <c r="F36" s="408"/>
      <c r="G36" s="409"/>
      <c r="I36" s="407"/>
      <c r="J36" s="408"/>
      <c r="K36" s="408"/>
      <c r="L36" s="408"/>
      <c r="M36" s="408"/>
      <c r="N36" s="408"/>
      <c r="O36" s="408"/>
      <c r="P36" s="408"/>
      <c r="Q36" s="408"/>
      <c r="R36" s="408"/>
      <c r="S36" s="408"/>
      <c r="T36" s="409"/>
      <c r="V36" s="33"/>
    </row>
    <row r="37" spans="2:28" x14ac:dyDescent="0.3">
      <c r="B37" s="407"/>
      <c r="C37" s="408"/>
      <c r="D37" s="408"/>
      <c r="E37" s="408"/>
      <c r="F37" s="408"/>
      <c r="G37" s="409"/>
      <c r="I37" s="407"/>
      <c r="J37" s="408"/>
      <c r="K37" s="408"/>
      <c r="L37" s="408"/>
      <c r="M37" s="408"/>
      <c r="N37" s="408"/>
      <c r="O37" s="408"/>
      <c r="P37" s="408"/>
      <c r="Q37" s="408"/>
      <c r="R37" s="408"/>
      <c r="S37" s="408"/>
      <c r="T37" s="409"/>
      <c r="V37" s="33"/>
    </row>
    <row r="38" spans="2:28" x14ac:dyDescent="0.3">
      <c r="B38" s="407"/>
      <c r="C38" s="408"/>
      <c r="D38" s="408"/>
      <c r="E38" s="408"/>
      <c r="F38" s="408"/>
      <c r="G38" s="409"/>
      <c r="I38" s="407"/>
      <c r="J38" s="408"/>
      <c r="K38" s="408"/>
      <c r="L38" s="408"/>
      <c r="M38" s="408"/>
      <c r="N38" s="408"/>
      <c r="O38" s="408"/>
      <c r="P38" s="408"/>
      <c r="Q38" s="408"/>
      <c r="R38" s="408"/>
      <c r="S38" s="408"/>
      <c r="T38" s="409"/>
      <c r="V38" s="33"/>
    </row>
    <row r="39" spans="2:28" x14ac:dyDescent="0.3">
      <c r="B39" s="407"/>
      <c r="C39" s="408"/>
      <c r="D39" s="408"/>
      <c r="E39" s="408"/>
      <c r="F39" s="408"/>
      <c r="G39" s="409"/>
      <c r="I39" s="407"/>
      <c r="J39" s="408"/>
      <c r="K39" s="408"/>
      <c r="L39" s="408"/>
      <c r="M39" s="408"/>
      <c r="N39" s="408"/>
      <c r="O39" s="408"/>
      <c r="P39" s="408"/>
      <c r="Q39" s="408"/>
      <c r="R39" s="408"/>
      <c r="S39" s="408"/>
      <c r="T39" s="409"/>
      <c r="V39" s="33"/>
    </row>
    <row r="40" spans="2:28" x14ac:dyDescent="0.3">
      <c r="B40" s="407"/>
      <c r="C40" s="408"/>
      <c r="D40" s="408"/>
      <c r="E40" s="408"/>
      <c r="F40" s="408"/>
      <c r="G40" s="409"/>
      <c r="I40" s="407"/>
      <c r="J40" s="408"/>
      <c r="K40" s="408"/>
      <c r="L40" s="408"/>
      <c r="M40" s="408"/>
      <c r="N40" s="408"/>
      <c r="O40" s="408"/>
      <c r="P40" s="408"/>
      <c r="Q40" s="408"/>
      <c r="R40" s="408"/>
      <c r="S40" s="408"/>
      <c r="T40" s="409"/>
      <c r="V40" s="33"/>
    </row>
    <row r="41" spans="2:28" x14ac:dyDescent="0.3">
      <c r="B41" s="407"/>
      <c r="C41" s="408"/>
      <c r="D41" s="408"/>
      <c r="E41" s="408"/>
      <c r="F41" s="408"/>
      <c r="G41" s="409"/>
      <c r="I41" s="407"/>
      <c r="J41" s="408"/>
      <c r="K41" s="408"/>
      <c r="L41" s="408"/>
      <c r="M41" s="408"/>
      <c r="N41" s="408"/>
      <c r="O41" s="408"/>
      <c r="P41" s="408"/>
      <c r="Q41" s="408"/>
      <c r="R41" s="408"/>
      <c r="S41" s="408"/>
      <c r="T41" s="409"/>
      <c r="V41" s="33"/>
    </row>
    <row r="42" spans="2:28" x14ac:dyDescent="0.3">
      <c r="B42" s="407"/>
      <c r="C42" s="408"/>
      <c r="D42" s="408"/>
      <c r="E42" s="408"/>
      <c r="F42" s="408"/>
      <c r="G42" s="409"/>
      <c r="I42" s="407"/>
      <c r="J42" s="408"/>
      <c r="K42" s="408"/>
      <c r="L42" s="408"/>
      <c r="M42" s="408"/>
      <c r="N42" s="408"/>
      <c r="O42" s="408"/>
      <c r="P42" s="408"/>
      <c r="Q42" s="408"/>
      <c r="R42" s="408"/>
      <c r="S42" s="408"/>
      <c r="T42" s="409"/>
      <c r="V42" s="33"/>
    </row>
    <row r="43" spans="2:28" ht="16.2" thickBot="1" x14ac:dyDescent="0.35">
      <c r="B43" s="410"/>
      <c r="C43" s="411"/>
      <c r="D43" s="411"/>
      <c r="E43" s="411"/>
      <c r="F43" s="411"/>
      <c r="G43" s="412"/>
      <c r="I43" s="410"/>
      <c r="J43" s="411"/>
      <c r="K43" s="411"/>
      <c r="L43" s="411"/>
      <c r="M43" s="411"/>
      <c r="N43" s="411"/>
      <c r="O43" s="411"/>
      <c r="P43" s="411"/>
      <c r="Q43" s="411"/>
      <c r="R43" s="411"/>
      <c r="S43" s="411"/>
      <c r="T43" s="412"/>
      <c r="V43" s="33"/>
    </row>
    <row r="44" spans="2:28" ht="16.2" thickBot="1" x14ac:dyDescent="0.35">
      <c r="V44" s="33"/>
    </row>
    <row r="45" spans="2:28" ht="16.2" thickBot="1" x14ac:dyDescent="0.35">
      <c r="B45" s="8" t="s">
        <v>156</v>
      </c>
      <c r="C45" s="9"/>
      <c r="D45" s="9"/>
      <c r="E45" s="9"/>
      <c r="F45" s="9"/>
      <c r="G45" s="10"/>
      <c r="I45"/>
      <c r="J45"/>
      <c r="K45"/>
      <c r="L45"/>
      <c r="M45"/>
      <c r="N45"/>
      <c r="O45"/>
      <c r="P45"/>
      <c r="Q45"/>
      <c r="R45"/>
      <c r="S45"/>
      <c r="T45"/>
      <c r="V45" s="33"/>
    </row>
    <row r="46" spans="2:28" x14ac:dyDescent="0.3">
      <c r="B46" s="404"/>
      <c r="C46" s="405"/>
      <c r="D46" s="405"/>
      <c r="E46" s="405"/>
      <c r="F46" s="405"/>
      <c r="G46" s="406"/>
      <c r="I46"/>
      <c r="J46"/>
      <c r="K46"/>
      <c r="L46"/>
      <c r="M46"/>
      <c r="N46"/>
      <c r="O46"/>
      <c r="P46"/>
      <c r="Q46"/>
      <c r="R46"/>
      <c r="S46"/>
      <c r="T46"/>
      <c r="V46" s="33"/>
    </row>
    <row r="47" spans="2:28" x14ac:dyDescent="0.3">
      <c r="B47" s="407"/>
      <c r="C47" s="408"/>
      <c r="D47" s="408"/>
      <c r="E47" s="408"/>
      <c r="F47" s="408"/>
      <c r="G47" s="409"/>
      <c r="I47"/>
      <c r="J47"/>
      <c r="K47"/>
      <c r="L47"/>
      <c r="M47"/>
      <c r="N47"/>
      <c r="O47"/>
      <c r="P47"/>
      <c r="Q47"/>
      <c r="R47"/>
      <c r="S47"/>
      <c r="T47"/>
      <c r="V47" s="33"/>
      <c r="X47" s="57"/>
      <c r="AB47" s="58"/>
    </row>
    <row r="48" spans="2:28" x14ac:dyDescent="0.3">
      <c r="B48" s="407"/>
      <c r="C48" s="408"/>
      <c r="D48" s="408"/>
      <c r="E48" s="408"/>
      <c r="F48" s="408"/>
      <c r="G48" s="409"/>
      <c r="I48"/>
      <c r="J48"/>
      <c r="K48"/>
      <c r="L48"/>
      <c r="M48"/>
      <c r="N48"/>
      <c r="O48"/>
      <c r="P48"/>
      <c r="Q48"/>
      <c r="R48"/>
      <c r="S48"/>
      <c r="T48"/>
      <c r="V48" s="33"/>
      <c r="X48" s="57"/>
      <c r="AB48" s="58"/>
    </row>
    <row r="49" spans="2:28" x14ac:dyDescent="0.3">
      <c r="B49" s="407"/>
      <c r="C49" s="408"/>
      <c r="D49" s="408"/>
      <c r="E49" s="408"/>
      <c r="F49" s="408"/>
      <c r="G49" s="409"/>
      <c r="I49"/>
      <c r="J49"/>
      <c r="K49"/>
      <c r="L49"/>
      <c r="M49"/>
      <c r="N49"/>
      <c r="O49"/>
      <c r="P49"/>
      <c r="Q49"/>
      <c r="R49"/>
      <c r="S49"/>
      <c r="T49"/>
      <c r="V49" s="33"/>
      <c r="X49" s="57"/>
      <c r="AB49" s="58"/>
    </row>
    <row r="50" spans="2:28" x14ac:dyDescent="0.3">
      <c r="B50" s="407"/>
      <c r="C50" s="408"/>
      <c r="D50" s="408"/>
      <c r="E50" s="408"/>
      <c r="F50" s="408"/>
      <c r="G50" s="409"/>
      <c r="I50"/>
      <c r="J50"/>
      <c r="K50"/>
      <c r="L50"/>
      <c r="M50"/>
      <c r="N50"/>
      <c r="O50"/>
      <c r="P50"/>
      <c r="Q50"/>
      <c r="R50"/>
      <c r="S50"/>
      <c r="T50"/>
      <c r="V50" s="33"/>
      <c r="X50" s="57"/>
      <c r="AB50" s="58"/>
    </row>
    <row r="51" spans="2:28" x14ac:dyDescent="0.3">
      <c r="B51" s="407"/>
      <c r="C51" s="408"/>
      <c r="D51" s="408"/>
      <c r="E51" s="408"/>
      <c r="F51" s="408"/>
      <c r="G51" s="409"/>
      <c r="I51"/>
      <c r="J51"/>
      <c r="K51"/>
      <c r="L51"/>
      <c r="M51"/>
      <c r="N51"/>
      <c r="O51"/>
      <c r="P51"/>
      <c r="Q51"/>
      <c r="R51"/>
      <c r="S51"/>
      <c r="T51"/>
      <c r="V51" s="33"/>
      <c r="X51" s="57"/>
      <c r="AB51" s="58"/>
    </row>
    <row r="52" spans="2:28" x14ac:dyDescent="0.3">
      <c r="B52" s="407"/>
      <c r="C52" s="408"/>
      <c r="D52" s="408"/>
      <c r="E52" s="408"/>
      <c r="F52" s="408"/>
      <c r="G52" s="409"/>
      <c r="I52"/>
      <c r="J52"/>
      <c r="K52"/>
      <c r="L52"/>
      <c r="M52"/>
      <c r="N52"/>
      <c r="O52"/>
      <c r="P52"/>
      <c r="Q52"/>
      <c r="R52"/>
      <c r="S52"/>
      <c r="T52"/>
      <c r="V52" s="33"/>
      <c r="X52" s="57"/>
      <c r="AB52" s="58"/>
    </row>
    <row r="53" spans="2:28" x14ac:dyDescent="0.3">
      <c r="B53" s="407"/>
      <c r="C53" s="408"/>
      <c r="D53" s="408"/>
      <c r="E53" s="408"/>
      <c r="F53" s="408"/>
      <c r="G53" s="409"/>
      <c r="I53"/>
      <c r="J53"/>
      <c r="K53"/>
      <c r="L53"/>
      <c r="M53"/>
      <c r="N53"/>
      <c r="O53"/>
      <c r="P53"/>
      <c r="Q53"/>
      <c r="R53"/>
      <c r="S53"/>
      <c r="T53"/>
      <c r="V53" s="33"/>
      <c r="X53" s="57"/>
      <c r="AB53" s="58"/>
    </row>
    <row r="54" spans="2:28" x14ac:dyDescent="0.3">
      <c r="B54" s="407"/>
      <c r="C54" s="408"/>
      <c r="D54" s="408"/>
      <c r="E54" s="408"/>
      <c r="F54" s="408"/>
      <c r="G54" s="409"/>
      <c r="I54"/>
      <c r="J54"/>
      <c r="K54"/>
      <c r="L54"/>
      <c r="M54"/>
      <c r="N54"/>
      <c r="O54"/>
      <c r="P54"/>
      <c r="Q54"/>
      <c r="R54"/>
      <c r="S54"/>
      <c r="T54"/>
      <c r="V54" s="33"/>
      <c r="X54" s="57"/>
      <c r="AB54" s="58"/>
    </row>
    <row r="55" spans="2:28" x14ac:dyDescent="0.3">
      <c r="B55" s="407"/>
      <c r="C55" s="408"/>
      <c r="D55" s="408"/>
      <c r="E55" s="408"/>
      <c r="F55" s="408"/>
      <c r="G55" s="409"/>
      <c r="I55"/>
      <c r="J55"/>
      <c r="K55"/>
      <c r="L55"/>
      <c r="M55"/>
      <c r="N55"/>
      <c r="O55"/>
      <c r="P55"/>
      <c r="Q55"/>
      <c r="R55"/>
      <c r="S55"/>
      <c r="T55"/>
      <c r="V55" s="33"/>
      <c r="X55" s="57"/>
      <c r="AB55" s="58"/>
    </row>
    <row r="56" spans="2:28" x14ac:dyDescent="0.3">
      <c r="B56" s="407"/>
      <c r="C56" s="408"/>
      <c r="D56" s="408"/>
      <c r="E56" s="408"/>
      <c r="F56" s="408"/>
      <c r="G56" s="409"/>
      <c r="I56"/>
      <c r="J56"/>
      <c r="K56"/>
      <c r="L56"/>
      <c r="M56"/>
      <c r="N56"/>
      <c r="O56"/>
      <c r="P56"/>
      <c r="Q56"/>
      <c r="R56"/>
      <c r="S56"/>
      <c r="T56"/>
      <c r="V56" s="33"/>
      <c r="X56" s="57"/>
      <c r="AB56" s="58"/>
    </row>
    <row r="57" spans="2:28" x14ac:dyDescent="0.3">
      <c r="B57" s="407"/>
      <c r="C57" s="408"/>
      <c r="D57" s="408"/>
      <c r="E57" s="408"/>
      <c r="F57" s="408"/>
      <c r="G57" s="409"/>
      <c r="I57"/>
      <c r="J57"/>
      <c r="K57"/>
      <c r="L57"/>
      <c r="M57"/>
      <c r="N57"/>
      <c r="O57"/>
      <c r="P57"/>
      <c r="Q57"/>
      <c r="R57"/>
      <c r="S57"/>
      <c r="T57"/>
      <c r="V57" s="33"/>
      <c r="X57" s="57"/>
      <c r="AB57" s="58"/>
    </row>
    <row r="58" spans="2:28" x14ac:dyDescent="0.3">
      <c r="B58" s="407"/>
      <c r="C58" s="408"/>
      <c r="D58" s="408"/>
      <c r="E58" s="408"/>
      <c r="F58" s="408"/>
      <c r="G58" s="409"/>
      <c r="I58"/>
      <c r="J58"/>
      <c r="K58"/>
      <c r="L58"/>
      <c r="M58"/>
      <c r="N58"/>
      <c r="O58"/>
      <c r="P58"/>
      <c r="Q58"/>
      <c r="R58"/>
      <c r="S58"/>
      <c r="T58"/>
      <c r="V58" s="33"/>
    </row>
    <row r="59" spans="2:28" x14ac:dyDescent="0.3">
      <c r="B59" s="407"/>
      <c r="C59" s="408"/>
      <c r="D59" s="408"/>
      <c r="E59" s="408"/>
      <c r="F59" s="408"/>
      <c r="G59" s="409"/>
      <c r="I59"/>
      <c r="J59"/>
      <c r="K59"/>
      <c r="L59"/>
      <c r="M59"/>
      <c r="N59"/>
      <c r="O59"/>
      <c r="P59"/>
      <c r="Q59"/>
      <c r="R59"/>
      <c r="S59"/>
      <c r="T59"/>
      <c r="V59" s="33"/>
    </row>
    <row r="60" spans="2:28" x14ac:dyDescent="0.3">
      <c r="B60" s="407"/>
      <c r="C60" s="408"/>
      <c r="D60" s="408"/>
      <c r="E60" s="408"/>
      <c r="F60" s="408"/>
      <c r="G60" s="409"/>
      <c r="I60"/>
      <c r="J60"/>
      <c r="K60"/>
      <c r="L60"/>
      <c r="M60"/>
      <c r="N60"/>
      <c r="O60"/>
      <c r="P60"/>
      <c r="Q60"/>
      <c r="R60"/>
      <c r="S60"/>
      <c r="T60"/>
      <c r="V60" s="33"/>
    </row>
    <row r="61" spans="2:28" x14ac:dyDescent="0.3">
      <c r="B61" s="407"/>
      <c r="C61" s="408"/>
      <c r="D61" s="408"/>
      <c r="E61" s="408"/>
      <c r="F61" s="408"/>
      <c r="G61" s="409"/>
      <c r="I61"/>
      <c r="J61"/>
      <c r="K61"/>
      <c r="L61"/>
      <c r="M61"/>
      <c r="N61"/>
      <c r="O61"/>
      <c r="P61"/>
      <c r="Q61"/>
      <c r="R61"/>
      <c r="S61"/>
      <c r="T61"/>
      <c r="V61" s="33"/>
    </row>
    <row r="62" spans="2:28" x14ac:dyDescent="0.3">
      <c r="B62" s="407"/>
      <c r="C62" s="408"/>
      <c r="D62" s="408"/>
      <c r="E62" s="408"/>
      <c r="F62" s="408"/>
      <c r="G62" s="409"/>
      <c r="I62"/>
      <c r="J62"/>
      <c r="K62"/>
      <c r="L62"/>
      <c r="M62"/>
      <c r="N62"/>
      <c r="O62"/>
      <c r="P62"/>
      <c r="Q62"/>
      <c r="R62"/>
      <c r="S62"/>
      <c r="T62"/>
      <c r="V62" s="33"/>
    </row>
    <row r="63" spans="2:28" x14ac:dyDescent="0.3">
      <c r="B63" s="407"/>
      <c r="C63" s="408"/>
      <c r="D63" s="408"/>
      <c r="E63" s="408"/>
      <c r="F63" s="408"/>
      <c r="G63" s="409"/>
      <c r="I63"/>
      <c r="J63"/>
      <c r="K63"/>
      <c r="L63"/>
      <c r="M63"/>
      <c r="N63"/>
      <c r="O63"/>
      <c r="P63"/>
      <c r="Q63"/>
      <c r="R63"/>
      <c r="S63"/>
      <c r="T63"/>
      <c r="V63" s="33"/>
    </row>
    <row r="64" spans="2:28" x14ac:dyDescent="0.3">
      <c r="B64" s="407"/>
      <c r="C64" s="408"/>
      <c r="D64" s="408"/>
      <c r="E64" s="408"/>
      <c r="F64" s="408"/>
      <c r="G64" s="409"/>
      <c r="I64"/>
      <c r="J64"/>
      <c r="K64"/>
      <c r="L64"/>
      <c r="M64"/>
      <c r="N64"/>
      <c r="O64"/>
      <c r="P64"/>
      <c r="Q64"/>
      <c r="R64"/>
      <c r="S64"/>
      <c r="T64"/>
      <c r="V64" s="33"/>
    </row>
    <row r="65" spans="2:22" x14ac:dyDescent="0.3">
      <c r="B65" s="407"/>
      <c r="C65" s="408"/>
      <c r="D65" s="408"/>
      <c r="E65" s="408"/>
      <c r="F65" s="408"/>
      <c r="G65" s="409"/>
      <c r="I65"/>
      <c r="J65"/>
      <c r="K65"/>
      <c r="L65"/>
      <c r="M65"/>
      <c r="N65"/>
      <c r="O65"/>
      <c r="P65"/>
      <c r="Q65"/>
      <c r="R65"/>
      <c r="S65"/>
      <c r="T65"/>
      <c r="V65" s="33"/>
    </row>
    <row r="66" spans="2:22" x14ac:dyDescent="0.3">
      <c r="B66" s="407"/>
      <c r="C66" s="408"/>
      <c r="D66" s="408"/>
      <c r="E66" s="408"/>
      <c r="F66" s="408"/>
      <c r="G66" s="409"/>
      <c r="I66"/>
      <c r="J66"/>
      <c r="K66"/>
      <c r="L66"/>
      <c r="M66"/>
      <c r="N66"/>
      <c r="O66"/>
      <c r="P66"/>
      <c r="Q66"/>
      <c r="R66"/>
      <c r="S66"/>
      <c r="T66"/>
      <c r="V66" s="33"/>
    </row>
    <row r="67" spans="2:22" x14ac:dyDescent="0.3">
      <c r="B67" s="407"/>
      <c r="C67" s="408"/>
      <c r="D67" s="408"/>
      <c r="E67" s="408"/>
      <c r="F67" s="408"/>
      <c r="G67" s="409"/>
      <c r="I67"/>
      <c r="J67"/>
      <c r="K67"/>
      <c r="L67"/>
      <c r="M67"/>
      <c r="N67"/>
      <c r="O67"/>
      <c r="P67"/>
      <c r="Q67"/>
      <c r="R67"/>
      <c r="S67"/>
      <c r="T67"/>
      <c r="V67" s="33"/>
    </row>
    <row r="68" spans="2:22" x14ac:dyDescent="0.3">
      <c r="B68" s="407"/>
      <c r="C68" s="408"/>
      <c r="D68" s="408"/>
      <c r="E68" s="408"/>
      <c r="F68" s="408"/>
      <c r="G68" s="409"/>
      <c r="I68"/>
      <c r="J68"/>
      <c r="K68"/>
      <c r="L68"/>
      <c r="M68"/>
      <c r="N68"/>
      <c r="O68"/>
      <c r="P68"/>
      <c r="Q68"/>
      <c r="R68"/>
      <c r="S68"/>
      <c r="T68"/>
      <c r="V68" s="33"/>
    </row>
    <row r="69" spans="2:22" x14ac:dyDescent="0.3">
      <c r="B69" s="407"/>
      <c r="C69" s="408"/>
      <c r="D69" s="408"/>
      <c r="E69" s="408"/>
      <c r="F69" s="408"/>
      <c r="G69" s="409"/>
      <c r="I69"/>
      <c r="J69"/>
      <c r="K69"/>
      <c r="L69"/>
      <c r="M69"/>
      <c r="N69"/>
      <c r="O69"/>
      <c r="P69"/>
      <c r="Q69"/>
      <c r="R69"/>
      <c r="S69"/>
      <c r="T69"/>
      <c r="V69" s="33"/>
    </row>
    <row r="70" spans="2:22" x14ac:dyDescent="0.3">
      <c r="B70" s="407"/>
      <c r="C70" s="408"/>
      <c r="D70" s="408"/>
      <c r="E70" s="408"/>
      <c r="F70" s="408"/>
      <c r="G70" s="409"/>
      <c r="I70"/>
      <c r="J70"/>
      <c r="K70"/>
      <c r="L70"/>
      <c r="M70"/>
      <c r="N70"/>
      <c r="O70"/>
      <c r="P70"/>
      <c r="Q70"/>
      <c r="R70"/>
      <c r="S70"/>
      <c r="T70"/>
      <c r="V70" s="33"/>
    </row>
    <row r="71" spans="2:22" x14ac:dyDescent="0.3">
      <c r="B71" s="407"/>
      <c r="C71" s="408"/>
      <c r="D71" s="408"/>
      <c r="E71" s="408"/>
      <c r="F71" s="408"/>
      <c r="G71" s="409"/>
      <c r="I71"/>
      <c r="J71"/>
      <c r="K71"/>
      <c r="L71"/>
      <c r="M71"/>
      <c r="N71"/>
      <c r="O71"/>
      <c r="P71"/>
      <c r="Q71"/>
      <c r="R71"/>
      <c r="S71"/>
      <c r="T71"/>
      <c r="V71" s="33"/>
    </row>
    <row r="72" spans="2:22" x14ac:dyDescent="0.3">
      <c r="B72" s="407"/>
      <c r="C72" s="408"/>
      <c r="D72" s="408"/>
      <c r="E72" s="408"/>
      <c r="F72" s="408"/>
      <c r="G72" s="409"/>
      <c r="I72"/>
      <c r="J72"/>
      <c r="K72"/>
      <c r="L72"/>
      <c r="M72"/>
      <c r="N72"/>
      <c r="O72"/>
      <c r="P72"/>
      <c r="Q72"/>
      <c r="R72"/>
      <c r="S72"/>
      <c r="T72"/>
      <c r="V72" s="33"/>
    </row>
    <row r="73" spans="2:22" x14ac:dyDescent="0.3">
      <c r="B73" s="407"/>
      <c r="C73" s="408"/>
      <c r="D73" s="408"/>
      <c r="E73" s="408"/>
      <c r="F73" s="408"/>
      <c r="G73" s="409"/>
      <c r="I73"/>
      <c r="J73"/>
      <c r="K73"/>
      <c r="L73"/>
      <c r="M73"/>
      <c r="N73"/>
      <c r="O73"/>
      <c r="P73"/>
      <c r="Q73"/>
      <c r="R73"/>
      <c r="S73"/>
      <c r="T73"/>
      <c r="V73" s="33"/>
    </row>
    <row r="74" spans="2:22" x14ac:dyDescent="0.3">
      <c r="B74" s="407"/>
      <c r="C74" s="408"/>
      <c r="D74" s="408"/>
      <c r="E74" s="408"/>
      <c r="F74" s="408"/>
      <c r="G74" s="409"/>
      <c r="I74"/>
      <c r="J74"/>
      <c r="K74"/>
      <c r="L74"/>
      <c r="M74"/>
      <c r="N74"/>
      <c r="O74"/>
      <c r="P74"/>
      <c r="Q74"/>
      <c r="R74"/>
      <c r="S74"/>
      <c r="T74"/>
      <c r="V74" s="33"/>
    </row>
    <row r="75" spans="2:22" x14ac:dyDescent="0.3">
      <c r="B75" s="407"/>
      <c r="C75" s="408"/>
      <c r="D75" s="408"/>
      <c r="E75" s="408"/>
      <c r="F75" s="408"/>
      <c r="G75" s="409"/>
      <c r="I75"/>
      <c r="J75"/>
      <c r="K75"/>
      <c r="L75"/>
      <c r="M75"/>
      <c r="N75"/>
      <c r="O75"/>
      <c r="P75"/>
      <c r="Q75"/>
      <c r="R75"/>
      <c r="S75"/>
      <c r="T75"/>
      <c r="V75" s="33"/>
    </row>
    <row r="76" spans="2:22" ht="16.2" thickBot="1" x14ac:dyDescent="0.35">
      <c r="B76" s="410"/>
      <c r="C76" s="411"/>
      <c r="D76" s="411"/>
      <c r="E76" s="411"/>
      <c r="F76" s="411"/>
      <c r="G76" s="412"/>
      <c r="I76"/>
      <c r="J76"/>
      <c r="K76"/>
      <c r="L76"/>
      <c r="M76"/>
      <c r="N76"/>
      <c r="O76"/>
      <c r="P76"/>
      <c r="Q76"/>
      <c r="R76"/>
      <c r="S76"/>
      <c r="T76"/>
      <c r="V76" s="33"/>
    </row>
    <row r="77" spans="2:22" ht="16.2" thickBot="1" x14ac:dyDescent="0.35">
      <c r="V77" s="33"/>
    </row>
    <row r="78" spans="2:22" ht="16.2" thickBot="1" x14ac:dyDescent="0.35">
      <c r="B78" s="21" t="s">
        <v>104</v>
      </c>
      <c r="C78" s="22"/>
      <c r="D78" s="22"/>
      <c r="E78" s="22"/>
      <c r="F78" s="22"/>
      <c r="G78" s="22"/>
      <c r="H78" s="22"/>
      <c r="I78" s="22"/>
      <c r="J78" s="22"/>
      <c r="K78" s="22"/>
      <c r="L78" s="22"/>
      <c r="M78" s="22"/>
      <c r="N78" s="22"/>
      <c r="O78" s="22"/>
      <c r="P78" s="22"/>
      <c r="Q78" s="22"/>
      <c r="R78" s="22"/>
      <c r="S78" s="22"/>
      <c r="T78" s="23"/>
      <c r="V78" s="33"/>
    </row>
    <row r="79" spans="2:22" x14ac:dyDescent="0.3">
      <c r="B79" s="407"/>
      <c r="C79" s="408"/>
      <c r="D79" s="408"/>
      <c r="E79" s="408"/>
      <c r="F79" s="408"/>
      <c r="G79" s="408"/>
      <c r="H79" s="408"/>
      <c r="I79" s="408"/>
      <c r="J79" s="408"/>
      <c r="K79" s="408"/>
      <c r="L79" s="408"/>
      <c r="M79" s="408"/>
      <c r="N79" s="408"/>
      <c r="O79" s="408"/>
      <c r="P79" s="408"/>
      <c r="Q79" s="408"/>
      <c r="R79" s="408"/>
      <c r="S79" s="408"/>
      <c r="T79" s="409"/>
      <c r="V79" s="33"/>
    </row>
    <row r="80" spans="2:22" x14ac:dyDescent="0.3">
      <c r="B80" s="407"/>
      <c r="C80" s="408"/>
      <c r="D80" s="408"/>
      <c r="E80" s="408"/>
      <c r="F80" s="408"/>
      <c r="G80" s="408"/>
      <c r="H80" s="408"/>
      <c r="I80" s="408"/>
      <c r="J80" s="408"/>
      <c r="K80" s="408"/>
      <c r="L80" s="408"/>
      <c r="M80" s="408"/>
      <c r="N80" s="408"/>
      <c r="O80" s="408"/>
      <c r="P80" s="408"/>
      <c r="Q80" s="408"/>
      <c r="R80" s="408"/>
      <c r="S80" s="408"/>
      <c r="T80" s="409"/>
      <c r="V80" s="33"/>
    </row>
    <row r="81" spans="2:22" x14ac:dyDescent="0.3">
      <c r="B81" s="407"/>
      <c r="C81" s="408"/>
      <c r="D81" s="408"/>
      <c r="E81" s="408"/>
      <c r="F81" s="408"/>
      <c r="G81" s="408"/>
      <c r="H81" s="408"/>
      <c r="I81" s="408"/>
      <c r="J81" s="408"/>
      <c r="K81" s="408"/>
      <c r="L81" s="408"/>
      <c r="M81" s="408"/>
      <c r="N81" s="408"/>
      <c r="O81" s="408"/>
      <c r="P81" s="408"/>
      <c r="Q81" s="408"/>
      <c r="R81" s="408"/>
      <c r="S81" s="408"/>
      <c r="T81" s="409"/>
      <c r="V81" s="33"/>
    </row>
    <row r="82" spans="2:22" x14ac:dyDescent="0.3">
      <c r="B82" s="407"/>
      <c r="C82" s="408"/>
      <c r="D82" s="408"/>
      <c r="E82" s="408"/>
      <c r="F82" s="408"/>
      <c r="G82" s="408"/>
      <c r="H82" s="408"/>
      <c r="I82" s="408"/>
      <c r="J82" s="408"/>
      <c r="K82" s="408"/>
      <c r="L82" s="408"/>
      <c r="M82" s="408"/>
      <c r="N82" s="408"/>
      <c r="O82" s="408"/>
      <c r="P82" s="408"/>
      <c r="Q82" s="408"/>
      <c r="R82" s="408"/>
      <c r="S82" s="408"/>
      <c r="T82" s="409"/>
      <c r="V82" s="33"/>
    </row>
    <row r="83" spans="2:22" x14ac:dyDescent="0.3">
      <c r="B83" s="407"/>
      <c r="C83" s="408"/>
      <c r="D83" s="408"/>
      <c r="E83" s="408"/>
      <c r="F83" s="408"/>
      <c r="G83" s="408"/>
      <c r="H83" s="408"/>
      <c r="I83" s="408"/>
      <c r="J83" s="408"/>
      <c r="K83" s="408"/>
      <c r="L83" s="408"/>
      <c r="M83" s="408"/>
      <c r="N83" s="408"/>
      <c r="O83" s="408"/>
      <c r="P83" s="408"/>
      <c r="Q83" s="408"/>
      <c r="R83" s="408"/>
      <c r="S83" s="408"/>
      <c r="T83" s="409"/>
      <c r="V83" s="33"/>
    </row>
    <row r="84" spans="2:22" x14ac:dyDescent="0.3">
      <c r="B84" s="407"/>
      <c r="C84" s="408"/>
      <c r="D84" s="408"/>
      <c r="E84" s="408"/>
      <c r="F84" s="408"/>
      <c r="G84" s="408"/>
      <c r="H84" s="408"/>
      <c r="I84" s="408"/>
      <c r="J84" s="408"/>
      <c r="K84" s="408"/>
      <c r="L84" s="408"/>
      <c r="M84" s="408"/>
      <c r="N84" s="408"/>
      <c r="O84" s="408"/>
      <c r="P84" s="408"/>
      <c r="Q84" s="408"/>
      <c r="R84" s="408"/>
      <c r="S84" s="408"/>
      <c r="T84" s="409"/>
      <c r="V84" s="33"/>
    </row>
    <row r="85" spans="2:22" x14ac:dyDescent="0.3">
      <c r="B85" s="407"/>
      <c r="C85" s="408"/>
      <c r="D85" s="408"/>
      <c r="E85" s="408"/>
      <c r="F85" s="408"/>
      <c r="G85" s="408"/>
      <c r="H85" s="408"/>
      <c r="I85" s="408"/>
      <c r="J85" s="408"/>
      <c r="K85" s="408"/>
      <c r="L85" s="408"/>
      <c r="M85" s="408"/>
      <c r="N85" s="408"/>
      <c r="O85" s="408"/>
      <c r="P85" s="408"/>
      <c r="Q85" s="408"/>
      <c r="R85" s="408"/>
      <c r="S85" s="408"/>
      <c r="T85" s="409"/>
      <c r="V85" s="33"/>
    </row>
    <row r="86" spans="2:22" x14ac:dyDescent="0.3">
      <c r="B86" s="407"/>
      <c r="C86" s="408"/>
      <c r="D86" s="408"/>
      <c r="E86" s="408"/>
      <c r="F86" s="408"/>
      <c r="G86" s="408"/>
      <c r="H86" s="408"/>
      <c r="I86" s="408"/>
      <c r="J86" s="408"/>
      <c r="K86" s="408"/>
      <c r="L86" s="408"/>
      <c r="M86" s="408"/>
      <c r="N86" s="408"/>
      <c r="O86" s="408"/>
      <c r="P86" s="408"/>
      <c r="Q86" s="408"/>
      <c r="R86" s="408"/>
      <c r="S86" s="408"/>
      <c r="T86" s="409"/>
      <c r="V86" s="33"/>
    </row>
    <row r="87" spans="2:22" x14ac:dyDescent="0.3">
      <c r="B87" s="407"/>
      <c r="C87" s="408"/>
      <c r="D87" s="408"/>
      <c r="E87" s="408"/>
      <c r="F87" s="408"/>
      <c r="G87" s="408"/>
      <c r="H87" s="408"/>
      <c r="I87" s="408"/>
      <c r="J87" s="408"/>
      <c r="K87" s="408"/>
      <c r="L87" s="408"/>
      <c r="M87" s="408"/>
      <c r="N87" s="408"/>
      <c r="O87" s="408"/>
      <c r="P87" s="408"/>
      <c r="Q87" s="408"/>
      <c r="R87" s="408"/>
      <c r="S87" s="408"/>
      <c r="T87" s="409"/>
      <c r="V87" s="33"/>
    </row>
    <row r="88" spans="2:22" x14ac:dyDescent="0.3">
      <c r="B88" s="407"/>
      <c r="C88" s="408"/>
      <c r="D88" s="408"/>
      <c r="E88" s="408"/>
      <c r="F88" s="408"/>
      <c r="G88" s="408"/>
      <c r="H88" s="408"/>
      <c r="I88" s="408"/>
      <c r="J88" s="408"/>
      <c r="K88" s="408"/>
      <c r="L88" s="408"/>
      <c r="M88" s="408"/>
      <c r="N88" s="408"/>
      <c r="O88" s="408"/>
      <c r="P88" s="408"/>
      <c r="Q88" s="408"/>
      <c r="R88" s="408"/>
      <c r="S88" s="408"/>
      <c r="T88" s="409"/>
      <c r="V88" s="33"/>
    </row>
    <row r="89" spans="2:22" x14ac:dyDescent="0.3">
      <c r="B89" s="407"/>
      <c r="C89" s="408"/>
      <c r="D89" s="408"/>
      <c r="E89" s="408"/>
      <c r="F89" s="408"/>
      <c r="G89" s="408"/>
      <c r="H89" s="408"/>
      <c r="I89" s="408"/>
      <c r="J89" s="408"/>
      <c r="K89" s="408"/>
      <c r="L89" s="408"/>
      <c r="M89" s="408"/>
      <c r="N89" s="408"/>
      <c r="O89" s="408"/>
      <c r="P89" s="408"/>
      <c r="Q89" s="408"/>
      <c r="R89" s="408"/>
      <c r="S89" s="408"/>
      <c r="T89" s="409"/>
      <c r="V89" s="33"/>
    </row>
    <row r="90" spans="2:22" x14ac:dyDescent="0.3">
      <c r="B90" s="407"/>
      <c r="C90" s="408"/>
      <c r="D90" s="408"/>
      <c r="E90" s="408"/>
      <c r="F90" s="408"/>
      <c r="G90" s="408"/>
      <c r="H90" s="408"/>
      <c r="I90" s="408"/>
      <c r="J90" s="408"/>
      <c r="K90" s="408"/>
      <c r="L90" s="408"/>
      <c r="M90" s="408"/>
      <c r="N90" s="408"/>
      <c r="O90" s="408"/>
      <c r="P90" s="408"/>
      <c r="Q90" s="408"/>
      <c r="R90" s="408"/>
      <c r="S90" s="408"/>
      <c r="T90" s="409"/>
      <c r="V90" s="33"/>
    </row>
    <row r="91" spans="2:22" x14ac:dyDescent="0.3">
      <c r="B91" s="407"/>
      <c r="C91" s="408"/>
      <c r="D91" s="408"/>
      <c r="E91" s="408"/>
      <c r="F91" s="408"/>
      <c r="G91" s="408"/>
      <c r="H91" s="408"/>
      <c r="I91" s="408"/>
      <c r="J91" s="408"/>
      <c r="K91" s="408"/>
      <c r="L91" s="408"/>
      <c r="M91" s="408"/>
      <c r="N91" s="408"/>
      <c r="O91" s="408"/>
      <c r="P91" s="408"/>
      <c r="Q91" s="408"/>
      <c r="R91" s="408"/>
      <c r="S91" s="408"/>
      <c r="T91" s="409"/>
      <c r="V91" s="33"/>
    </row>
    <row r="92" spans="2:22" x14ac:dyDescent="0.3">
      <c r="B92" s="407"/>
      <c r="C92" s="408"/>
      <c r="D92" s="408"/>
      <c r="E92" s="408"/>
      <c r="F92" s="408"/>
      <c r="G92" s="408"/>
      <c r="H92" s="408"/>
      <c r="I92" s="408"/>
      <c r="J92" s="408"/>
      <c r="K92" s="408"/>
      <c r="L92" s="408"/>
      <c r="M92" s="408"/>
      <c r="N92" s="408"/>
      <c r="O92" s="408"/>
      <c r="P92" s="408"/>
      <c r="Q92" s="408"/>
      <c r="R92" s="408"/>
      <c r="S92" s="408"/>
      <c r="T92" s="409"/>
      <c r="V92" s="33"/>
    </row>
    <row r="93" spans="2:22" x14ac:dyDescent="0.3">
      <c r="B93" s="407"/>
      <c r="C93" s="408"/>
      <c r="D93" s="408"/>
      <c r="E93" s="408"/>
      <c r="F93" s="408"/>
      <c r="G93" s="408"/>
      <c r="H93" s="408"/>
      <c r="I93" s="408"/>
      <c r="J93" s="408"/>
      <c r="K93" s="408"/>
      <c r="L93" s="408"/>
      <c r="M93" s="408"/>
      <c r="N93" s="408"/>
      <c r="O93" s="408"/>
      <c r="P93" s="408"/>
      <c r="Q93" s="408"/>
      <c r="R93" s="408"/>
      <c r="S93" s="408"/>
      <c r="T93" s="409"/>
      <c r="V93" s="33"/>
    </row>
    <row r="94" spans="2:22" x14ac:dyDescent="0.3">
      <c r="B94" s="407"/>
      <c r="C94" s="408"/>
      <c r="D94" s="408"/>
      <c r="E94" s="408"/>
      <c r="F94" s="408"/>
      <c r="G94" s="408"/>
      <c r="H94" s="408"/>
      <c r="I94" s="408"/>
      <c r="J94" s="408"/>
      <c r="K94" s="408"/>
      <c r="L94" s="408"/>
      <c r="M94" s="408"/>
      <c r="N94" s="408"/>
      <c r="O94" s="408"/>
      <c r="P94" s="408"/>
      <c r="Q94" s="408"/>
      <c r="R94" s="408"/>
      <c r="S94" s="408"/>
      <c r="T94" s="409"/>
      <c r="V94" s="33"/>
    </row>
    <row r="95" spans="2:22" x14ac:dyDescent="0.3">
      <c r="B95" s="407"/>
      <c r="C95" s="408"/>
      <c r="D95" s="408"/>
      <c r="E95" s="408"/>
      <c r="F95" s="408"/>
      <c r="G95" s="408"/>
      <c r="H95" s="408"/>
      <c r="I95" s="408"/>
      <c r="J95" s="408"/>
      <c r="K95" s="408"/>
      <c r="L95" s="408"/>
      <c r="M95" s="408"/>
      <c r="N95" s="408"/>
      <c r="O95" s="408"/>
      <c r="P95" s="408"/>
      <c r="Q95" s="408"/>
      <c r="R95" s="408"/>
      <c r="S95" s="408"/>
      <c r="T95" s="409"/>
      <c r="V95" s="33"/>
    </row>
    <row r="96" spans="2:22" x14ac:dyDescent="0.3">
      <c r="B96" s="407"/>
      <c r="C96" s="408"/>
      <c r="D96" s="408"/>
      <c r="E96" s="408"/>
      <c r="F96" s="408"/>
      <c r="G96" s="408"/>
      <c r="H96" s="408"/>
      <c r="I96" s="408"/>
      <c r="J96" s="408"/>
      <c r="K96" s="408"/>
      <c r="L96" s="408"/>
      <c r="M96" s="408"/>
      <c r="N96" s="408"/>
      <c r="O96" s="408"/>
      <c r="P96" s="408"/>
      <c r="Q96" s="408"/>
      <c r="R96" s="408"/>
      <c r="S96" s="408"/>
      <c r="T96" s="409"/>
      <c r="V96" s="33"/>
    </row>
    <row r="97" spans="2:22" x14ac:dyDescent="0.3">
      <c r="B97" s="407"/>
      <c r="C97" s="408"/>
      <c r="D97" s="408"/>
      <c r="E97" s="408"/>
      <c r="F97" s="408"/>
      <c r="G97" s="408"/>
      <c r="H97" s="408"/>
      <c r="I97" s="408"/>
      <c r="J97" s="408"/>
      <c r="K97" s="408"/>
      <c r="L97" s="408"/>
      <c r="M97" s="408"/>
      <c r="N97" s="408"/>
      <c r="O97" s="408"/>
      <c r="P97" s="408"/>
      <c r="Q97" s="408"/>
      <c r="R97" s="408"/>
      <c r="S97" s="408"/>
      <c r="T97" s="409"/>
      <c r="V97" s="33"/>
    </row>
    <row r="98" spans="2:22" x14ac:dyDescent="0.3">
      <c r="B98" s="407"/>
      <c r="C98" s="408"/>
      <c r="D98" s="408"/>
      <c r="E98" s="408"/>
      <c r="F98" s="408"/>
      <c r="G98" s="408"/>
      <c r="H98" s="408"/>
      <c r="I98" s="408"/>
      <c r="J98" s="408"/>
      <c r="K98" s="408"/>
      <c r="L98" s="408"/>
      <c r="M98" s="408"/>
      <c r="N98" s="408"/>
      <c r="O98" s="408"/>
      <c r="P98" s="408"/>
      <c r="Q98" s="408"/>
      <c r="R98" s="408"/>
      <c r="S98" s="408"/>
      <c r="T98" s="409"/>
      <c r="V98" s="33"/>
    </row>
    <row r="99" spans="2:22" x14ac:dyDescent="0.3">
      <c r="B99" s="407"/>
      <c r="C99" s="408"/>
      <c r="D99" s="408"/>
      <c r="E99" s="408"/>
      <c r="F99" s="408"/>
      <c r="G99" s="408"/>
      <c r="H99" s="408"/>
      <c r="I99" s="408"/>
      <c r="J99" s="408"/>
      <c r="K99" s="408"/>
      <c r="L99" s="408"/>
      <c r="M99" s="408"/>
      <c r="N99" s="408"/>
      <c r="O99" s="408"/>
      <c r="P99" s="408"/>
      <c r="Q99" s="408"/>
      <c r="R99" s="408"/>
      <c r="S99" s="408"/>
      <c r="T99" s="409"/>
      <c r="V99" s="33"/>
    </row>
    <row r="100" spans="2:22" x14ac:dyDescent="0.3">
      <c r="B100" s="407"/>
      <c r="C100" s="408"/>
      <c r="D100" s="408"/>
      <c r="E100" s="408"/>
      <c r="F100" s="408"/>
      <c r="G100" s="408"/>
      <c r="H100" s="408"/>
      <c r="I100" s="408"/>
      <c r="J100" s="408"/>
      <c r="K100" s="408"/>
      <c r="L100" s="408"/>
      <c r="M100" s="408"/>
      <c r="N100" s="408"/>
      <c r="O100" s="408"/>
      <c r="P100" s="408"/>
      <c r="Q100" s="408"/>
      <c r="R100" s="408"/>
      <c r="S100" s="408"/>
      <c r="T100" s="409"/>
      <c r="V100" s="33"/>
    </row>
    <row r="101" spans="2:22" x14ac:dyDescent="0.3">
      <c r="B101" s="407"/>
      <c r="C101" s="408"/>
      <c r="D101" s="408"/>
      <c r="E101" s="408"/>
      <c r="F101" s="408"/>
      <c r="G101" s="408"/>
      <c r="H101" s="408"/>
      <c r="I101" s="408"/>
      <c r="J101" s="408"/>
      <c r="K101" s="408"/>
      <c r="L101" s="408"/>
      <c r="M101" s="408"/>
      <c r="N101" s="408"/>
      <c r="O101" s="408"/>
      <c r="P101" s="408"/>
      <c r="Q101" s="408"/>
      <c r="R101" s="408"/>
      <c r="S101" s="408"/>
      <c r="T101" s="409"/>
      <c r="V101" s="33"/>
    </row>
    <row r="102" spans="2:22" x14ac:dyDescent="0.3">
      <c r="B102" s="407"/>
      <c r="C102" s="408"/>
      <c r="D102" s="408"/>
      <c r="E102" s="408"/>
      <c r="F102" s="408"/>
      <c r="G102" s="408"/>
      <c r="H102" s="408"/>
      <c r="I102" s="408"/>
      <c r="J102" s="408"/>
      <c r="K102" s="408"/>
      <c r="L102" s="408"/>
      <c r="M102" s="408"/>
      <c r="N102" s="408"/>
      <c r="O102" s="408"/>
      <c r="P102" s="408"/>
      <c r="Q102" s="408"/>
      <c r="R102" s="408"/>
      <c r="S102" s="408"/>
      <c r="T102" s="409"/>
      <c r="V102" s="33"/>
    </row>
    <row r="103" spans="2:22" x14ac:dyDescent="0.3">
      <c r="B103" s="407"/>
      <c r="C103" s="408"/>
      <c r="D103" s="408"/>
      <c r="E103" s="408"/>
      <c r="F103" s="408"/>
      <c r="G103" s="408"/>
      <c r="H103" s="408"/>
      <c r="I103" s="408"/>
      <c r="J103" s="408"/>
      <c r="K103" s="408"/>
      <c r="L103" s="408"/>
      <c r="M103" s="408"/>
      <c r="N103" s="408"/>
      <c r="O103" s="408"/>
      <c r="P103" s="408"/>
      <c r="Q103" s="408"/>
      <c r="R103" s="408"/>
      <c r="S103" s="408"/>
      <c r="T103" s="409"/>
      <c r="V103" s="33"/>
    </row>
    <row r="104" spans="2:22" x14ac:dyDescent="0.3">
      <c r="B104" s="407"/>
      <c r="C104" s="408"/>
      <c r="D104" s="408"/>
      <c r="E104" s="408"/>
      <c r="F104" s="408"/>
      <c r="G104" s="408"/>
      <c r="H104" s="408"/>
      <c r="I104" s="408"/>
      <c r="J104" s="408"/>
      <c r="K104" s="408"/>
      <c r="L104" s="408"/>
      <c r="M104" s="408"/>
      <c r="N104" s="408"/>
      <c r="O104" s="408"/>
      <c r="P104" s="408"/>
      <c r="Q104" s="408"/>
      <c r="R104" s="408"/>
      <c r="S104" s="408"/>
      <c r="T104" s="409"/>
      <c r="V104" s="33"/>
    </row>
    <row r="105" spans="2:22" x14ac:dyDescent="0.3">
      <c r="B105" s="407"/>
      <c r="C105" s="408"/>
      <c r="D105" s="408"/>
      <c r="E105" s="408"/>
      <c r="F105" s="408"/>
      <c r="G105" s="408"/>
      <c r="H105" s="408"/>
      <c r="I105" s="408"/>
      <c r="J105" s="408"/>
      <c r="K105" s="408"/>
      <c r="L105" s="408"/>
      <c r="M105" s="408"/>
      <c r="N105" s="408"/>
      <c r="O105" s="408"/>
      <c r="P105" s="408"/>
      <c r="Q105" s="408"/>
      <c r="R105" s="408"/>
      <c r="S105" s="408"/>
      <c r="T105" s="409"/>
      <c r="V105" s="33"/>
    </row>
    <row r="106" spans="2:22" x14ac:dyDescent="0.3">
      <c r="B106" s="407"/>
      <c r="C106" s="408"/>
      <c r="D106" s="408"/>
      <c r="E106" s="408"/>
      <c r="F106" s="408"/>
      <c r="G106" s="408"/>
      <c r="H106" s="408"/>
      <c r="I106" s="408"/>
      <c r="J106" s="408"/>
      <c r="K106" s="408"/>
      <c r="L106" s="408"/>
      <c r="M106" s="408"/>
      <c r="N106" s="408"/>
      <c r="O106" s="408"/>
      <c r="P106" s="408"/>
      <c r="Q106" s="408"/>
      <c r="R106" s="408"/>
      <c r="S106" s="408"/>
      <c r="T106" s="409"/>
      <c r="V106" s="33"/>
    </row>
    <row r="107" spans="2:22" x14ac:dyDescent="0.3">
      <c r="B107" s="407"/>
      <c r="C107" s="408"/>
      <c r="D107" s="408"/>
      <c r="E107" s="408"/>
      <c r="F107" s="408"/>
      <c r="G107" s="408"/>
      <c r="H107" s="408"/>
      <c r="I107" s="408"/>
      <c r="J107" s="408"/>
      <c r="K107" s="408"/>
      <c r="L107" s="408"/>
      <c r="M107" s="408"/>
      <c r="N107" s="408"/>
      <c r="O107" s="408"/>
      <c r="P107" s="408"/>
      <c r="Q107" s="408"/>
      <c r="R107" s="408"/>
      <c r="S107" s="408"/>
      <c r="T107" s="409"/>
      <c r="V107" s="33"/>
    </row>
    <row r="108" spans="2:22" x14ac:dyDescent="0.3">
      <c r="B108" s="407"/>
      <c r="C108" s="408"/>
      <c r="D108" s="408"/>
      <c r="E108" s="408"/>
      <c r="F108" s="408"/>
      <c r="G108" s="408"/>
      <c r="H108" s="408"/>
      <c r="I108" s="408"/>
      <c r="J108" s="408"/>
      <c r="K108" s="408"/>
      <c r="L108" s="408"/>
      <c r="M108" s="408"/>
      <c r="N108" s="408"/>
      <c r="O108" s="408"/>
      <c r="P108" s="408"/>
      <c r="Q108" s="408"/>
      <c r="R108" s="408"/>
      <c r="S108" s="408"/>
      <c r="T108" s="409"/>
      <c r="V108" s="33"/>
    </row>
    <row r="109" spans="2:22" x14ac:dyDescent="0.3">
      <c r="B109" s="407"/>
      <c r="C109" s="408"/>
      <c r="D109" s="408"/>
      <c r="E109" s="408"/>
      <c r="F109" s="408"/>
      <c r="G109" s="408"/>
      <c r="H109" s="408"/>
      <c r="I109" s="408"/>
      <c r="J109" s="408"/>
      <c r="K109" s="408"/>
      <c r="L109" s="408"/>
      <c r="M109" s="408"/>
      <c r="N109" s="408"/>
      <c r="O109" s="408"/>
      <c r="P109" s="408"/>
      <c r="Q109" s="408"/>
      <c r="R109" s="408"/>
      <c r="S109" s="408"/>
      <c r="T109" s="409"/>
      <c r="V109" s="33"/>
    </row>
    <row r="110" spans="2:22" ht="16.2" thickBot="1" x14ac:dyDescent="0.35">
      <c r="B110" s="410"/>
      <c r="C110" s="411"/>
      <c r="D110" s="411"/>
      <c r="E110" s="411"/>
      <c r="F110" s="411"/>
      <c r="G110" s="411"/>
      <c r="H110" s="411"/>
      <c r="I110" s="411"/>
      <c r="J110" s="411"/>
      <c r="K110" s="411"/>
      <c r="L110" s="411"/>
      <c r="M110" s="411"/>
      <c r="N110" s="411"/>
      <c r="O110" s="411"/>
      <c r="P110" s="411"/>
      <c r="Q110" s="411"/>
      <c r="R110" s="411"/>
      <c r="S110" s="411"/>
      <c r="T110" s="412"/>
      <c r="V110" s="33"/>
    </row>
    <row r="111" spans="2:22" ht="16.2" thickBot="1" x14ac:dyDescent="0.35">
      <c r="V111" s="33"/>
    </row>
    <row r="112" spans="2:22" ht="16.2" thickBot="1" x14ac:dyDescent="0.35">
      <c r="B112" s="436" t="s">
        <v>319</v>
      </c>
      <c r="C112" s="437"/>
      <c r="D112" s="437"/>
      <c r="E112" s="437"/>
      <c r="F112" s="437"/>
      <c r="G112" s="437"/>
      <c r="H112" s="437"/>
      <c r="I112" s="437"/>
      <c r="J112" s="437"/>
      <c r="K112" s="437"/>
      <c r="L112" s="437"/>
      <c r="M112" s="437"/>
      <c r="N112" s="437"/>
      <c r="O112" s="437"/>
      <c r="P112" s="437"/>
      <c r="Q112" s="437"/>
      <c r="R112" s="437"/>
      <c r="S112" s="437"/>
      <c r="T112" s="438"/>
      <c r="V112" s="33"/>
    </row>
    <row r="113" spans="2:22" x14ac:dyDescent="0.3">
      <c r="B113" s="407"/>
      <c r="C113" s="408"/>
      <c r="D113" s="408"/>
      <c r="E113" s="408"/>
      <c r="F113" s="408"/>
      <c r="G113" s="408"/>
      <c r="H113" s="408"/>
      <c r="I113" s="408"/>
      <c r="J113" s="408"/>
      <c r="K113" s="408"/>
      <c r="L113" s="408"/>
      <c r="M113" s="408"/>
      <c r="N113" s="408"/>
      <c r="O113" s="408"/>
      <c r="P113" s="408"/>
      <c r="Q113" s="408"/>
      <c r="R113" s="408"/>
      <c r="S113" s="408"/>
      <c r="T113" s="409"/>
      <c r="V113" s="33"/>
    </row>
    <row r="114" spans="2:22" x14ac:dyDescent="0.3">
      <c r="B114" s="407"/>
      <c r="C114" s="408"/>
      <c r="D114" s="408"/>
      <c r="E114" s="408"/>
      <c r="F114" s="408"/>
      <c r="G114" s="408"/>
      <c r="H114" s="408"/>
      <c r="I114" s="408"/>
      <c r="J114" s="408"/>
      <c r="K114" s="408"/>
      <c r="L114" s="408"/>
      <c r="M114" s="408"/>
      <c r="N114" s="408"/>
      <c r="O114" s="408"/>
      <c r="P114" s="408"/>
      <c r="Q114" s="408"/>
      <c r="R114" s="408"/>
      <c r="S114" s="408"/>
      <c r="T114" s="409"/>
      <c r="V114" s="33"/>
    </row>
    <row r="115" spans="2:22" x14ac:dyDescent="0.3">
      <c r="B115" s="407"/>
      <c r="C115" s="408"/>
      <c r="D115" s="408"/>
      <c r="E115" s="408"/>
      <c r="F115" s="408"/>
      <c r="G115" s="408"/>
      <c r="H115" s="408"/>
      <c r="I115" s="408"/>
      <c r="J115" s="408"/>
      <c r="K115" s="408"/>
      <c r="L115" s="408"/>
      <c r="M115" s="408"/>
      <c r="N115" s="408"/>
      <c r="O115" s="408"/>
      <c r="P115" s="408"/>
      <c r="Q115" s="408"/>
      <c r="R115" s="408"/>
      <c r="S115" s="408"/>
      <c r="T115" s="409"/>
      <c r="V115" s="33"/>
    </row>
    <row r="116" spans="2:22" x14ac:dyDescent="0.3">
      <c r="B116" s="407"/>
      <c r="C116" s="408"/>
      <c r="D116" s="408"/>
      <c r="E116" s="408"/>
      <c r="F116" s="408"/>
      <c r="G116" s="408"/>
      <c r="H116" s="408"/>
      <c r="I116" s="408"/>
      <c r="J116" s="408"/>
      <c r="K116" s="408"/>
      <c r="L116" s="408"/>
      <c r="M116" s="408"/>
      <c r="N116" s="408"/>
      <c r="O116" s="408"/>
      <c r="P116" s="408"/>
      <c r="Q116" s="408"/>
      <c r="R116" s="408"/>
      <c r="S116" s="408"/>
      <c r="T116" s="409"/>
      <c r="V116" s="33"/>
    </row>
    <row r="117" spans="2:22" x14ac:dyDescent="0.3">
      <c r="B117" s="407"/>
      <c r="C117" s="408"/>
      <c r="D117" s="408"/>
      <c r="E117" s="408"/>
      <c r="F117" s="408"/>
      <c r="G117" s="408"/>
      <c r="H117" s="408"/>
      <c r="I117" s="408"/>
      <c r="J117" s="408"/>
      <c r="K117" s="408"/>
      <c r="L117" s="408"/>
      <c r="M117" s="408"/>
      <c r="N117" s="408"/>
      <c r="O117" s="408"/>
      <c r="P117" s="408"/>
      <c r="Q117" s="408"/>
      <c r="R117" s="408"/>
      <c r="S117" s="408"/>
      <c r="T117" s="409"/>
      <c r="V117" s="33"/>
    </row>
    <row r="118" spans="2:22" x14ac:dyDescent="0.3">
      <c r="B118" s="407"/>
      <c r="C118" s="408"/>
      <c r="D118" s="408"/>
      <c r="E118" s="408"/>
      <c r="F118" s="408"/>
      <c r="G118" s="408"/>
      <c r="H118" s="408"/>
      <c r="I118" s="408"/>
      <c r="J118" s="408"/>
      <c r="K118" s="408"/>
      <c r="L118" s="408"/>
      <c r="M118" s="408"/>
      <c r="N118" s="408"/>
      <c r="O118" s="408"/>
      <c r="P118" s="408"/>
      <c r="Q118" s="408"/>
      <c r="R118" s="408"/>
      <c r="S118" s="408"/>
      <c r="T118" s="409"/>
      <c r="V118" s="33"/>
    </row>
    <row r="119" spans="2:22" x14ac:dyDescent="0.3">
      <c r="B119" s="407"/>
      <c r="C119" s="408"/>
      <c r="D119" s="408"/>
      <c r="E119" s="408"/>
      <c r="F119" s="408"/>
      <c r="G119" s="408"/>
      <c r="H119" s="408"/>
      <c r="I119" s="408"/>
      <c r="J119" s="408"/>
      <c r="K119" s="408"/>
      <c r="L119" s="408"/>
      <c r="M119" s="408"/>
      <c r="N119" s="408"/>
      <c r="O119" s="408"/>
      <c r="P119" s="408"/>
      <c r="Q119" s="408"/>
      <c r="R119" s="408"/>
      <c r="S119" s="408"/>
      <c r="T119" s="409"/>
      <c r="V119" s="33"/>
    </row>
    <row r="120" spans="2:22" x14ac:dyDescent="0.3">
      <c r="B120" s="407"/>
      <c r="C120" s="408"/>
      <c r="D120" s="408"/>
      <c r="E120" s="408"/>
      <c r="F120" s="408"/>
      <c r="G120" s="408"/>
      <c r="H120" s="408"/>
      <c r="I120" s="408"/>
      <c r="J120" s="408"/>
      <c r="K120" s="408"/>
      <c r="L120" s="408"/>
      <c r="M120" s="408"/>
      <c r="N120" s="408"/>
      <c r="O120" s="408"/>
      <c r="P120" s="408"/>
      <c r="Q120" s="408"/>
      <c r="R120" s="408"/>
      <c r="S120" s="408"/>
      <c r="T120" s="409"/>
      <c r="V120" s="33"/>
    </row>
    <row r="121" spans="2:22" x14ac:dyDescent="0.3">
      <c r="B121" s="407"/>
      <c r="C121" s="408"/>
      <c r="D121" s="408"/>
      <c r="E121" s="408"/>
      <c r="F121" s="408"/>
      <c r="G121" s="408"/>
      <c r="H121" s="408"/>
      <c r="I121" s="408"/>
      <c r="J121" s="408"/>
      <c r="K121" s="408"/>
      <c r="L121" s="408"/>
      <c r="M121" s="408"/>
      <c r="N121" s="408"/>
      <c r="O121" s="408"/>
      <c r="P121" s="408"/>
      <c r="Q121" s="408"/>
      <c r="R121" s="408"/>
      <c r="S121" s="408"/>
      <c r="T121" s="409"/>
      <c r="V121" s="33"/>
    </row>
    <row r="122" spans="2:22" x14ac:dyDescent="0.3">
      <c r="B122" s="407"/>
      <c r="C122" s="408"/>
      <c r="D122" s="408"/>
      <c r="E122" s="408"/>
      <c r="F122" s="408"/>
      <c r="G122" s="408"/>
      <c r="H122" s="408"/>
      <c r="I122" s="408"/>
      <c r="J122" s="408"/>
      <c r="K122" s="408"/>
      <c r="L122" s="408"/>
      <c r="M122" s="408"/>
      <c r="N122" s="408"/>
      <c r="O122" s="408"/>
      <c r="P122" s="408"/>
      <c r="Q122" s="408"/>
      <c r="R122" s="408"/>
      <c r="S122" s="408"/>
      <c r="T122" s="409"/>
      <c r="V122" s="33"/>
    </row>
    <row r="123" spans="2:22" x14ac:dyDescent="0.3">
      <c r="B123" s="407"/>
      <c r="C123" s="408"/>
      <c r="D123" s="408"/>
      <c r="E123" s="408"/>
      <c r="F123" s="408"/>
      <c r="G123" s="408"/>
      <c r="H123" s="408"/>
      <c r="I123" s="408"/>
      <c r="J123" s="408"/>
      <c r="K123" s="408"/>
      <c r="L123" s="408"/>
      <c r="M123" s="408"/>
      <c r="N123" s="408"/>
      <c r="O123" s="408"/>
      <c r="P123" s="408"/>
      <c r="Q123" s="408"/>
      <c r="R123" s="408"/>
      <c r="S123" s="408"/>
      <c r="T123" s="409"/>
      <c r="V123" s="33"/>
    </row>
    <row r="124" spans="2:22" x14ac:dyDescent="0.3">
      <c r="B124" s="407"/>
      <c r="C124" s="408"/>
      <c r="D124" s="408"/>
      <c r="E124" s="408"/>
      <c r="F124" s="408"/>
      <c r="G124" s="408"/>
      <c r="H124" s="408"/>
      <c r="I124" s="408"/>
      <c r="J124" s="408"/>
      <c r="K124" s="408"/>
      <c r="L124" s="408"/>
      <c r="M124" s="408"/>
      <c r="N124" s="408"/>
      <c r="O124" s="408"/>
      <c r="P124" s="408"/>
      <c r="Q124" s="408"/>
      <c r="R124" s="408"/>
      <c r="S124" s="408"/>
      <c r="T124" s="409"/>
      <c r="V124" s="33"/>
    </row>
    <row r="125" spans="2:22" x14ac:dyDescent="0.3">
      <c r="B125" s="407"/>
      <c r="C125" s="408"/>
      <c r="D125" s="408"/>
      <c r="E125" s="408"/>
      <c r="F125" s="408"/>
      <c r="G125" s="408"/>
      <c r="H125" s="408"/>
      <c r="I125" s="408"/>
      <c r="J125" s="408"/>
      <c r="K125" s="408"/>
      <c r="L125" s="408"/>
      <c r="M125" s="408"/>
      <c r="N125" s="408"/>
      <c r="O125" s="408"/>
      <c r="P125" s="408"/>
      <c r="Q125" s="408"/>
      <c r="R125" s="408"/>
      <c r="S125" s="408"/>
      <c r="T125" s="409"/>
      <c r="V125" s="33"/>
    </row>
    <row r="126" spans="2:22" x14ac:dyDescent="0.3">
      <c r="B126" s="407"/>
      <c r="C126" s="408"/>
      <c r="D126" s="408"/>
      <c r="E126" s="408"/>
      <c r="F126" s="408"/>
      <c r="G126" s="408"/>
      <c r="H126" s="408"/>
      <c r="I126" s="408"/>
      <c r="J126" s="408"/>
      <c r="K126" s="408"/>
      <c r="L126" s="408"/>
      <c r="M126" s="408"/>
      <c r="N126" s="408"/>
      <c r="O126" s="408"/>
      <c r="P126" s="408"/>
      <c r="Q126" s="408"/>
      <c r="R126" s="408"/>
      <c r="S126" s="408"/>
      <c r="T126" s="409"/>
      <c r="V126" s="33"/>
    </row>
    <row r="127" spans="2:22" x14ac:dyDescent="0.3">
      <c r="B127" s="407"/>
      <c r="C127" s="408"/>
      <c r="D127" s="408"/>
      <c r="E127" s="408"/>
      <c r="F127" s="408"/>
      <c r="G127" s="408"/>
      <c r="H127" s="408"/>
      <c r="I127" s="408"/>
      <c r="J127" s="408"/>
      <c r="K127" s="408"/>
      <c r="L127" s="408"/>
      <c r="M127" s="408"/>
      <c r="N127" s="408"/>
      <c r="O127" s="408"/>
      <c r="P127" s="408"/>
      <c r="Q127" s="408"/>
      <c r="R127" s="408"/>
      <c r="S127" s="408"/>
      <c r="T127" s="409"/>
      <c r="V127" s="33"/>
    </row>
    <row r="128" spans="2:22" x14ac:dyDescent="0.3">
      <c r="B128" s="407"/>
      <c r="C128" s="408"/>
      <c r="D128" s="408"/>
      <c r="E128" s="408"/>
      <c r="F128" s="408"/>
      <c r="G128" s="408"/>
      <c r="H128" s="408"/>
      <c r="I128" s="408"/>
      <c r="J128" s="408"/>
      <c r="K128" s="408"/>
      <c r="L128" s="408"/>
      <c r="M128" s="408"/>
      <c r="N128" s="408"/>
      <c r="O128" s="408"/>
      <c r="P128" s="408"/>
      <c r="Q128" s="408"/>
      <c r="R128" s="408"/>
      <c r="S128" s="408"/>
      <c r="T128" s="409"/>
      <c r="V128" s="33"/>
    </row>
    <row r="129" spans="2:22" x14ac:dyDescent="0.3">
      <c r="B129" s="407"/>
      <c r="C129" s="408"/>
      <c r="D129" s="408"/>
      <c r="E129" s="408"/>
      <c r="F129" s="408"/>
      <c r="G129" s="408"/>
      <c r="H129" s="408"/>
      <c r="I129" s="408"/>
      <c r="J129" s="408"/>
      <c r="K129" s="408"/>
      <c r="L129" s="408"/>
      <c r="M129" s="408"/>
      <c r="N129" s="408"/>
      <c r="O129" s="408"/>
      <c r="P129" s="408"/>
      <c r="Q129" s="408"/>
      <c r="R129" s="408"/>
      <c r="S129" s="408"/>
      <c r="T129" s="409"/>
      <c r="V129" s="33"/>
    </row>
    <row r="130" spans="2:22" x14ac:dyDescent="0.3">
      <c r="B130" s="407"/>
      <c r="C130" s="408"/>
      <c r="D130" s="408"/>
      <c r="E130" s="408"/>
      <c r="F130" s="408"/>
      <c r="G130" s="408"/>
      <c r="H130" s="408"/>
      <c r="I130" s="408"/>
      <c r="J130" s="408"/>
      <c r="K130" s="408"/>
      <c r="L130" s="408"/>
      <c r="M130" s="408"/>
      <c r="N130" s="408"/>
      <c r="O130" s="408"/>
      <c r="P130" s="408"/>
      <c r="Q130" s="408"/>
      <c r="R130" s="408"/>
      <c r="S130" s="408"/>
      <c r="T130" s="409"/>
      <c r="V130" s="33"/>
    </row>
    <row r="131" spans="2:22" x14ac:dyDescent="0.3">
      <c r="B131" s="407"/>
      <c r="C131" s="408"/>
      <c r="D131" s="408"/>
      <c r="E131" s="408"/>
      <c r="F131" s="408"/>
      <c r="G131" s="408"/>
      <c r="H131" s="408"/>
      <c r="I131" s="408"/>
      <c r="J131" s="408"/>
      <c r="K131" s="408"/>
      <c r="L131" s="408"/>
      <c r="M131" s="408"/>
      <c r="N131" s="408"/>
      <c r="O131" s="408"/>
      <c r="P131" s="408"/>
      <c r="Q131" s="408"/>
      <c r="R131" s="408"/>
      <c r="S131" s="408"/>
      <c r="T131" s="409"/>
      <c r="V131" s="33"/>
    </row>
    <row r="132" spans="2:22" x14ac:dyDescent="0.3">
      <c r="B132" s="407"/>
      <c r="C132" s="408"/>
      <c r="D132" s="408"/>
      <c r="E132" s="408"/>
      <c r="F132" s="408"/>
      <c r="G132" s="408"/>
      <c r="H132" s="408"/>
      <c r="I132" s="408"/>
      <c r="J132" s="408"/>
      <c r="K132" s="408"/>
      <c r="L132" s="408"/>
      <c r="M132" s="408"/>
      <c r="N132" s="408"/>
      <c r="O132" s="408"/>
      <c r="P132" s="408"/>
      <c r="Q132" s="408"/>
      <c r="R132" s="408"/>
      <c r="S132" s="408"/>
      <c r="T132" s="409"/>
      <c r="V132" s="33"/>
    </row>
    <row r="133" spans="2:22" x14ac:dyDescent="0.3">
      <c r="B133" s="407"/>
      <c r="C133" s="408"/>
      <c r="D133" s="408"/>
      <c r="E133" s="408"/>
      <c r="F133" s="408"/>
      <c r="G133" s="408"/>
      <c r="H133" s="408"/>
      <c r="I133" s="408"/>
      <c r="J133" s="408"/>
      <c r="K133" s="408"/>
      <c r="L133" s="408"/>
      <c r="M133" s="408"/>
      <c r="N133" s="408"/>
      <c r="O133" s="408"/>
      <c r="P133" s="408"/>
      <c r="Q133" s="408"/>
      <c r="R133" s="408"/>
      <c r="S133" s="408"/>
      <c r="T133" s="409"/>
      <c r="V133" s="33"/>
    </row>
    <row r="134" spans="2:22" x14ac:dyDescent="0.3">
      <c r="B134" s="407"/>
      <c r="C134" s="408"/>
      <c r="D134" s="408"/>
      <c r="E134" s="408"/>
      <c r="F134" s="408"/>
      <c r="G134" s="408"/>
      <c r="H134" s="408"/>
      <c r="I134" s="408"/>
      <c r="J134" s="408"/>
      <c r="K134" s="408"/>
      <c r="L134" s="408"/>
      <c r="M134" s="408"/>
      <c r="N134" s="408"/>
      <c r="O134" s="408"/>
      <c r="P134" s="408"/>
      <c r="Q134" s="408"/>
      <c r="R134" s="408"/>
      <c r="S134" s="408"/>
      <c r="T134" s="409"/>
      <c r="V134" s="33"/>
    </row>
    <row r="135" spans="2:22" x14ac:dyDescent="0.3">
      <c r="B135" s="407"/>
      <c r="C135" s="408"/>
      <c r="D135" s="408"/>
      <c r="E135" s="408"/>
      <c r="F135" s="408"/>
      <c r="G135" s="408"/>
      <c r="H135" s="408"/>
      <c r="I135" s="408"/>
      <c r="J135" s="408"/>
      <c r="K135" s="408"/>
      <c r="L135" s="408"/>
      <c r="M135" s="408"/>
      <c r="N135" s="408"/>
      <c r="O135" s="408"/>
      <c r="P135" s="408"/>
      <c r="Q135" s="408"/>
      <c r="R135" s="408"/>
      <c r="S135" s="408"/>
      <c r="T135" s="409"/>
      <c r="V135" s="33"/>
    </row>
    <row r="136" spans="2:22" x14ac:dyDescent="0.3">
      <c r="B136" s="407"/>
      <c r="C136" s="408"/>
      <c r="D136" s="408"/>
      <c r="E136" s="408"/>
      <c r="F136" s="408"/>
      <c r="G136" s="408"/>
      <c r="H136" s="408"/>
      <c r="I136" s="408"/>
      <c r="J136" s="408"/>
      <c r="K136" s="408"/>
      <c r="L136" s="408"/>
      <c r="M136" s="408"/>
      <c r="N136" s="408"/>
      <c r="O136" s="408"/>
      <c r="P136" s="408"/>
      <c r="Q136" s="408"/>
      <c r="R136" s="408"/>
      <c r="S136" s="408"/>
      <c r="T136" s="409"/>
      <c r="V136" s="33"/>
    </row>
    <row r="137" spans="2:22" x14ac:dyDescent="0.3">
      <c r="B137" s="407"/>
      <c r="C137" s="408"/>
      <c r="D137" s="408"/>
      <c r="E137" s="408"/>
      <c r="F137" s="408"/>
      <c r="G137" s="408"/>
      <c r="H137" s="408"/>
      <c r="I137" s="408"/>
      <c r="J137" s="408"/>
      <c r="K137" s="408"/>
      <c r="L137" s="408"/>
      <c r="M137" s="408"/>
      <c r="N137" s="408"/>
      <c r="O137" s="408"/>
      <c r="P137" s="408"/>
      <c r="Q137" s="408"/>
      <c r="R137" s="408"/>
      <c r="S137" s="408"/>
      <c r="T137" s="409"/>
      <c r="V137" s="33"/>
    </row>
    <row r="138" spans="2:22" x14ac:dyDescent="0.3">
      <c r="B138" s="407"/>
      <c r="C138" s="408"/>
      <c r="D138" s="408"/>
      <c r="E138" s="408"/>
      <c r="F138" s="408"/>
      <c r="G138" s="408"/>
      <c r="H138" s="408"/>
      <c r="I138" s="408"/>
      <c r="J138" s="408"/>
      <c r="K138" s="408"/>
      <c r="L138" s="408"/>
      <c r="M138" s="408"/>
      <c r="N138" s="408"/>
      <c r="O138" s="408"/>
      <c r="P138" s="408"/>
      <c r="Q138" s="408"/>
      <c r="R138" s="408"/>
      <c r="S138" s="408"/>
      <c r="T138" s="409"/>
      <c r="V138" s="33"/>
    </row>
    <row r="139" spans="2:22" x14ac:dyDescent="0.3">
      <c r="B139" s="407"/>
      <c r="C139" s="408"/>
      <c r="D139" s="408"/>
      <c r="E139" s="408"/>
      <c r="F139" s="408"/>
      <c r="G139" s="408"/>
      <c r="H139" s="408"/>
      <c r="I139" s="408"/>
      <c r="J139" s="408"/>
      <c r="K139" s="408"/>
      <c r="L139" s="408"/>
      <c r="M139" s="408"/>
      <c r="N139" s="408"/>
      <c r="O139" s="408"/>
      <c r="P139" s="408"/>
      <c r="Q139" s="408"/>
      <c r="R139" s="408"/>
      <c r="S139" s="408"/>
      <c r="T139" s="409"/>
      <c r="V139" s="33"/>
    </row>
    <row r="140" spans="2:22" x14ac:dyDescent="0.3">
      <c r="B140" s="407"/>
      <c r="C140" s="408"/>
      <c r="D140" s="408"/>
      <c r="E140" s="408"/>
      <c r="F140" s="408"/>
      <c r="G140" s="408"/>
      <c r="H140" s="408"/>
      <c r="I140" s="408"/>
      <c r="J140" s="408"/>
      <c r="K140" s="408"/>
      <c r="L140" s="408"/>
      <c r="M140" s="408"/>
      <c r="N140" s="408"/>
      <c r="O140" s="408"/>
      <c r="P140" s="408"/>
      <c r="Q140" s="408"/>
      <c r="R140" s="408"/>
      <c r="S140" s="408"/>
      <c r="T140" s="409"/>
      <c r="V140" s="33"/>
    </row>
    <row r="141" spans="2:22" x14ac:dyDescent="0.3">
      <c r="B141" s="407"/>
      <c r="C141" s="408"/>
      <c r="D141" s="408"/>
      <c r="E141" s="408"/>
      <c r="F141" s="408"/>
      <c r="G141" s="408"/>
      <c r="H141" s="408"/>
      <c r="I141" s="408"/>
      <c r="J141" s="408"/>
      <c r="K141" s="408"/>
      <c r="L141" s="408"/>
      <c r="M141" s="408"/>
      <c r="N141" s="408"/>
      <c r="O141" s="408"/>
      <c r="P141" s="408"/>
      <c r="Q141" s="408"/>
      <c r="R141" s="408"/>
      <c r="S141" s="408"/>
      <c r="T141" s="409"/>
      <c r="V141" s="33"/>
    </row>
    <row r="142" spans="2:22" x14ac:dyDescent="0.3">
      <c r="B142" s="407"/>
      <c r="C142" s="408"/>
      <c r="D142" s="408"/>
      <c r="E142" s="408"/>
      <c r="F142" s="408"/>
      <c r="G142" s="408"/>
      <c r="H142" s="408"/>
      <c r="I142" s="408"/>
      <c r="J142" s="408"/>
      <c r="K142" s="408"/>
      <c r="L142" s="408"/>
      <c r="M142" s="408"/>
      <c r="N142" s="408"/>
      <c r="O142" s="408"/>
      <c r="P142" s="408"/>
      <c r="Q142" s="408"/>
      <c r="R142" s="408"/>
      <c r="S142" s="408"/>
      <c r="T142" s="409"/>
      <c r="V142" s="33"/>
    </row>
    <row r="143" spans="2:22" x14ac:dyDescent="0.3">
      <c r="B143" s="407"/>
      <c r="C143" s="408"/>
      <c r="D143" s="408"/>
      <c r="E143" s="408"/>
      <c r="F143" s="408"/>
      <c r="G143" s="408"/>
      <c r="H143" s="408"/>
      <c r="I143" s="408"/>
      <c r="J143" s="408"/>
      <c r="K143" s="408"/>
      <c r="L143" s="408"/>
      <c r="M143" s="408"/>
      <c r="N143" s="408"/>
      <c r="O143" s="408"/>
      <c r="P143" s="408"/>
      <c r="Q143" s="408"/>
      <c r="R143" s="408"/>
      <c r="S143" s="408"/>
      <c r="T143" s="409"/>
      <c r="V143" s="33"/>
    </row>
    <row r="144" spans="2:22" ht="16.2" thickBot="1" x14ac:dyDescent="0.35">
      <c r="B144" s="410"/>
      <c r="C144" s="411"/>
      <c r="D144" s="411"/>
      <c r="E144" s="411"/>
      <c r="F144" s="411"/>
      <c r="G144" s="411"/>
      <c r="H144" s="411"/>
      <c r="I144" s="411"/>
      <c r="J144" s="411"/>
      <c r="K144" s="411"/>
      <c r="L144" s="411"/>
      <c r="M144" s="411"/>
      <c r="N144" s="411"/>
      <c r="O144" s="411"/>
      <c r="P144" s="411"/>
      <c r="Q144" s="411"/>
      <c r="R144" s="411"/>
      <c r="S144" s="411"/>
      <c r="T144" s="412"/>
      <c r="V144" s="33"/>
    </row>
    <row r="145" spans="2:22" ht="16.2" thickBot="1" x14ac:dyDescent="0.35">
      <c r="V145" s="33"/>
    </row>
    <row r="146" spans="2:22" ht="16.2" thickBot="1" x14ac:dyDescent="0.35">
      <c r="B146" s="21" t="s">
        <v>105</v>
      </c>
      <c r="C146" s="22"/>
      <c r="D146" s="22"/>
      <c r="E146" s="22"/>
      <c r="F146" s="22"/>
      <c r="G146" s="22"/>
      <c r="H146" s="22"/>
      <c r="I146" s="22"/>
      <c r="J146" s="22"/>
      <c r="K146" s="22"/>
      <c r="L146" s="22"/>
      <c r="M146" s="22"/>
      <c r="N146" s="22"/>
      <c r="O146" s="22"/>
      <c r="P146" s="22"/>
      <c r="Q146" s="22"/>
      <c r="R146" s="22"/>
      <c r="S146" s="22"/>
      <c r="T146" s="23"/>
      <c r="V146" s="33"/>
    </row>
    <row r="147" spans="2:22" x14ac:dyDescent="0.3">
      <c r="B147" s="404"/>
      <c r="C147" s="405"/>
      <c r="D147" s="405"/>
      <c r="E147" s="405"/>
      <c r="F147" s="405"/>
      <c r="G147" s="405"/>
      <c r="H147" s="405"/>
      <c r="I147" s="405"/>
      <c r="J147" s="405"/>
      <c r="K147" s="405"/>
      <c r="L147" s="405"/>
      <c r="M147" s="405"/>
      <c r="N147" s="405"/>
      <c r="O147" s="405"/>
      <c r="P147" s="405"/>
      <c r="Q147" s="405"/>
      <c r="R147" s="405"/>
      <c r="S147" s="405"/>
      <c r="T147" s="406"/>
      <c r="V147" s="33"/>
    </row>
    <row r="148" spans="2:22" x14ac:dyDescent="0.3">
      <c r="B148" s="407"/>
      <c r="C148" s="408"/>
      <c r="D148" s="408"/>
      <c r="E148" s="408"/>
      <c r="F148" s="408"/>
      <c r="G148" s="408"/>
      <c r="H148" s="408"/>
      <c r="I148" s="408"/>
      <c r="J148" s="408"/>
      <c r="K148" s="408"/>
      <c r="L148" s="408"/>
      <c r="M148" s="408"/>
      <c r="N148" s="408"/>
      <c r="O148" s="408"/>
      <c r="P148" s="408"/>
      <c r="Q148" s="408"/>
      <c r="R148" s="408"/>
      <c r="S148" s="408"/>
      <c r="T148" s="409"/>
      <c r="V148" s="33"/>
    </row>
    <row r="149" spans="2:22" x14ac:dyDescent="0.3">
      <c r="B149" s="407"/>
      <c r="C149" s="408"/>
      <c r="D149" s="408"/>
      <c r="E149" s="408"/>
      <c r="F149" s="408"/>
      <c r="G149" s="408"/>
      <c r="H149" s="408"/>
      <c r="I149" s="408"/>
      <c r="J149" s="408"/>
      <c r="K149" s="408"/>
      <c r="L149" s="408"/>
      <c r="M149" s="408"/>
      <c r="N149" s="408"/>
      <c r="O149" s="408"/>
      <c r="P149" s="408"/>
      <c r="Q149" s="408"/>
      <c r="R149" s="408"/>
      <c r="S149" s="408"/>
      <c r="T149" s="409"/>
      <c r="V149" s="33"/>
    </row>
    <row r="150" spans="2:22" x14ac:dyDescent="0.3">
      <c r="B150" s="407"/>
      <c r="C150" s="408"/>
      <c r="D150" s="408"/>
      <c r="E150" s="408"/>
      <c r="F150" s="408"/>
      <c r="G150" s="408"/>
      <c r="H150" s="408"/>
      <c r="I150" s="408"/>
      <c r="J150" s="408"/>
      <c r="K150" s="408"/>
      <c r="L150" s="408"/>
      <c r="M150" s="408"/>
      <c r="N150" s="408"/>
      <c r="O150" s="408"/>
      <c r="P150" s="408"/>
      <c r="Q150" s="408"/>
      <c r="R150" s="408"/>
      <c r="S150" s="408"/>
      <c r="T150" s="409"/>
      <c r="V150" s="33"/>
    </row>
    <row r="151" spans="2:22" x14ac:dyDescent="0.3">
      <c r="B151" s="407"/>
      <c r="C151" s="408"/>
      <c r="D151" s="408"/>
      <c r="E151" s="408"/>
      <c r="F151" s="408"/>
      <c r="G151" s="408"/>
      <c r="H151" s="408"/>
      <c r="I151" s="408"/>
      <c r="J151" s="408"/>
      <c r="K151" s="408"/>
      <c r="L151" s="408"/>
      <c r="M151" s="408"/>
      <c r="N151" s="408"/>
      <c r="O151" s="408"/>
      <c r="P151" s="408"/>
      <c r="Q151" s="408"/>
      <c r="R151" s="408"/>
      <c r="S151" s="408"/>
      <c r="T151" s="409"/>
      <c r="V151" s="33"/>
    </row>
    <row r="152" spans="2:22" x14ac:dyDescent="0.3">
      <c r="B152" s="407"/>
      <c r="C152" s="408"/>
      <c r="D152" s="408"/>
      <c r="E152" s="408"/>
      <c r="F152" s="408"/>
      <c r="G152" s="408"/>
      <c r="H152" s="408"/>
      <c r="I152" s="408"/>
      <c r="J152" s="408"/>
      <c r="K152" s="408"/>
      <c r="L152" s="408"/>
      <c r="M152" s="408"/>
      <c r="N152" s="408"/>
      <c r="O152" s="408"/>
      <c r="P152" s="408"/>
      <c r="Q152" s="408"/>
      <c r="R152" s="408"/>
      <c r="S152" s="408"/>
      <c r="T152" s="409"/>
      <c r="V152" s="33"/>
    </row>
    <row r="153" spans="2:22" x14ac:dyDescent="0.3">
      <c r="B153" s="407"/>
      <c r="C153" s="408"/>
      <c r="D153" s="408"/>
      <c r="E153" s="408"/>
      <c r="F153" s="408"/>
      <c r="G153" s="408"/>
      <c r="H153" s="408"/>
      <c r="I153" s="408"/>
      <c r="J153" s="408"/>
      <c r="K153" s="408"/>
      <c r="L153" s="408"/>
      <c r="M153" s="408"/>
      <c r="N153" s="408"/>
      <c r="O153" s="408"/>
      <c r="P153" s="408"/>
      <c r="Q153" s="408"/>
      <c r="R153" s="408"/>
      <c r="S153" s="408"/>
      <c r="T153" s="409"/>
      <c r="V153" s="33"/>
    </row>
    <row r="154" spans="2:22" x14ac:dyDescent="0.3">
      <c r="B154" s="407"/>
      <c r="C154" s="408"/>
      <c r="D154" s="408"/>
      <c r="E154" s="408"/>
      <c r="F154" s="408"/>
      <c r="G154" s="408"/>
      <c r="H154" s="408"/>
      <c r="I154" s="408"/>
      <c r="J154" s="408"/>
      <c r="K154" s="408"/>
      <c r="L154" s="408"/>
      <c r="M154" s="408"/>
      <c r="N154" s="408"/>
      <c r="O154" s="408"/>
      <c r="P154" s="408"/>
      <c r="Q154" s="408"/>
      <c r="R154" s="408"/>
      <c r="S154" s="408"/>
      <c r="T154" s="409"/>
      <c r="V154" s="33"/>
    </row>
    <row r="155" spans="2:22" x14ac:dyDescent="0.3">
      <c r="B155" s="407"/>
      <c r="C155" s="408"/>
      <c r="D155" s="408"/>
      <c r="E155" s="408"/>
      <c r="F155" s="408"/>
      <c r="G155" s="408"/>
      <c r="H155" s="408"/>
      <c r="I155" s="408"/>
      <c r="J155" s="408"/>
      <c r="K155" s="408"/>
      <c r="L155" s="408"/>
      <c r="M155" s="408"/>
      <c r="N155" s="408"/>
      <c r="O155" s="408"/>
      <c r="P155" s="408"/>
      <c r="Q155" s="408"/>
      <c r="R155" s="408"/>
      <c r="S155" s="408"/>
      <c r="T155" s="409"/>
      <c r="V155" s="33"/>
    </row>
    <row r="156" spans="2:22" x14ac:dyDescent="0.3">
      <c r="B156" s="407"/>
      <c r="C156" s="408"/>
      <c r="D156" s="408"/>
      <c r="E156" s="408"/>
      <c r="F156" s="408"/>
      <c r="G156" s="408"/>
      <c r="H156" s="408"/>
      <c r="I156" s="408"/>
      <c r="J156" s="408"/>
      <c r="K156" s="408"/>
      <c r="L156" s="408"/>
      <c r="M156" s="408"/>
      <c r="N156" s="408"/>
      <c r="O156" s="408"/>
      <c r="P156" s="408"/>
      <c r="Q156" s="408"/>
      <c r="R156" s="408"/>
      <c r="S156" s="408"/>
      <c r="T156" s="409"/>
      <c r="V156" s="33"/>
    </row>
    <row r="157" spans="2:22" x14ac:dyDescent="0.3">
      <c r="B157" s="407"/>
      <c r="C157" s="408"/>
      <c r="D157" s="408"/>
      <c r="E157" s="408"/>
      <c r="F157" s="408"/>
      <c r="G157" s="408"/>
      <c r="H157" s="408"/>
      <c r="I157" s="408"/>
      <c r="J157" s="408"/>
      <c r="K157" s="408"/>
      <c r="L157" s="408"/>
      <c r="M157" s="408"/>
      <c r="N157" s="408"/>
      <c r="O157" s="408"/>
      <c r="P157" s="408"/>
      <c r="Q157" s="408"/>
      <c r="R157" s="408"/>
      <c r="S157" s="408"/>
      <c r="T157" s="409"/>
      <c r="V157" s="33"/>
    </row>
    <row r="158" spans="2:22" x14ac:dyDescent="0.3">
      <c r="B158" s="407"/>
      <c r="C158" s="408"/>
      <c r="D158" s="408"/>
      <c r="E158" s="408"/>
      <c r="F158" s="408"/>
      <c r="G158" s="408"/>
      <c r="H158" s="408"/>
      <c r="I158" s="408"/>
      <c r="J158" s="408"/>
      <c r="K158" s="408"/>
      <c r="L158" s="408"/>
      <c r="M158" s="408"/>
      <c r="N158" s="408"/>
      <c r="O158" s="408"/>
      <c r="P158" s="408"/>
      <c r="Q158" s="408"/>
      <c r="R158" s="408"/>
      <c r="S158" s="408"/>
      <c r="T158" s="409"/>
      <c r="V158" s="33"/>
    </row>
    <row r="159" spans="2:22" x14ac:dyDescent="0.3">
      <c r="B159" s="407"/>
      <c r="C159" s="408"/>
      <c r="D159" s="408"/>
      <c r="E159" s="408"/>
      <c r="F159" s="408"/>
      <c r="G159" s="408"/>
      <c r="H159" s="408"/>
      <c r="I159" s="408"/>
      <c r="J159" s="408"/>
      <c r="K159" s="408"/>
      <c r="L159" s="408"/>
      <c r="M159" s="408"/>
      <c r="N159" s="408"/>
      <c r="O159" s="408"/>
      <c r="P159" s="408"/>
      <c r="Q159" s="408"/>
      <c r="R159" s="408"/>
      <c r="S159" s="408"/>
      <c r="T159" s="409"/>
      <c r="V159" s="33"/>
    </row>
    <row r="160" spans="2:22" x14ac:dyDescent="0.3">
      <c r="B160" s="407"/>
      <c r="C160" s="408"/>
      <c r="D160" s="408"/>
      <c r="E160" s="408"/>
      <c r="F160" s="408"/>
      <c r="G160" s="408"/>
      <c r="H160" s="408"/>
      <c r="I160" s="408"/>
      <c r="J160" s="408"/>
      <c r="K160" s="408"/>
      <c r="L160" s="408"/>
      <c r="M160" s="408"/>
      <c r="N160" s="408"/>
      <c r="O160" s="408"/>
      <c r="P160" s="408"/>
      <c r="Q160" s="408"/>
      <c r="R160" s="408"/>
      <c r="S160" s="408"/>
      <c r="T160" s="409"/>
      <c r="V160" s="33"/>
    </row>
    <row r="161" spans="2:22" x14ac:dyDescent="0.3">
      <c r="B161" s="407"/>
      <c r="C161" s="408"/>
      <c r="D161" s="408"/>
      <c r="E161" s="408"/>
      <c r="F161" s="408"/>
      <c r="G161" s="408"/>
      <c r="H161" s="408"/>
      <c r="I161" s="408"/>
      <c r="J161" s="408"/>
      <c r="K161" s="408"/>
      <c r="L161" s="408"/>
      <c r="M161" s="408"/>
      <c r="N161" s="408"/>
      <c r="O161" s="408"/>
      <c r="P161" s="408"/>
      <c r="Q161" s="408"/>
      <c r="R161" s="408"/>
      <c r="S161" s="408"/>
      <c r="T161" s="409"/>
      <c r="V161" s="33"/>
    </row>
    <row r="162" spans="2:22" x14ac:dyDescent="0.3">
      <c r="B162" s="407"/>
      <c r="C162" s="408"/>
      <c r="D162" s="408"/>
      <c r="E162" s="408"/>
      <c r="F162" s="408"/>
      <c r="G162" s="408"/>
      <c r="H162" s="408"/>
      <c r="I162" s="408"/>
      <c r="J162" s="408"/>
      <c r="K162" s="408"/>
      <c r="L162" s="408"/>
      <c r="M162" s="408"/>
      <c r="N162" s="408"/>
      <c r="O162" s="408"/>
      <c r="P162" s="408"/>
      <c r="Q162" s="408"/>
      <c r="R162" s="408"/>
      <c r="S162" s="408"/>
      <c r="T162" s="409"/>
      <c r="V162" s="33"/>
    </row>
    <row r="163" spans="2:22" x14ac:dyDescent="0.3">
      <c r="B163" s="407"/>
      <c r="C163" s="408"/>
      <c r="D163" s="408"/>
      <c r="E163" s="408"/>
      <c r="F163" s="408"/>
      <c r="G163" s="408"/>
      <c r="H163" s="408"/>
      <c r="I163" s="408"/>
      <c r="J163" s="408"/>
      <c r="K163" s="408"/>
      <c r="L163" s="408"/>
      <c r="M163" s="408"/>
      <c r="N163" s="408"/>
      <c r="O163" s="408"/>
      <c r="P163" s="408"/>
      <c r="Q163" s="408"/>
      <c r="R163" s="408"/>
      <c r="S163" s="408"/>
      <c r="T163" s="409"/>
      <c r="V163" s="33"/>
    </row>
    <row r="164" spans="2:22" x14ac:dyDescent="0.3">
      <c r="B164" s="407"/>
      <c r="C164" s="408"/>
      <c r="D164" s="408"/>
      <c r="E164" s="408"/>
      <c r="F164" s="408"/>
      <c r="G164" s="408"/>
      <c r="H164" s="408"/>
      <c r="I164" s="408"/>
      <c r="J164" s="408"/>
      <c r="K164" s="408"/>
      <c r="L164" s="408"/>
      <c r="M164" s="408"/>
      <c r="N164" s="408"/>
      <c r="O164" s="408"/>
      <c r="P164" s="408"/>
      <c r="Q164" s="408"/>
      <c r="R164" s="408"/>
      <c r="S164" s="408"/>
      <c r="T164" s="409"/>
      <c r="V164" s="33"/>
    </row>
    <row r="165" spans="2:22" x14ac:dyDescent="0.3">
      <c r="B165" s="407"/>
      <c r="C165" s="408"/>
      <c r="D165" s="408"/>
      <c r="E165" s="408"/>
      <c r="F165" s="408"/>
      <c r="G165" s="408"/>
      <c r="H165" s="408"/>
      <c r="I165" s="408"/>
      <c r="J165" s="408"/>
      <c r="K165" s="408"/>
      <c r="L165" s="408"/>
      <c r="M165" s="408"/>
      <c r="N165" s="408"/>
      <c r="O165" s="408"/>
      <c r="P165" s="408"/>
      <c r="Q165" s="408"/>
      <c r="R165" s="408"/>
      <c r="S165" s="408"/>
      <c r="T165" s="409"/>
      <c r="V165" s="33"/>
    </row>
    <row r="166" spans="2:22" x14ac:dyDescent="0.3">
      <c r="B166" s="407"/>
      <c r="C166" s="408"/>
      <c r="D166" s="408"/>
      <c r="E166" s="408"/>
      <c r="F166" s="408"/>
      <c r="G166" s="408"/>
      <c r="H166" s="408"/>
      <c r="I166" s="408"/>
      <c r="J166" s="408"/>
      <c r="K166" s="408"/>
      <c r="L166" s="408"/>
      <c r="M166" s="408"/>
      <c r="N166" s="408"/>
      <c r="O166" s="408"/>
      <c r="P166" s="408"/>
      <c r="Q166" s="408"/>
      <c r="R166" s="408"/>
      <c r="S166" s="408"/>
      <c r="T166" s="409"/>
      <c r="V166" s="33"/>
    </row>
    <row r="167" spans="2:22" x14ac:dyDescent="0.3">
      <c r="B167" s="407"/>
      <c r="C167" s="408"/>
      <c r="D167" s="408"/>
      <c r="E167" s="408"/>
      <c r="F167" s="408"/>
      <c r="G167" s="408"/>
      <c r="H167" s="408"/>
      <c r="I167" s="408"/>
      <c r="J167" s="408"/>
      <c r="K167" s="408"/>
      <c r="L167" s="408"/>
      <c r="M167" s="408"/>
      <c r="N167" s="408"/>
      <c r="O167" s="408"/>
      <c r="P167" s="408"/>
      <c r="Q167" s="408"/>
      <c r="R167" s="408"/>
      <c r="S167" s="408"/>
      <c r="T167" s="409"/>
      <c r="V167" s="33"/>
    </row>
    <row r="168" spans="2:22" x14ac:dyDescent="0.3">
      <c r="B168" s="407"/>
      <c r="C168" s="408"/>
      <c r="D168" s="408"/>
      <c r="E168" s="408"/>
      <c r="F168" s="408"/>
      <c r="G168" s="408"/>
      <c r="H168" s="408"/>
      <c r="I168" s="408"/>
      <c r="J168" s="408"/>
      <c r="K168" s="408"/>
      <c r="L168" s="408"/>
      <c r="M168" s="408"/>
      <c r="N168" s="408"/>
      <c r="O168" s="408"/>
      <c r="P168" s="408"/>
      <c r="Q168" s="408"/>
      <c r="R168" s="408"/>
      <c r="S168" s="408"/>
      <c r="T168" s="409"/>
      <c r="V168" s="33"/>
    </row>
    <row r="169" spans="2:22" x14ac:dyDescent="0.3">
      <c r="B169" s="407"/>
      <c r="C169" s="408"/>
      <c r="D169" s="408"/>
      <c r="E169" s="408"/>
      <c r="F169" s="408"/>
      <c r="G169" s="408"/>
      <c r="H169" s="408"/>
      <c r="I169" s="408"/>
      <c r="J169" s="408"/>
      <c r="K169" s="408"/>
      <c r="L169" s="408"/>
      <c r="M169" s="408"/>
      <c r="N169" s="408"/>
      <c r="O169" s="408"/>
      <c r="P169" s="408"/>
      <c r="Q169" s="408"/>
      <c r="R169" s="408"/>
      <c r="S169" s="408"/>
      <c r="T169" s="409"/>
      <c r="V169" s="33"/>
    </row>
    <row r="170" spans="2:22" x14ac:dyDescent="0.3">
      <c r="B170" s="407"/>
      <c r="C170" s="408"/>
      <c r="D170" s="408"/>
      <c r="E170" s="408"/>
      <c r="F170" s="408"/>
      <c r="G170" s="408"/>
      <c r="H170" s="408"/>
      <c r="I170" s="408"/>
      <c r="J170" s="408"/>
      <c r="K170" s="408"/>
      <c r="L170" s="408"/>
      <c r="M170" s="408"/>
      <c r="N170" s="408"/>
      <c r="O170" s="408"/>
      <c r="P170" s="408"/>
      <c r="Q170" s="408"/>
      <c r="R170" s="408"/>
      <c r="S170" s="408"/>
      <c r="T170" s="409"/>
      <c r="V170" s="33"/>
    </row>
    <row r="171" spans="2:22" x14ac:dyDescent="0.3">
      <c r="B171" s="407"/>
      <c r="C171" s="408"/>
      <c r="D171" s="408"/>
      <c r="E171" s="408"/>
      <c r="F171" s="408"/>
      <c r="G171" s="408"/>
      <c r="H171" s="408"/>
      <c r="I171" s="408"/>
      <c r="J171" s="408"/>
      <c r="K171" s="408"/>
      <c r="L171" s="408"/>
      <c r="M171" s="408"/>
      <c r="N171" s="408"/>
      <c r="O171" s="408"/>
      <c r="P171" s="408"/>
      <c r="Q171" s="408"/>
      <c r="R171" s="408"/>
      <c r="S171" s="408"/>
      <c r="T171" s="409"/>
      <c r="V171" s="33"/>
    </row>
    <row r="172" spans="2:22" x14ac:dyDescent="0.3">
      <c r="B172" s="407"/>
      <c r="C172" s="408"/>
      <c r="D172" s="408"/>
      <c r="E172" s="408"/>
      <c r="F172" s="408"/>
      <c r="G172" s="408"/>
      <c r="H172" s="408"/>
      <c r="I172" s="408"/>
      <c r="J172" s="408"/>
      <c r="K172" s="408"/>
      <c r="L172" s="408"/>
      <c r="M172" s="408"/>
      <c r="N172" s="408"/>
      <c r="O172" s="408"/>
      <c r="P172" s="408"/>
      <c r="Q172" s="408"/>
      <c r="R172" s="408"/>
      <c r="S172" s="408"/>
      <c r="T172" s="409"/>
      <c r="V172" s="33"/>
    </row>
    <row r="173" spans="2:22" x14ac:dyDescent="0.3">
      <c r="B173" s="407"/>
      <c r="C173" s="408"/>
      <c r="D173" s="408"/>
      <c r="E173" s="408"/>
      <c r="F173" s="408"/>
      <c r="G173" s="408"/>
      <c r="H173" s="408"/>
      <c r="I173" s="408"/>
      <c r="J173" s="408"/>
      <c r="K173" s="408"/>
      <c r="L173" s="408"/>
      <c r="M173" s="408"/>
      <c r="N173" s="408"/>
      <c r="O173" s="408"/>
      <c r="P173" s="408"/>
      <c r="Q173" s="408"/>
      <c r="R173" s="408"/>
      <c r="S173" s="408"/>
      <c r="T173" s="409"/>
      <c r="V173" s="33"/>
    </row>
    <row r="174" spans="2:22" x14ac:dyDescent="0.3">
      <c r="B174" s="407"/>
      <c r="C174" s="408"/>
      <c r="D174" s="408"/>
      <c r="E174" s="408"/>
      <c r="F174" s="408"/>
      <c r="G174" s="408"/>
      <c r="H174" s="408"/>
      <c r="I174" s="408"/>
      <c r="J174" s="408"/>
      <c r="K174" s="408"/>
      <c r="L174" s="408"/>
      <c r="M174" s="408"/>
      <c r="N174" s="408"/>
      <c r="O174" s="408"/>
      <c r="P174" s="408"/>
      <c r="Q174" s="408"/>
      <c r="R174" s="408"/>
      <c r="S174" s="408"/>
      <c r="T174" s="409"/>
      <c r="V174" s="33"/>
    </row>
    <row r="175" spans="2:22" x14ac:dyDescent="0.3">
      <c r="B175" s="407"/>
      <c r="C175" s="408"/>
      <c r="D175" s="408"/>
      <c r="E175" s="408"/>
      <c r="F175" s="408"/>
      <c r="G175" s="408"/>
      <c r="H175" s="408"/>
      <c r="I175" s="408"/>
      <c r="J175" s="408"/>
      <c r="K175" s="408"/>
      <c r="L175" s="408"/>
      <c r="M175" s="408"/>
      <c r="N175" s="408"/>
      <c r="O175" s="408"/>
      <c r="P175" s="408"/>
      <c r="Q175" s="408"/>
      <c r="R175" s="408"/>
      <c r="S175" s="408"/>
      <c r="T175" s="409"/>
      <c r="V175" s="33"/>
    </row>
    <row r="176" spans="2:22" x14ac:dyDescent="0.3">
      <c r="B176" s="407"/>
      <c r="C176" s="408"/>
      <c r="D176" s="408"/>
      <c r="E176" s="408"/>
      <c r="F176" s="408"/>
      <c r="G176" s="408"/>
      <c r="H176" s="408"/>
      <c r="I176" s="408"/>
      <c r="J176" s="408"/>
      <c r="K176" s="408"/>
      <c r="L176" s="408"/>
      <c r="M176" s="408"/>
      <c r="N176" s="408"/>
      <c r="O176" s="408"/>
      <c r="P176" s="408"/>
      <c r="Q176" s="408"/>
      <c r="R176" s="408"/>
      <c r="S176" s="408"/>
      <c r="T176" s="409"/>
      <c r="V176" s="33"/>
    </row>
    <row r="177" spans="2:22" ht="16.2" thickBot="1" x14ac:dyDescent="0.35">
      <c r="B177" s="410"/>
      <c r="C177" s="411"/>
      <c r="D177" s="411"/>
      <c r="E177" s="411"/>
      <c r="F177" s="411"/>
      <c r="G177" s="411"/>
      <c r="H177" s="411"/>
      <c r="I177" s="411"/>
      <c r="J177" s="411"/>
      <c r="K177" s="411"/>
      <c r="L177" s="411"/>
      <c r="M177" s="411"/>
      <c r="N177" s="411"/>
      <c r="O177" s="411"/>
      <c r="P177" s="411"/>
      <c r="Q177" s="411"/>
      <c r="R177" s="411"/>
      <c r="S177" s="411"/>
      <c r="T177" s="412"/>
      <c r="V177" s="33"/>
    </row>
    <row r="178" spans="2:22" ht="16.2" thickBot="1" x14ac:dyDescent="0.35">
      <c r="V178" s="33"/>
    </row>
    <row r="179" spans="2:22" ht="16.2" thickBot="1" x14ac:dyDescent="0.35">
      <c r="B179" s="24" t="s">
        <v>106</v>
      </c>
      <c r="C179" s="22"/>
      <c r="D179" s="22"/>
      <c r="E179" s="22"/>
      <c r="F179" s="22"/>
      <c r="G179" s="23"/>
      <c r="I179" s="24" t="s">
        <v>107</v>
      </c>
      <c r="J179" s="22"/>
      <c r="K179" s="22"/>
      <c r="L179" s="22"/>
      <c r="M179" s="22"/>
      <c r="N179" s="22"/>
      <c r="O179" s="22"/>
      <c r="P179" s="22"/>
      <c r="Q179" s="22"/>
      <c r="R179" s="22"/>
      <c r="S179" s="22"/>
      <c r="T179" s="23"/>
      <c r="V179" s="33"/>
    </row>
    <row r="180" spans="2:22" x14ac:dyDescent="0.3">
      <c r="B180" s="407"/>
      <c r="C180" s="408"/>
      <c r="D180" s="408"/>
      <c r="E180" s="408"/>
      <c r="F180" s="408"/>
      <c r="G180" s="409"/>
      <c r="I180" s="407"/>
      <c r="J180" s="408"/>
      <c r="K180" s="408"/>
      <c r="L180" s="408"/>
      <c r="M180" s="408"/>
      <c r="N180" s="408"/>
      <c r="O180" s="408"/>
      <c r="P180" s="408"/>
      <c r="Q180" s="408"/>
      <c r="R180" s="408"/>
      <c r="S180" s="408"/>
      <c r="T180" s="409"/>
      <c r="V180" s="33"/>
    </row>
    <row r="181" spans="2:22" x14ac:dyDescent="0.3">
      <c r="B181" s="407"/>
      <c r="C181" s="408"/>
      <c r="D181" s="408"/>
      <c r="E181" s="408"/>
      <c r="F181" s="408"/>
      <c r="G181" s="409"/>
      <c r="I181" s="407"/>
      <c r="J181" s="408"/>
      <c r="K181" s="408"/>
      <c r="L181" s="408"/>
      <c r="M181" s="408"/>
      <c r="N181" s="408"/>
      <c r="O181" s="408"/>
      <c r="P181" s="408"/>
      <c r="Q181" s="408"/>
      <c r="R181" s="408"/>
      <c r="S181" s="408"/>
      <c r="T181" s="409"/>
      <c r="V181" s="33"/>
    </row>
    <row r="182" spans="2:22" x14ac:dyDescent="0.3">
      <c r="B182" s="407"/>
      <c r="C182" s="408"/>
      <c r="D182" s="408"/>
      <c r="E182" s="408"/>
      <c r="F182" s="408"/>
      <c r="G182" s="409"/>
      <c r="I182" s="407"/>
      <c r="J182" s="408"/>
      <c r="K182" s="408"/>
      <c r="L182" s="408"/>
      <c r="M182" s="408"/>
      <c r="N182" s="408"/>
      <c r="O182" s="408"/>
      <c r="P182" s="408"/>
      <c r="Q182" s="408"/>
      <c r="R182" s="408"/>
      <c r="S182" s="408"/>
      <c r="T182" s="409"/>
      <c r="V182" s="33"/>
    </row>
    <row r="183" spans="2:22" x14ac:dyDescent="0.3">
      <c r="B183" s="407"/>
      <c r="C183" s="408"/>
      <c r="D183" s="408"/>
      <c r="E183" s="408"/>
      <c r="F183" s="408"/>
      <c r="G183" s="409"/>
      <c r="I183" s="407"/>
      <c r="J183" s="408"/>
      <c r="K183" s="408"/>
      <c r="L183" s="408"/>
      <c r="M183" s="408"/>
      <c r="N183" s="408"/>
      <c r="O183" s="408"/>
      <c r="P183" s="408"/>
      <c r="Q183" s="408"/>
      <c r="R183" s="408"/>
      <c r="S183" s="408"/>
      <c r="T183" s="409"/>
      <c r="V183" s="33"/>
    </row>
    <row r="184" spans="2:22" x14ac:dyDescent="0.3">
      <c r="B184" s="407"/>
      <c r="C184" s="408"/>
      <c r="D184" s="408"/>
      <c r="E184" s="408"/>
      <c r="F184" s="408"/>
      <c r="G184" s="409"/>
      <c r="I184" s="407"/>
      <c r="J184" s="408"/>
      <c r="K184" s="408"/>
      <c r="L184" s="408"/>
      <c r="M184" s="408"/>
      <c r="N184" s="408"/>
      <c r="O184" s="408"/>
      <c r="P184" s="408"/>
      <c r="Q184" s="408"/>
      <c r="R184" s="408"/>
      <c r="S184" s="408"/>
      <c r="T184" s="409"/>
      <c r="V184" s="33"/>
    </row>
    <row r="185" spans="2:22" x14ac:dyDescent="0.3">
      <c r="B185" s="407"/>
      <c r="C185" s="408"/>
      <c r="D185" s="408"/>
      <c r="E185" s="408"/>
      <c r="F185" s="408"/>
      <c r="G185" s="409"/>
      <c r="I185" s="407"/>
      <c r="J185" s="408"/>
      <c r="K185" s="408"/>
      <c r="L185" s="408"/>
      <c r="M185" s="408"/>
      <c r="N185" s="408"/>
      <c r="O185" s="408"/>
      <c r="P185" s="408"/>
      <c r="Q185" s="408"/>
      <c r="R185" s="408"/>
      <c r="S185" s="408"/>
      <c r="T185" s="409"/>
      <c r="V185" s="33"/>
    </row>
    <row r="186" spans="2:22" x14ac:dyDescent="0.3">
      <c r="B186" s="407"/>
      <c r="C186" s="408"/>
      <c r="D186" s="408"/>
      <c r="E186" s="408"/>
      <c r="F186" s="408"/>
      <c r="G186" s="409"/>
      <c r="I186" s="407"/>
      <c r="J186" s="408"/>
      <c r="K186" s="408"/>
      <c r="L186" s="408"/>
      <c r="M186" s="408"/>
      <c r="N186" s="408"/>
      <c r="O186" s="408"/>
      <c r="P186" s="408"/>
      <c r="Q186" s="408"/>
      <c r="R186" s="408"/>
      <c r="S186" s="408"/>
      <c r="T186" s="409"/>
      <c r="V186" s="33"/>
    </row>
    <row r="187" spans="2:22" x14ac:dyDescent="0.3">
      <c r="B187" s="407"/>
      <c r="C187" s="408"/>
      <c r="D187" s="408"/>
      <c r="E187" s="408"/>
      <c r="F187" s="408"/>
      <c r="G187" s="409"/>
      <c r="I187" s="407"/>
      <c r="J187" s="408"/>
      <c r="K187" s="408"/>
      <c r="L187" s="408"/>
      <c r="M187" s="408"/>
      <c r="N187" s="408"/>
      <c r="O187" s="408"/>
      <c r="P187" s="408"/>
      <c r="Q187" s="408"/>
      <c r="R187" s="408"/>
      <c r="S187" s="408"/>
      <c r="T187" s="409"/>
      <c r="V187" s="33"/>
    </row>
    <row r="188" spans="2:22" x14ac:dyDescent="0.3">
      <c r="B188" s="407"/>
      <c r="C188" s="408"/>
      <c r="D188" s="408"/>
      <c r="E188" s="408"/>
      <c r="F188" s="408"/>
      <c r="G188" s="409"/>
      <c r="I188" s="407"/>
      <c r="J188" s="408"/>
      <c r="K188" s="408"/>
      <c r="L188" s="408"/>
      <c r="M188" s="408"/>
      <c r="N188" s="408"/>
      <c r="O188" s="408"/>
      <c r="P188" s="408"/>
      <c r="Q188" s="408"/>
      <c r="R188" s="408"/>
      <c r="S188" s="408"/>
      <c r="T188" s="409"/>
      <c r="V188" s="33"/>
    </row>
    <row r="189" spans="2:22" x14ac:dyDescent="0.3">
      <c r="B189" s="407"/>
      <c r="C189" s="408"/>
      <c r="D189" s="408"/>
      <c r="E189" s="408"/>
      <c r="F189" s="408"/>
      <c r="G189" s="409"/>
      <c r="I189" s="407"/>
      <c r="J189" s="408"/>
      <c r="K189" s="408"/>
      <c r="L189" s="408"/>
      <c r="M189" s="408"/>
      <c r="N189" s="408"/>
      <c r="O189" s="408"/>
      <c r="P189" s="408"/>
      <c r="Q189" s="408"/>
      <c r="R189" s="408"/>
      <c r="S189" s="408"/>
      <c r="T189" s="409"/>
      <c r="V189" s="33"/>
    </row>
    <row r="190" spans="2:22" x14ac:dyDescent="0.3">
      <c r="B190" s="407"/>
      <c r="C190" s="408"/>
      <c r="D190" s="408"/>
      <c r="E190" s="408"/>
      <c r="F190" s="408"/>
      <c r="G190" s="409"/>
      <c r="I190" s="407"/>
      <c r="J190" s="408"/>
      <c r="K190" s="408"/>
      <c r="L190" s="408"/>
      <c r="M190" s="408"/>
      <c r="N190" s="408"/>
      <c r="O190" s="408"/>
      <c r="P190" s="408"/>
      <c r="Q190" s="408"/>
      <c r="R190" s="408"/>
      <c r="S190" s="408"/>
      <c r="T190" s="409"/>
      <c r="V190" s="33"/>
    </row>
    <row r="191" spans="2:22" x14ac:dyDescent="0.3">
      <c r="B191" s="407"/>
      <c r="C191" s="408"/>
      <c r="D191" s="408"/>
      <c r="E191" s="408"/>
      <c r="F191" s="408"/>
      <c r="G191" s="409"/>
      <c r="I191" s="407"/>
      <c r="J191" s="408"/>
      <c r="K191" s="408"/>
      <c r="L191" s="408"/>
      <c r="M191" s="408"/>
      <c r="N191" s="408"/>
      <c r="O191" s="408"/>
      <c r="P191" s="408"/>
      <c r="Q191" s="408"/>
      <c r="R191" s="408"/>
      <c r="S191" s="408"/>
      <c r="T191" s="409"/>
      <c r="V191" s="33"/>
    </row>
    <row r="192" spans="2:22" x14ac:dyDescent="0.3">
      <c r="B192" s="407"/>
      <c r="C192" s="408"/>
      <c r="D192" s="408"/>
      <c r="E192" s="408"/>
      <c r="F192" s="408"/>
      <c r="G192" s="409"/>
      <c r="I192" s="407"/>
      <c r="J192" s="408"/>
      <c r="K192" s="408"/>
      <c r="L192" s="408"/>
      <c r="M192" s="408"/>
      <c r="N192" s="408"/>
      <c r="O192" s="408"/>
      <c r="P192" s="408"/>
      <c r="Q192" s="408"/>
      <c r="R192" s="408"/>
      <c r="S192" s="408"/>
      <c r="T192" s="409"/>
      <c r="V192" s="33"/>
    </row>
    <row r="193" spans="2:22" x14ac:dyDescent="0.3">
      <c r="B193" s="407"/>
      <c r="C193" s="408"/>
      <c r="D193" s="408"/>
      <c r="E193" s="408"/>
      <c r="F193" s="408"/>
      <c r="G193" s="409"/>
      <c r="I193" s="407"/>
      <c r="J193" s="408"/>
      <c r="K193" s="408"/>
      <c r="L193" s="408"/>
      <c r="M193" s="408"/>
      <c r="N193" s="408"/>
      <c r="O193" s="408"/>
      <c r="P193" s="408"/>
      <c r="Q193" s="408"/>
      <c r="R193" s="408"/>
      <c r="S193" s="408"/>
      <c r="T193" s="409"/>
      <c r="V193" s="33"/>
    </row>
    <row r="194" spans="2:22" x14ac:dyDescent="0.3">
      <c r="B194" s="407"/>
      <c r="C194" s="408"/>
      <c r="D194" s="408"/>
      <c r="E194" s="408"/>
      <c r="F194" s="408"/>
      <c r="G194" s="409"/>
      <c r="I194" s="407"/>
      <c r="J194" s="408"/>
      <c r="K194" s="408"/>
      <c r="L194" s="408"/>
      <c r="M194" s="408"/>
      <c r="N194" s="408"/>
      <c r="O194" s="408"/>
      <c r="P194" s="408"/>
      <c r="Q194" s="408"/>
      <c r="R194" s="408"/>
      <c r="S194" s="408"/>
      <c r="T194" s="409"/>
      <c r="V194" s="33"/>
    </row>
    <row r="195" spans="2:22" x14ac:dyDescent="0.3">
      <c r="B195" s="407"/>
      <c r="C195" s="408"/>
      <c r="D195" s="408"/>
      <c r="E195" s="408"/>
      <c r="F195" s="408"/>
      <c r="G195" s="409"/>
      <c r="I195" s="407"/>
      <c r="J195" s="408"/>
      <c r="K195" s="408"/>
      <c r="L195" s="408"/>
      <c r="M195" s="408"/>
      <c r="N195" s="408"/>
      <c r="O195" s="408"/>
      <c r="P195" s="408"/>
      <c r="Q195" s="408"/>
      <c r="R195" s="408"/>
      <c r="S195" s="408"/>
      <c r="T195" s="409"/>
      <c r="V195" s="33"/>
    </row>
    <row r="196" spans="2:22" x14ac:dyDescent="0.3">
      <c r="B196" s="407"/>
      <c r="C196" s="408"/>
      <c r="D196" s="408"/>
      <c r="E196" s="408"/>
      <c r="F196" s="408"/>
      <c r="G196" s="409"/>
      <c r="I196" s="407"/>
      <c r="J196" s="408"/>
      <c r="K196" s="408"/>
      <c r="L196" s="408"/>
      <c r="M196" s="408"/>
      <c r="N196" s="408"/>
      <c r="O196" s="408"/>
      <c r="P196" s="408"/>
      <c r="Q196" s="408"/>
      <c r="R196" s="408"/>
      <c r="S196" s="408"/>
      <c r="T196" s="409"/>
      <c r="V196" s="33"/>
    </row>
    <row r="197" spans="2:22" x14ac:dyDescent="0.3">
      <c r="B197" s="407"/>
      <c r="C197" s="408"/>
      <c r="D197" s="408"/>
      <c r="E197" s="408"/>
      <c r="F197" s="408"/>
      <c r="G197" s="409"/>
      <c r="I197" s="407"/>
      <c r="J197" s="408"/>
      <c r="K197" s="408"/>
      <c r="L197" s="408"/>
      <c r="M197" s="408"/>
      <c r="N197" s="408"/>
      <c r="O197" s="408"/>
      <c r="P197" s="408"/>
      <c r="Q197" s="408"/>
      <c r="R197" s="408"/>
      <c r="S197" s="408"/>
      <c r="T197" s="409"/>
      <c r="V197" s="33"/>
    </row>
    <row r="198" spans="2:22" x14ac:dyDescent="0.3">
      <c r="B198" s="407"/>
      <c r="C198" s="408"/>
      <c r="D198" s="408"/>
      <c r="E198" s="408"/>
      <c r="F198" s="408"/>
      <c r="G198" s="409"/>
      <c r="I198" s="407"/>
      <c r="J198" s="408"/>
      <c r="K198" s="408"/>
      <c r="L198" s="408"/>
      <c r="M198" s="408"/>
      <c r="N198" s="408"/>
      <c r="O198" s="408"/>
      <c r="P198" s="408"/>
      <c r="Q198" s="408"/>
      <c r="R198" s="408"/>
      <c r="S198" s="408"/>
      <c r="T198" s="409"/>
      <c r="V198" s="33"/>
    </row>
    <row r="199" spans="2:22" x14ac:dyDescent="0.3">
      <c r="B199" s="407"/>
      <c r="C199" s="408"/>
      <c r="D199" s="408"/>
      <c r="E199" s="408"/>
      <c r="F199" s="408"/>
      <c r="G199" s="409"/>
      <c r="I199" s="407"/>
      <c r="J199" s="408"/>
      <c r="K199" s="408"/>
      <c r="L199" s="408"/>
      <c r="M199" s="408"/>
      <c r="N199" s="408"/>
      <c r="O199" s="408"/>
      <c r="P199" s="408"/>
      <c r="Q199" s="408"/>
      <c r="R199" s="408"/>
      <c r="S199" s="408"/>
      <c r="T199" s="409"/>
      <c r="V199" s="33"/>
    </row>
    <row r="200" spans="2:22" x14ac:dyDescent="0.3">
      <c r="B200" s="407"/>
      <c r="C200" s="408"/>
      <c r="D200" s="408"/>
      <c r="E200" s="408"/>
      <c r="F200" s="408"/>
      <c r="G200" s="409"/>
      <c r="I200" s="407"/>
      <c r="J200" s="408"/>
      <c r="K200" s="408"/>
      <c r="L200" s="408"/>
      <c r="M200" s="408"/>
      <c r="N200" s="408"/>
      <c r="O200" s="408"/>
      <c r="P200" s="408"/>
      <c r="Q200" s="408"/>
      <c r="R200" s="408"/>
      <c r="S200" s="408"/>
      <c r="T200" s="409"/>
      <c r="V200" s="33"/>
    </row>
    <row r="201" spans="2:22" x14ac:dyDescent="0.3">
      <c r="B201" s="407"/>
      <c r="C201" s="408"/>
      <c r="D201" s="408"/>
      <c r="E201" s="408"/>
      <c r="F201" s="408"/>
      <c r="G201" s="409"/>
      <c r="I201" s="407"/>
      <c r="J201" s="408"/>
      <c r="K201" s="408"/>
      <c r="L201" s="408"/>
      <c r="M201" s="408"/>
      <c r="N201" s="408"/>
      <c r="O201" s="408"/>
      <c r="P201" s="408"/>
      <c r="Q201" s="408"/>
      <c r="R201" s="408"/>
      <c r="S201" s="408"/>
      <c r="T201" s="409"/>
      <c r="V201" s="33"/>
    </row>
    <row r="202" spans="2:22" x14ac:dyDescent="0.3">
      <c r="B202" s="407"/>
      <c r="C202" s="408"/>
      <c r="D202" s="408"/>
      <c r="E202" s="408"/>
      <c r="F202" s="408"/>
      <c r="G202" s="409"/>
      <c r="I202" s="407"/>
      <c r="J202" s="408"/>
      <c r="K202" s="408"/>
      <c r="L202" s="408"/>
      <c r="M202" s="408"/>
      <c r="N202" s="408"/>
      <c r="O202" s="408"/>
      <c r="P202" s="408"/>
      <c r="Q202" s="408"/>
      <c r="R202" s="408"/>
      <c r="S202" s="408"/>
      <c r="T202" s="409"/>
      <c r="V202" s="33"/>
    </row>
    <row r="203" spans="2:22" x14ac:dyDescent="0.3">
      <c r="B203" s="407"/>
      <c r="C203" s="408"/>
      <c r="D203" s="408"/>
      <c r="E203" s="408"/>
      <c r="F203" s="408"/>
      <c r="G203" s="409"/>
      <c r="I203" s="407"/>
      <c r="J203" s="408"/>
      <c r="K203" s="408"/>
      <c r="L203" s="408"/>
      <c r="M203" s="408"/>
      <c r="N203" s="408"/>
      <c r="O203" s="408"/>
      <c r="P203" s="408"/>
      <c r="Q203" s="408"/>
      <c r="R203" s="408"/>
      <c r="S203" s="408"/>
      <c r="T203" s="409"/>
      <c r="V203" s="33"/>
    </row>
    <row r="204" spans="2:22" x14ac:dyDescent="0.3">
      <c r="B204" s="407"/>
      <c r="C204" s="408"/>
      <c r="D204" s="408"/>
      <c r="E204" s="408"/>
      <c r="F204" s="408"/>
      <c r="G204" s="409"/>
      <c r="I204" s="407"/>
      <c r="J204" s="408"/>
      <c r="K204" s="408"/>
      <c r="L204" s="408"/>
      <c r="M204" s="408"/>
      <c r="N204" s="408"/>
      <c r="O204" s="408"/>
      <c r="P204" s="408"/>
      <c r="Q204" s="408"/>
      <c r="R204" s="408"/>
      <c r="S204" s="408"/>
      <c r="T204" s="409"/>
      <c r="V204" s="33"/>
    </row>
    <row r="205" spans="2:22" x14ac:dyDescent="0.3">
      <c r="B205" s="407"/>
      <c r="C205" s="408"/>
      <c r="D205" s="408"/>
      <c r="E205" s="408"/>
      <c r="F205" s="408"/>
      <c r="G205" s="409"/>
      <c r="I205" s="407"/>
      <c r="J205" s="408"/>
      <c r="K205" s="408"/>
      <c r="L205" s="408"/>
      <c r="M205" s="408"/>
      <c r="N205" s="408"/>
      <c r="O205" s="408"/>
      <c r="P205" s="408"/>
      <c r="Q205" s="408"/>
      <c r="R205" s="408"/>
      <c r="S205" s="408"/>
      <c r="T205" s="409"/>
      <c r="V205" s="33"/>
    </row>
    <row r="206" spans="2:22" x14ac:dyDescent="0.3">
      <c r="B206" s="407"/>
      <c r="C206" s="408"/>
      <c r="D206" s="408"/>
      <c r="E206" s="408"/>
      <c r="F206" s="408"/>
      <c r="G206" s="409"/>
      <c r="I206" s="407"/>
      <c r="J206" s="408"/>
      <c r="K206" s="408"/>
      <c r="L206" s="408"/>
      <c r="M206" s="408"/>
      <c r="N206" s="408"/>
      <c r="O206" s="408"/>
      <c r="P206" s="408"/>
      <c r="Q206" s="408"/>
      <c r="R206" s="408"/>
      <c r="S206" s="408"/>
      <c r="T206" s="409"/>
      <c r="V206" s="33"/>
    </row>
    <row r="207" spans="2:22" x14ac:dyDescent="0.3">
      <c r="B207" s="407"/>
      <c r="C207" s="408"/>
      <c r="D207" s="408"/>
      <c r="E207" s="408"/>
      <c r="F207" s="408"/>
      <c r="G207" s="409"/>
      <c r="I207" s="407"/>
      <c r="J207" s="408"/>
      <c r="K207" s="408"/>
      <c r="L207" s="408"/>
      <c r="M207" s="408"/>
      <c r="N207" s="408"/>
      <c r="O207" s="408"/>
      <c r="P207" s="408"/>
      <c r="Q207" s="408"/>
      <c r="R207" s="408"/>
      <c r="S207" s="408"/>
      <c r="T207" s="409"/>
      <c r="V207" s="33"/>
    </row>
    <row r="208" spans="2:22" x14ac:dyDescent="0.3">
      <c r="B208" s="407"/>
      <c r="C208" s="408"/>
      <c r="D208" s="408"/>
      <c r="E208" s="408"/>
      <c r="F208" s="408"/>
      <c r="G208" s="409"/>
      <c r="I208" s="407"/>
      <c r="J208" s="408"/>
      <c r="K208" s="408"/>
      <c r="L208" s="408"/>
      <c r="M208" s="408"/>
      <c r="N208" s="408"/>
      <c r="O208" s="408"/>
      <c r="P208" s="408"/>
      <c r="Q208" s="408"/>
      <c r="R208" s="408"/>
      <c r="S208" s="408"/>
      <c r="T208" s="409"/>
      <c r="V208" s="33"/>
    </row>
    <row r="209" spans="2:22" x14ac:dyDescent="0.3">
      <c r="B209" s="407"/>
      <c r="C209" s="408"/>
      <c r="D209" s="408"/>
      <c r="E209" s="408"/>
      <c r="F209" s="408"/>
      <c r="G209" s="409"/>
      <c r="I209" s="407"/>
      <c r="J209" s="408"/>
      <c r="K209" s="408"/>
      <c r="L209" s="408"/>
      <c r="M209" s="408"/>
      <c r="N209" s="408"/>
      <c r="O209" s="408"/>
      <c r="P209" s="408"/>
      <c r="Q209" s="408"/>
      <c r="R209" s="408"/>
      <c r="S209" s="408"/>
      <c r="T209" s="409"/>
      <c r="V209" s="33"/>
    </row>
    <row r="210" spans="2:22" ht="16.2" thickBot="1" x14ac:dyDescent="0.35">
      <c r="B210" s="410"/>
      <c r="C210" s="411"/>
      <c r="D210" s="411"/>
      <c r="E210" s="411"/>
      <c r="F210" s="411"/>
      <c r="G210" s="412"/>
      <c r="I210" s="410"/>
      <c r="J210" s="411"/>
      <c r="K210" s="411"/>
      <c r="L210" s="411"/>
      <c r="M210" s="411"/>
      <c r="N210" s="411"/>
      <c r="O210" s="411"/>
      <c r="P210" s="411"/>
      <c r="Q210" s="411"/>
      <c r="R210" s="411"/>
      <c r="S210" s="411"/>
      <c r="T210" s="412"/>
      <c r="V210" s="33"/>
    </row>
    <row r="211" spans="2:22" ht="16.2" thickBot="1" x14ac:dyDescent="0.35">
      <c r="V211" s="33"/>
    </row>
    <row r="212" spans="2:22" ht="16.2" thickBot="1" x14ac:dyDescent="0.35">
      <c r="B212" s="21" t="s">
        <v>108</v>
      </c>
      <c r="C212" s="22"/>
      <c r="D212" s="22"/>
      <c r="E212" s="22"/>
      <c r="F212" s="22"/>
      <c r="G212" s="22"/>
      <c r="H212" s="22"/>
      <c r="I212" s="22"/>
      <c r="J212" s="22"/>
      <c r="K212" s="22"/>
      <c r="L212" s="22"/>
      <c r="M212" s="22"/>
      <c r="N212" s="22"/>
      <c r="O212" s="22"/>
      <c r="P212" s="22"/>
      <c r="Q212" s="22"/>
      <c r="R212" s="22"/>
      <c r="S212" s="22"/>
      <c r="T212" s="23"/>
      <c r="V212" s="33"/>
    </row>
    <row r="213" spans="2:22" x14ac:dyDescent="0.3">
      <c r="B213" s="407"/>
      <c r="C213" s="408"/>
      <c r="D213" s="408"/>
      <c r="E213" s="408"/>
      <c r="F213" s="408"/>
      <c r="G213" s="408"/>
      <c r="H213" s="408"/>
      <c r="I213" s="408"/>
      <c r="J213" s="408"/>
      <c r="K213" s="408"/>
      <c r="L213" s="408"/>
      <c r="M213" s="408"/>
      <c r="N213" s="408"/>
      <c r="O213" s="408"/>
      <c r="P213" s="408"/>
      <c r="Q213" s="408"/>
      <c r="R213" s="408"/>
      <c r="S213" s="408"/>
      <c r="T213" s="409"/>
      <c r="V213" s="33"/>
    </row>
    <row r="214" spans="2:22" x14ac:dyDescent="0.3">
      <c r="B214" s="407"/>
      <c r="C214" s="408"/>
      <c r="D214" s="408"/>
      <c r="E214" s="408"/>
      <c r="F214" s="408"/>
      <c r="G214" s="408"/>
      <c r="H214" s="408"/>
      <c r="I214" s="408"/>
      <c r="J214" s="408"/>
      <c r="K214" s="408"/>
      <c r="L214" s="408"/>
      <c r="M214" s="408"/>
      <c r="N214" s="408"/>
      <c r="O214" s="408"/>
      <c r="P214" s="408"/>
      <c r="Q214" s="408"/>
      <c r="R214" s="408"/>
      <c r="S214" s="408"/>
      <c r="T214" s="409"/>
      <c r="V214" s="33"/>
    </row>
    <row r="215" spans="2:22" x14ac:dyDescent="0.3">
      <c r="B215" s="407"/>
      <c r="C215" s="408"/>
      <c r="D215" s="408"/>
      <c r="E215" s="408"/>
      <c r="F215" s="408"/>
      <c r="G215" s="408"/>
      <c r="H215" s="408"/>
      <c r="I215" s="408"/>
      <c r="J215" s="408"/>
      <c r="K215" s="408"/>
      <c r="L215" s="408"/>
      <c r="M215" s="408"/>
      <c r="N215" s="408"/>
      <c r="O215" s="408"/>
      <c r="P215" s="408"/>
      <c r="Q215" s="408"/>
      <c r="R215" s="408"/>
      <c r="S215" s="408"/>
      <c r="T215" s="409"/>
      <c r="V215" s="33"/>
    </row>
    <row r="216" spans="2:22" x14ac:dyDescent="0.3">
      <c r="B216" s="407"/>
      <c r="C216" s="408"/>
      <c r="D216" s="408"/>
      <c r="E216" s="408"/>
      <c r="F216" s="408"/>
      <c r="G216" s="408"/>
      <c r="H216" s="408"/>
      <c r="I216" s="408"/>
      <c r="J216" s="408"/>
      <c r="K216" s="408"/>
      <c r="L216" s="408"/>
      <c r="M216" s="408"/>
      <c r="N216" s="408"/>
      <c r="O216" s="408"/>
      <c r="P216" s="408"/>
      <c r="Q216" s="408"/>
      <c r="R216" s="408"/>
      <c r="S216" s="408"/>
      <c r="T216" s="409"/>
      <c r="V216" s="33"/>
    </row>
    <row r="217" spans="2:22" x14ac:dyDescent="0.3">
      <c r="B217" s="407"/>
      <c r="C217" s="408"/>
      <c r="D217" s="408"/>
      <c r="E217" s="408"/>
      <c r="F217" s="408"/>
      <c r="G217" s="408"/>
      <c r="H217" s="408"/>
      <c r="I217" s="408"/>
      <c r="J217" s="408"/>
      <c r="K217" s="408"/>
      <c r="L217" s="408"/>
      <c r="M217" s="408"/>
      <c r="N217" s="408"/>
      <c r="O217" s="408"/>
      <c r="P217" s="408"/>
      <c r="Q217" s="408"/>
      <c r="R217" s="408"/>
      <c r="S217" s="408"/>
      <c r="T217" s="409"/>
      <c r="V217" s="33"/>
    </row>
    <row r="218" spans="2:22" x14ac:dyDescent="0.3">
      <c r="B218" s="407"/>
      <c r="C218" s="408"/>
      <c r="D218" s="408"/>
      <c r="E218" s="408"/>
      <c r="F218" s="408"/>
      <c r="G218" s="408"/>
      <c r="H218" s="408"/>
      <c r="I218" s="408"/>
      <c r="J218" s="408"/>
      <c r="K218" s="408"/>
      <c r="L218" s="408"/>
      <c r="M218" s="408"/>
      <c r="N218" s="408"/>
      <c r="O218" s="408"/>
      <c r="P218" s="408"/>
      <c r="Q218" s="408"/>
      <c r="R218" s="408"/>
      <c r="S218" s="408"/>
      <c r="T218" s="409"/>
      <c r="V218" s="33"/>
    </row>
    <row r="219" spans="2:22" x14ac:dyDescent="0.3">
      <c r="B219" s="407"/>
      <c r="C219" s="408"/>
      <c r="D219" s="408"/>
      <c r="E219" s="408"/>
      <c r="F219" s="408"/>
      <c r="G219" s="408"/>
      <c r="H219" s="408"/>
      <c r="I219" s="408"/>
      <c r="J219" s="408"/>
      <c r="K219" s="408"/>
      <c r="L219" s="408"/>
      <c r="M219" s="408"/>
      <c r="N219" s="408"/>
      <c r="O219" s="408"/>
      <c r="P219" s="408"/>
      <c r="Q219" s="408"/>
      <c r="R219" s="408"/>
      <c r="S219" s="408"/>
      <c r="T219" s="409"/>
      <c r="V219" s="33"/>
    </row>
    <row r="220" spans="2:22" x14ac:dyDescent="0.3">
      <c r="B220" s="407"/>
      <c r="C220" s="408"/>
      <c r="D220" s="408"/>
      <c r="E220" s="408"/>
      <c r="F220" s="408"/>
      <c r="G220" s="408"/>
      <c r="H220" s="408"/>
      <c r="I220" s="408"/>
      <c r="J220" s="408"/>
      <c r="K220" s="408"/>
      <c r="L220" s="408"/>
      <c r="M220" s="408"/>
      <c r="N220" s="408"/>
      <c r="O220" s="408"/>
      <c r="P220" s="408"/>
      <c r="Q220" s="408"/>
      <c r="R220" s="408"/>
      <c r="S220" s="408"/>
      <c r="T220" s="409"/>
      <c r="V220" s="33"/>
    </row>
    <row r="221" spans="2:22" x14ac:dyDescent="0.3">
      <c r="B221" s="407"/>
      <c r="C221" s="408"/>
      <c r="D221" s="408"/>
      <c r="E221" s="408"/>
      <c r="F221" s="408"/>
      <c r="G221" s="408"/>
      <c r="H221" s="408"/>
      <c r="I221" s="408"/>
      <c r="J221" s="408"/>
      <c r="K221" s="408"/>
      <c r="L221" s="408"/>
      <c r="M221" s="408"/>
      <c r="N221" s="408"/>
      <c r="O221" s="408"/>
      <c r="P221" s="408"/>
      <c r="Q221" s="408"/>
      <c r="R221" s="408"/>
      <c r="S221" s="408"/>
      <c r="T221" s="409"/>
      <c r="V221" s="33"/>
    </row>
    <row r="222" spans="2:22" x14ac:dyDescent="0.3">
      <c r="B222" s="407"/>
      <c r="C222" s="408"/>
      <c r="D222" s="408"/>
      <c r="E222" s="408"/>
      <c r="F222" s="408"/>
      <c r="G222" s="408"/>
      <c r="H222" s="408"/>
      <c r="I222" s="408"/>
      <c r="J222" s="408"/>
      <c r="K222" s="408"/>
      <c r="L222" s="408"/>
      <c r="M222" s="408"/>
      <c r="N222" s="408"/>
      <c r="O222" s="408"/>
      <c r="P222" s="408"/>
      <c r="Q222" s="408"/>
      <c r="R222" s="408"/>
      <c r="S222" s="408"/>
      <c r="T222" s="409"/>
      <c r="V222" s="33"/>
    </row>
    <row r="223" spans="2:22" x14ac:dyDescent="0.3">
      <c r="B223" s="407"/>
      <c r="C223" s="408"/>
      <c r="D223" s="408"/>
      <c r="E223" s="408"/>
      <c r="F223" s="408"/>
      <c r="G223" s="408"/>
      <c r="H223" s="408"/>
      <c r="I223" s="408"/>
      <c r="J223" s="408"/>
      <c r="K223" s="408"/>
      <c r="L223" s="408"/>
      <c r="M223" s="408"/>
      <c r="N223" s="408"/>
      <c r="O223" s="408"/>
      <c r="P223" s="408"/>
      <c r="Q223" s="408"/>
      <c r="R223" s="408"/>
      <c r="S223" s="408"/>
      <c r="T223" s="409"/>
      <c r="V223" s="33"/>
    </row>
    <row r="224" spans="2:22" x14ac:dyDescent="0.3">
      <c r="B224" s="407"/>
      <c r="C224" s="408"/>
      <c r="D224" s="408"/>
      <c r="E224" s="408"/>
      <c r="F224" s="408"/>
      <c r="G224" s="408"/>
      <c r="H224" s="408"/>
      <c r="I224" s="408"/>
      <c r="J224" s="408"/>
      <c r="K224" s="408"/>
      <c r="L224" s="408"/>
      <c r="M224" s="408"/>
      <c r="N224" s="408"/>
      <c r="O224" s="408"/>
      <c r="P224" s="408"/>
      <c r="Q224" s="408"/>
      <c r="R224" s="408"/>
      <c r="S224" s="408"/>
      <c r="T224" s="409"/>
      <c r="V224" s="33"/>
    </row>
    <row r="225" spans="2:22" x14ac:dyDescent="0.3">
      <c r="B225" s="407"/>
      <c r="C225" s="408"/>
      <c r="D225" s="408"/>
      <c r="E225" s="408"/>
      <c r="F225" s="408"/>
      <c r="G225" s="408"/>
      <c r="H225" s="408"/>
      <c r="I225" s="408"/>
      <c r="J225" s="408"/>
      <c r="K225" s="408"/>
      <c r="L225" s="408"/>
      <c r="M225" s="408"/>
      <c r="N225" s="408"/>
      <c r="O225" s="408"/>
      <c r="P225" s="408"/>
      <c r="Q225" s="408"/>
      <c r="R225" s="408"/>
      <c r="S225" s="408"/>
      <c r="T225" s="409"/>
      <c r="V225" s="33"/>
    </row>
    <row r="226" spans="2:22" x14ac:dyDescent="0.3">
      <c r="B226" s="407"/>
      <c r="C226" s="408"/>
      <c r="D226" s="408"/>
      <c r="E226" s="408"/>
      <c r="F226" s="408"/>
      <c r="G226" s="408"/>
      <c r="H226" s="408"/>
      <c r="I226" s="408"/>
      <c r="J226" s="408"/>
      <c r="K226" s="408"/>
      <c r="L226" s="408"/>
      <c r="M226" s="408"/>
      <c r="N226" s="408"/>
      <c r="O226" s="408"/>
      <c r="P226" s="408"/>
      <c r="Q226" s="408"/>
      <c r="R226" s="408"/>
      <c r="S226" s="408"/>
      <c r="T226" s="409"/>
      <c r="V226" s="33"/>
    </row>
    <row r="227" spans="2:22" x14ac:dyDescent="0.3">
      <c r="B227" s="407"/>
      <c r="C227" s="408"/>
      <c r="D227" s="408"/>
      <c r="E227" s="408"/>
      <c r="F227" s="408"/>
      <c r="G227" s="408"/>
      <c r="H227" s="408"/>
      <c r="I227" s="408"/>
      <c r="J227" s="408"/>
      <c r="K227" s="408"/>
      <c r="L227" s="408"/>
      <c r="M227" s="408"/>
      <c r="N227" s="408"/>
      <c r="O227" s="408"/>
      <c r="P227" s="408"/>
      <c r="Q227" s="408"/>
      <c r="R227" s="408"/>
      <c r="S227" s="408"/>
      <c r="T227" s="409"/>
      <c r="V227" s="33"/>
    </row>
    <row r="228" spans="2:22" x14ac:dyDescent="0.3">
      <c r="B228" s="407"/>
      <c r="C228" s="408"/>
      <c r="D228" s="408"/>
      <c r="E228" s="408"/>
      <c r="F228" s="408"/>
      <c r="G228" s="408"/>
      <c r="H228" s="408"/>
      <c r="I228" s="408"/>
      <c r="J228" s="408"/>
      <c r="K228" s="408"/>
      <c r="L228" s="408"/>
      <c r="M228" s="408"/>
      <c r="N228" s="408"/>
      <c r="O228" s="408"/>
      <c r="P228" s="408"/>
      <c r="Q228" s="408"/>
      <c r="R228" s="408"/>
      <c r="S228" s="408"/>
      <c r="T228" s="409"/>
      <c r="V228" s="33"/>
    </row>
    <row r="229" spans="2:22" x14ac:dyDescent="0.3">
      <c r="B229" s="407"/>
      <c r="C229" s="408"/>
      <c r="D229" s="408"/>
      <c r="E229" s="408"/>
      <c r="F229" s="408"/>
      <c r="G229" s="408"/>
      <c r="H229" s="408"/>
      <c r="I229" s="408"/>
      <c r="J229" s="408"/>
      <c r="K229" s="408"/>
      <c r="L229" s="408"/>
      <c r="M229" s="408"/>
      <c r="N229" s="408"/>
      <c r="O229" s="408"/>
      <c r="P229" s="408"/>
      <c r="Q229" s="408"/>
      <c r="R229" s="408"/>
      <c r="S229" s="408"/>
      <c r="T229" s="409"/>
      <c r="V229" s="33"/>
    </row>
    <row r="230" spans="2:22" x14ac:dyDescent="0.3">
      <c r="B230" s="407"/>
      <c r="C230" s="408"/>
      <c r="D230" s="408"/>
      <c r="E230" s="408"/>
      <c r="F230" s="408"/>
      <c r="G230" s="408"/>
      <c r="H230" s="408"/>
      <c r="I230" s="408"/>
      <c r="J230" s="408"/>
      <c r="K230" s="408"/>
      <c r="L230" s="408"/>
      <c r="M230" s="408"/>
      <c r="N230" s="408"/>
      <c r="O230" s="408"/>
      <c r="P230" s="408"/>
      <c r="Q230" s="408"/>
      <c r="R230" s="408"/>
      <c r="S230" s="408"/>
      <c r="T230" s="409"/>
      <c r="V230" s="33"/>
    </row>
    <row r="231" spans="2:22" x14ac:dyDescent="0.3">
      <c r="B231" s="407"/>
      <c r="C231" s="408"/>
      <c r="D231" s="408"/>
      <c r="E231" s="408"/>
      <c r="F231" s="408"/>
      <c r="G231" s="408"/>
      <c r="H231" s="408"/>
      <c r="I231" s="408"/>
      <c r="J231" s="408"/>
      <c r="K231" s="408"/>
      <c r="L231" s="408"/>
      <c r="M231" s="408"/>
      <c r="N231" s="408"/>
      <c r="O231" s="408"/>
      <c r="P231" s="408"/>
      <c r="Q231" s="408"/>
      <c r="R231" s="408"/>
      <c r="S231" s="408"/>
      <c r="T231" s="409"/>
      <c r="V231" s="33"/>
    </row>
    <row r="232" spans="2:22" x14ac:dyDescent="0.3">
      <c r="B232" s="407"/>
      <c r="C232" s="408"/>
      <c r="D232" s="408"/>
      <c r="E232" s="408"/>
      <c r="F232" s="408"/>
      <c r="G232" s="408"/>
      <c r="H232" s="408"/>
      <c r="I232" s="408"/>
      <c r="J232" s="408"/>
      <c r="K232" s="408"/>
      <c r="L232" s="408"/>
      <c r="M232" s="408"/>
      <c r="N232" s="408"/>
      <c r="O232" s="408"/>
      <c r="P232" s="408"/>
      <c r="Q232" s="408"/>
      <c r="R232" s="408"/>
      <c r="S232" s="408"/>
      <c r="T232" s="409"/>
      <c r="V232" s="33"/>
    </row>
    <row r="233" spans="2:22" x14ac:dyDescent="0.3">
      <c r="B233" s="407"/>
      <c r="C233" s="408"/>
      <c r="D233" s="408"/>
      <c r="E233" s="408"/>
      <c r="F233" s="408"/>
      <c r="G233" s="408"/>
      <c r="H233" s="408"/>
      <c r="I233" s="408"/>
      <c r="J233" s="408"/>
      <c r="K233" s="408"/>
      <c r="L233" s="408"/>
      <c r="M233" s="408"/>
      <c r="N233" s="408"/>
      <c r="O233" s="408"/>
      <c r="P233" s="408"/>
      <c r="Q233" s="408"/>
      <c r="R233" s="408"/>
      <c r="S233" s="408"/>
      <c r="T233" s="409"/>
      <c r="V233" s="33"/>
    </row>
    <row r="234" spans="2:22" x14ac:dyDescent="0.3">
      <c r="B234" s="407"/>
      <c r="C234" s="408"/>
      <c r="D234" s="408"/>
      <c r="E234" s="408"/>
      <c r="F234" s="408"/>
      <c r="G234" s="408"/>
      <c r="H234" s="408"/>
      <c r="I234" s="408"/>
      <c r="J234" s="408"/>
      <c r="K234" s="408"/>
      <c r="L234" s="408"/>
      <c r="M234" s="408"/>
      <c r="N234" s="408"/>
      <c r="O234" s="408"/>
      <c r="P234" s="408"/>
      <c r="Q234" s="408"/>
      <c r="R234" s="408"/>
      <c r="S234" s="408"/>
      <c r="T234" s="409"/>
      <c r="V234" s="33"/>
    </row>
    <row r="235" spans="2:22" x14ac:dyDescent="0.3">
      <c r="B235" s="407"/>
      <c r="C235" s="408"/>
      <c r="D235" s="408"/>
      <c r="E235" s="408"/>
      <c r="F235" s="408"/>
      <c r="G235" s="408"/>
      <c r="H235" s="408"/>
      <c r="I235" s="408"/>
      <c r="J235" s="408"/>
      <c r="K235" s="408"/>
      <c r="L235" s="408"/>
      <c r="M235" s="408"/>
      <c r="N235" s="408"/>
      <c r="O235" s="408"/>
      <c r="P235" s="408"/>
      <c r="Q235" s="408"/>
      <c r="R235" s="408"/>
      <c r="S235" s="408"/>
      <c r="T235" s="409"/>
      <c r="V235" s="33"/>
    </row>
    <row r="236" spans="2:22" x14ac:dyDescent="0.3">
      <c r="B236" s="407"/>
      <c r="C236" s="408"/>
      <c r="D236" s="408"/>
      <c r="E236" s="408"/>
      <c r="F236" s="408"/>
      <c r="G236" s="408"/>
      <c r="H236" s="408"/>
      <c r="I236" s="408"/>
      <c r="J236" s="408"/>
      <c r="K236" s="408"/>
      <c r="L236" s="408"/>
      <c r="M236" s="408"/>
      <c r="N236" s="408"/>
      <c r="O236" s="408"/>
      <c r="P236" s="408"/>
      <c r="Q236" s="408"/>
      <c r="R236" s="408"/>
      <c r="S236" s="408"/>
      <c r="T236" s="409"/>
      <c r="V236" s="33"/>
    </row>
    <row r="237" spans="2:22" x14ac:dyDescent="0.3">
      <c r="B237" s="407"/>
      <c r="C237" s="408"/>
      <c r="D237" s="408"/>
      <c r="E237" s="408"/>
      <c r="F237" s="408"/>
      <c r="G237" s="408"/>
      <c r="H237" s="408"/>
      <c r="I237" s="408"/>
      <c r="J237" s="408"/>
      <c r="K237" s="408"/>
      <c r="L237" s="408"/>
      <c r="M237" s="408"/>
      <c r="N237" s="408"/>
      <c r="O237" s="408"/>
      <c r="P237" s="408"/>
      <c r="Q237" s="408"/>
      <c r="R237" s="408"/>
      <c r="S237" s="408"/>
      <c r="T237" s="409"/>
      <c r="V237" s="33"/>
    </row>
    <row r="238" spans="2:22" x14ac:dyDescent="0.3">
      <c r="B238" s="407"/>
      <c r="C238" s="408"/>
      <c r="D238" s="408"/>
      <c r="E238" s="408"/>
      <c r="F238" s="408"/>
      <c r="G238" s="408"/>
      <c r="H238" s="408"/>
      <c r="I238" s="408"/>
      <c r="J238" s="408"/>
      <c r="K238" s="408"/>
      <c r="L238" s="408"/>
      <c r="M238" s="408"/>
      <c r="N238" s="408"/>
      <c r="O238" s="408"/>
      <c r="P238" s="408"/>
      <c r="Q238" s="408"/>
      <c r="R238" s="408"/>
      <c r="S238" s="408"/>
      <c r="T238" s="409"/>
      <c r="V238" s="33"/>
    </row>
    <row r="239" spans="2:22" x14ac:dyDescent="0.3">
      <c r="B239" s="407"/>
      <c r="C239" s="408"/>
      <c r="D239" s="408"/>
      <c r="E239" s="408"/>
      <c r="F239" s="408"/>
      <c r="G239" s="408"/>
      <c r="H239" s="408"/>
      <c r="I239" s="408"/>
      <c r="J239" s="408"/>
      <c r="K239" s="408"/>
      <c r="L239" s="408"/>
      <c r="M239" s="408"/>
      <c r="N239" s="408"/>
      <c r="O239" s="408"/>
      <c r="P239" s="408"/>
      <c r="Q239" s="408"/>
      <c r="R239" s="408"/>
      <c r="S239" s="408"/>
      <c r="T239" s="409"/>
      <c r="V239" s="33"/>
    </row>
    <row r="240" spans="2:22" x14ac:dyDescent="0.3">
      <c r="B240" s="407"/>
      <c r="C240" s="408"/>
      <c r="D240" s="408"/>
      <c r="E240" s="408"/>
      <c r="F240" s="408"/>
      <c r="G240" s="408"/>
      <c r="H240" s="408"/>
      <c r="I240" s="408"/>
      <c r="J240" s="408"/>
      <c r="K240" s="408"/>
      <c r="L240" s="408"/>
      <c r="M240" s="408"/>
      <c r="N240" s="408"/>
      <c r="O240" s="408"/>
      <c r="P240" s="408"/>
      <c r="Q240" s="408"/>
      <c r="R240" s="408"/>
      <c r="S240" s="408"/>
      <c r="T240" s="409"/>
      <c r="V240" s="33"/>
    </row>
    <row r="241" spans="2:22" x14ac:dyDescent="0.3">
      <c r="B241" s="407"/>
      <c r="C241" s="408"/>
      <c r="D241" s="408"/>
      <c r="E241" s="408"/>
      <c r="F241" s="408"/>
      <c r="G241" s="408"/>
      <c r="H241" s="408"/>
      <c r="I241" s="408"/>
      <c r="J241" s="408"/>
      <c r="K241" s="408"/>
      <c r="L241" s="408"/>
      <c r="M241" s="408"/>
      <c r="N241" s="408"/>
      <c r="O241" s="408"/>
      <c r="P241" s="408"/>
      <c r="Q241" s="408"/>
      <c r="R241" s="408"/>
      <c r="S241" s="408"/>
      <c r="T241" s="409"/>
      <c r="V241" s="33"/>
    </row>
    <row r="242" spans="2:22" x14ac:dyDescent="0.3">
      <c r="B242" s="407"/>
      <c r="C242" s="408"/>
      <c r="D242" s="408"/>
      <c r="E242" s="408"/>
      <c r="F242" s="408"/>
      <c r="G242" s="408"/>
      <c r="H242" s="408"/>
      <c r="I242" s="408"/>
      <c r="J242" s="408"/>
      <c r="K242" s="408"/>
      <c r="L242" s="408"/>
      <c r="M242" s="408"/>
      <c r="N242" s="408"/>
      <c r="O242" s="408"/>
      <c r="P242" s="408"/>
      <c r="Q242" s="408"/>
      <c r="R242" s="408"/>
      <c r="S242" s="408"/>
      <c r="T242" s="409"/>
      <c r="V242" s="33"/>
    </row>
    <row r="243" spans="2:22" x14ac:dyDescent="0.3">
      <c r="B243" s="407"/>
      <c r="C243" s="408"/>
      <c r="D243" s="408"/>
      <c r="E243" s="408"/>
      <c r="F243" s="408"/>
      <c r="G243" s="408"/>
      <c r="H243" s="408"/>
      <c r="I243" s="408"/>
      <c r="J243" s="408"/>
      <c r="K243" s="408"/>
      <c r="L243" s="408"/>
      <c r="M243" s="408"/>
      <c r="N243" s="408"/>
      <c r="O243" s="408"/>
      <c r="P243" s="408"/>
      <c r="Q243" s="408"/>
      <c r="R243" s="408"/>
      <c r="S243" s="408"/>
      <c r="T243" s="409"/>
      <c r="V243" s="33"/>
    </row>
    <row r="244" spans="2:22" ht="16.2" thickBot="1" x14ac:dyDescent="0.35">
      <c r="B244" s="410"/>
      <c r="C244" s="411"/>
      <c r="D244" s="411"/>
      <c r="E244" s="411"/>
      <c r="F244" s="411"/>
      <c r="G244" s="411"/>
      <c r="H244" s="411"/>
      <c r="I244" s="411"/>
      <c r="J244" s="411"/>
      <c r="K244" s="411"/>
      <c r="L244" s="411"/>
      <c r="M244" s="411"/>
      <c r="N244" s="411"/>
      <c r="O244" s="411"/>
      <c r="P244" s="411"/>
      <c r="Q244" s="411"/>
      <c r="R244" s="411"/>
      <c r="S244" s="411"/>
      <c r="T244" s="412"/>
      <c r="V244" s="33"/>
    </row>
    <row r="245" spans="2:22" ht="16.2" thickBot="1" x14ac:dyDescent="0.35">
      <c r="V245" s="33"/>
    </row>
    <row r="246" spans="2:22" ht="16.2" thickBot="1" x14ac:dyDescent="0.35">
      <c r="B246" s="21" t="s">
        <v>216</v>
      </c>
      <c r="C246" s="22"/>
      <c r="D246" s="22"/>
      <c r="E246" s="22"/>
      <c r="F246" s="22"/>
      <c r="G246" s="22"/>
      <c r="H246" s="22"/>
      <c r="I246" s="22"/>
      <c r="J246" s="22"/>
      <c r="K246" s="22"/>
      <c r="L246" s="22"/>
      <c r="M246" s="22"/>
      <c r="N246" s="22"/>
      <c r="O246" s="22"/>
      <c r="P246" s="22"/>
      <c r="Q246" s="22"/>
      <c r="R246" s="22"/>
      <c r="S246" s="22"/>
      <c r="T246" s="23"/>
      <c r="V246" s="33"/>
    </row>
    <row r="247" spans="2:22" x14ac:dyDescent="0.3">
      <c r="B247" s="407"/>
      <c r="C247" s="408"/>
      <c r="D247" s="408"/>
      <c r="E247" s="408"/>
      <c r="F247" s="408"/>
      <c r="G247" s="408"/>
      <c r="H247" s="408"/>
      <c r="I247" s="408"/>
      <c r="J247" s="408"/>
      <c r="K247" s="408"/>
      <c r="L247" s="408"/>
      <c r="M247" s="408"/>
      <c r="N247" s="408"/>
      <c r="O247" s="408"/>
      <c r="P247" s="408"/>
      <c r="Q247" s="408"/>
      <c r="R247" s="408"/>
      <c r="S247" s="408"/>
      <c r="T247" s="409"/>
      <c r="V247" s="33"/>
    </row>
    <row r="248" spans="2:22" x14ac:dyDescent="0.3">
      <c r="B248" s="407"/>
      <c r="C248" s="408"/>
      <c r="D248" s="408"/>
      <c r="E248" s="408"/>
      <c r="F248" s="408"/>
      <c r="G248" s="408"/>
      <c r="H248" s="408"/>
      <c r="I248" s="408"/>
      <c r="J248" s="408"/>
      <c r="K248" s="408"/>
      <c r="L248" s="408"/>
      <c r="M248" s="408"/>
      <c r="N248" s="408"/>
      <c r="O248" s="408"/>
      <c r="P248" s="408"/>
      <c r="Q248" s="408"/>
      <c r="R248" s="408"/>
      <c r="S248" s="408"/>
      <c r="T248" s="409"/>
      <c r="V248" s="33"/>
    </row>
    <row r="249" spans="2:22" x14ac:dyDescent="0.3">
      <c r="B249" s="407"/>
      <c r="C249" s="408"/>
      <c r="D249" s="408"/>
      <c r="E249" s="408"/>
      <c r="F249" s="408"/>
      <c r="G249" s="408"/>
      <c r="H249" s="408"/>
      <c r="I249" s="408"/>
      <c r="J249" s="408"/>
      <c r="K249" s="408"/>
      <c r="L249" s="408"/>
      <c r="M249" s="408"/>
      <c r="N249" s="408"/>
      <c r="O249" s="408"/>
      <c r="P249" s="408"/>
      <c r="Q249" s="408"/>
      <c r="R249" s="408"/>
      <c r="S249" s="408"/>
      <c r="T249" s="409"/>
      <c r="V249" s="33"/>
    </row>
    <row r="250" spans="2:22" x14ac:dyDescent="0.3">
      <c r="B250" s="407"/>
      <c r="C250" s="408"/>
      <c r="D250" s="408"/>
      <c r="E250" s="408"/>
      <c r="F250" s="408"/>
      <c r="G250" s="408"/>
      <c r="H250" s="408"/>
      <c r="I250" s="408"/>
      <c r="J250" s="408"/>
      <c r="K250" s="408"/>
      <c r="L250" s="408"/>
      <c r="M250" s="408"/>
      <c r="N250" s="408"/>
      <c r="O250" s="408"/>
      <c r="P250" s="408"/>
      <c r="Q250" s="408"/>
      <c r="R250" s="408"/>
      <c r="S250" s="408"/>
      <c r="T250" s="409"/>
      <c r="V250" s="33"/>
    </row>
    <row r="251" spans="2:22" x14ac:dyDescent="0.3">
      <c r="B251" s="407"/>
      <c r="C251" s="408"/>
      <c r="D251" s="408"/>
      <c r="E251" s="408"/>
      <c r="F251" s="408"/>
      <c r="G251" s="408"/>
      <c r="H251" s="408"/>
      <c r="I251" s="408"/>
      <c r="J251" s="408"/>
      <c r="K251" s="408"/>
      <c r="L251" s="408"/>
      <c r="M251" s="408"/>
      <c r="N251" s="408"/>
      <c r="O251" s="408"/>
      <c r="P251" s="408"/>
      <c r="Q251" s="408"/>
      <c r="R251" s="408"/>
      <c r="S251" s="408"/>
      <c r="T251" s="409"/>
      <c r="V251" s="33"/>
    </row>
    <row r="252" spans="2:22" x14ac:dyDescent="0.3">
      <c r="B252" s="407"/>
      <c r="C252" s="408"/>
      <c r="D252" s="408"/>
      <c r="E252" s="408"/>
      <c r="F252" s="408"/>
      <c r="G252" s="408"/>
      <c r="H252" s="408"/>
      <c r="I252" s="408"/>
      <c r="J252" s="408"/>
      <c r="K252" s="408"/>
      <c r="L252" s="408"/>
      <c r="M252" s="408"/>
      <c r="N252" s="408"/>
      <c r="O252" s="408"/>
      <c r="P252" s="408"/>
      <c r="Q252" s="408"/>
      <c r="R252" s="408"/>
      <c r="S252" s="408"/>
      <c r="T252" s="409"/>
      <c r="V252" s="33"/>
    </row>
    <row r="253" spans="2:22" x14ac:dyDescent="0.3">
      <c r="B253" s="407"/>
      <c r="C253" s="408"/>
      <c r="D253" s="408"/>
      <c r="E253" s="408"/>
      <c r="F253" s="408"/>
      <c r="G253" s="408"/>
      <c r="H253" s="408"/>
      <c r="I253" s="408"/>
      <c r="J253" s="408"/>
      <c r="K253" s="408"/>
      <c r="L253" s="408"/>
      <c r="M253" s="408"/>
      <c r="N253" s="408"/>
      <c r="O253" s="408"/>
      <c r="P253" s="408"/>
      <c r="Q253" s="408"/>
      <c r="R253" s="408"/>
      <c r="S253" s="408"/>
      <c r="T253" s="409"/>
      <c r="V253" s="33"/>
    </row>
    <row r="254" spans="2:22" x14ac:dyDescent="0.3">
      <c r="B254" s="407"/>
      <c r="C254" s="408"/>
      <c r="D254" s="408"/>
      <c r="E254" s="408"/>
      <c r="F254" s="408"/>
      <c r="G254" s="408"/>
      <c r="H254" s="408"/>
      <c r="I254" s="408"/>
      <c r="J254" s="408"/>
      <c r="K254" s="408"/>
      <c r="L254" s="408"/>
      <c r="M254" s="408"/>
      <c r="N254" s="408"/>
      <c r="O254" s="408"/>
      <c r="P254" s="408"/>
      <c r="Q254" s="408"/>
      <c r="R254" s="408"/>
      <c r="S254" s="408"/>
      <c r="T254" s="409"/>
      <c r="V254" s="33"/>
    </row>
    <row r="255" spans="2:22" x14ac:dyDescent="0.3">
      <c r="B255" s="407"/>
      <c r="C255" s="408"/>
      <c r="D255" s="408"/>
      <c r="E255" s="408"/>
      <c r="F255" s="408"/>
      <c r="G255" s="408"/>
      <c r="H255" s="408"/>
      <c r="I255" s="408"/>
      <c r="J255" s="408"/>
      <c r="K255" s="408"/>
      <c r="L255" s="408"/>
      <c r="M255" s="408"/>
      <c r="N255" s="408"/>
      <c r="O255" s="408"/>
      <c r="P255" s="408"/>
      <c r="Q255" s="408"/>
      <c r="R255" s="408"/>
      <c r="S255" s="408"/>
      <c r="T255" s="409"/>
      <c r="V255" s="33"/>
    </row>
    <row r="256" spans="2:22" x14ac:dyDescent="0.3">
      <c r="B256" s="407"/>
      <c r="C256" s="408"/>
      <c r="D256" s="408"/>
      <c r="E256" s="408"/>
      <c r="F256" s="408"/>
      <c r="G256" s="408"/>
      <c r="H256" s="408"/>
      <c r="I256" s="408"/>
      <c r="J256" s="408"/>
      <c r="K256" s="408"/>
      <c r="L256" s="408"/>
      <c r="M256" s="408"/>
      <c r="N256" s="408"/>
      <c r="O256" s="408"/>
      <c r="P256" s="408"/>
      <c r="Q256" s="408"/>
      <c r="R256" s="408"/>
      <c r="S256" s="408"/>
      <c r="T256" s="409"/>
      <c r="V256" s="33"/>
    </row>
    <row r="257" spans="2:22" x14ac:dyDescent="0.3">
      <c r="B257" s="407"/>
      <c r="C257" s="408"/>
      <c r="D257" s="408"/>
      <c r="E257" s="408"/>
      <c r="F257" s="408"/>
      <c r="G257" s="408"/>
      <c r="H257" s="408"/>
      <c r="I257" s="408"/>
      <c r="J257" s="408"/>
      <c r="K257" s="408"/>
      <c r="L257" s="408"/>
      <c r="M257" s="408"/>
      <c r="N257" s="408"/>
      <c r="O257" s="408"/>
      <c r="P257" s="408"/>
      <c r="Q257" s="408"/>
      <c r="R257" s="408"/>
      <c r="S257" s="408"/>
      <c r="T257" s="409"/>
      <c r="V257" s="33"/>
    </row>
    <row r="258" spans="2:22" x14ac:dyDescent="0.3">
      <c r="B258" s="407"/>
      <c r="C258" s="408"/>
      <c r="D258" s="408"/>
      <c r="E258" s="408"/>
      <c r="F258" s="408"/>
      <c r="G258" s="408"/>
      <c r="H258" s="408"/>
      <c r="I258" s="408"/>
      <c r="J258" s="408"/>
      <c r="K258" s="408"/>
      <c r="L258" s="408"/>
      <c r="M258" s="408"/>
      <c r="N258" s="408"/>
      <c r="O258" s="408"/>
      <c r="P258" s="408"/>
      <c r="Q258" s="408"/>
      <c r="R258" s="408"/>
      <c r="S258" s="408"/>
      <c r="T258" s="409"/>
      <c r="V258" s="33"/>
    </row>
    <row r="259" spans="2:22" x14ac:dyDescent="0.3">
      <c r="B259" s="407"/>
      <c r="C259" s="408"/>
      <c r="D259" s="408"/>
      <c r="E259" s="408"/>
      <c r="F259" s="408"/>
      <c r="G259" s="408"/>
      <c r="H259" s="408"/>
      <c r="I259" s="408"/>
      <c r="J259" s="408"/>
      <c r="K259" s="408"/>
      <c r="L259" s="408"/>
      <c r="M259" s="408"/>
      <c r="N259" s="408"/>
      <c r="O259" s="408"/>
      <c r="P259" s="408"/>
      <c r="Q259" s="408"/>
      <c r="R259" s="408"/>
      <c r="S259" s="408"/>
      <c r="T259" s="409"/>
      <c r="V259" s="33"/>
    </row>
    <row r="260" spans="2:22" x14ac:dyDescent="0.3">
      <c r="B260" s="407"/>
      <c r="C260" s="408"/>
      <c r="D260" s="408"/>
      <c r="E260" s="408"/>
      <c r="F260" s="408"/>
      <c r="G260" s="408"/>
      <c r="H260" s="408"/>
      <c r="I260" s="408"/>
      <c r="J260" s="408"/>
      <c r="K260" s="408"/>
      <c r="L260" s="408"/>
      <c r="M260" s="408"/>
      <c r="N260" s="408"/>
      <c r="O260" s="408"/>
      <c r="P260" s="408"/>
      <c r="Q260" s="408"/>
      <c r="R260" s="408"/>
      <c r="S260" s="408"/>
      <c r="T260" s="409"/>
      <c r="V260" s="33"/>
    </row>
    <row r="261" spans="2:22" x14ac:dyDescent="0.3">
      <c r="B261" s="407"/>
      <c r="C261" s="408"/>
      <c r="D261" s="408"/>
      <c r="E261" s="408"/>
      <c r="F261" s="408"/>
      <c r="G261" s="408"/>
      <c r="H261" s="408"/>
      <c r="I261" s="408"/>
      <c r="J261" s="408"/>
      <c r="K261" s="408"/>
      <c r="L261" s="408"/>
      <c r="M261" s="408"/>
      <c r="N261" s="408"/>
      <c r="O261" s="408"/>
      <c r="P261" s="408"/>
      <c r="Q261" s="408"/>
      <c r="R261" s="408"/>
      <c r="S261" s="408"/>
      <c r="T261" s="409"/>
      <c r="V261" s="33"/>
    </row>
    <row r="262" spans="2:22" x14ac:dyDescent="0.3">
      <c r="B262" s="407"/>
      <c r="C262" s="408"/>
      <c r="D262" s="408"/>
      <c r="E262" s="408"/>
      <c r="F262" s="408"/>
      <c r="G262" s="408"/>
      <c r="H262" s="408"/>
      <c r="I262" s="408"/>
      <c r="J262" s="408"/>
      <c r="K262" s="408"/>
      <c r="L262" s="408"/>
      <c r="M262" s="408"/>
      <c r="N262" s="408"/>
      <c r="O262" s="408"/>
      <c r="P262" s="408"/>
      <c r="Q262" s="408"/>
      <c r="R262" s="408"/>
      <c r="S262" s="408"/>
      <c r="T262" s="409"/>
      <c r="V262" s="33"/>
    </row>
    <row r="263" spans="2:22" x14ac:dyDescent="0.3">
      <c r="B263" s="407"/>
      <c r="C263" s="408"/>
      <c r="D263" s="408"/>
      <c r="E263" s="408"/>
      <c r="F263" s="408"/>
      <c r="G263" s="408"/>
      <c r="H263" s="408"/>
      <c r="I263" s="408"/>
      <c r="J263" s="408"/>
      <c r="K263" s="408"/>
      <c r="L263" s="408"/>
      <c r="M263" s="408"/>
      <c r="N263" s="408"/>
      <c r="O263" s="408"/>
      <c r="P263" s="408"/>
      <c r="Q263" s="408"/>
      <c r="R263" s="408"/>
      <c r="S263" s="408"/>
      <c r="T263" s="409"/>
      <c r="V263" s="33"/>
    </row>
    <row r="264" spans="2:22" x14ac:dyDescent="0.3">
      <c r="B264" s="407"/>
      <c r="C264" s="408"/>
      <c r="D264" s="408"/>
      <c r="E264" s="408"/>
      <c r="F264" s="408"/>
      <c r="G264" s="408"/>
      <c r="H264" s="408"/>
      <c r="I264" s="408"/>
      <c r="J264" s="408"/>
      <c r="K264" s="408"/>
      <c r="L264" s="408"/>
      <c r="M264" s="408"/>
      <c r="N264" s="408"/>
      <c r="O264" s="408"/>
      <c r="P264" s="408"/>
      <c r="Q264" s="408"/>
      <c r="R264" s="408"/>
      <c r="S264" s="408"/>
      <c r="T264" s="409"/>
      <c r="V264" s="33"/>
    </row>
    <row r="265" spans="2:22" x14ac:dyDescent="0.3">
      <c r="B265" s="407"/>
      <c r="C265" s="408"/>
      <c r="D265" s="408"/>
      <c r="E265" s="408"/>
      <c r="F265" s="408"/>
      <c r="G265" s="408"/>
      <c r="H265" s="408"/>
      <c r="I265" s="408"/>
      <c r="J265" s="408"/>
      <c r="K265" s="408"/>
      <c r="L265" s="408"/>
      <c r="M265" s="408"/>
      <c r="N265" s="408"/>
      <c r="O265" s="408"/>
      <c r="P265" s="408"/>
      <c r="Q265" s="408"/>
      <c r="R265" s="408"/>
      <c r="S265" s="408"/>
      <c r="T265" s="409"/>
      <c r="V265" s="33"/>
    </row>
    <row r="266" spans="2:22" x14ac:dyDescent="0.3">
      <c r="B266" s="407"/>
      <c r="C266" s="408"/>
      <c r="D266" s="408"/>
      <c r="E266" s="408"/>
      <c r="F266" s="408"/>
      <c r="G266" s="408"/>
      <c r="H266" s="408"/>
      <c r="I266" s="408"/>
      <c r="J266" s="408"/>
      <c r="K266" s="408"/>
      <c r="L266" s="408"/>
      <c r="M266" s="408"/>
      <c r="N266" s="408"/>
      <c r="O266" s="408"/>
      <c r="P266" s="408"/>
      <c r="Q266" s="408"/>
      <c r="R266" s="408"/>
      <c r="S266" s="408"/>
      <c r="T266" s="409"/>
      <c r="V266" s="33"/>
    </row>
    <row r="267" spans="2:22" x14ac:dyDescent="0.3">
      <c r="B267" s="407"/>
      <c r="C267" s="408"/>
      <c r="D267" s="408"/>
      <c r="E267" s="408"/>
      <c r="F267" s="408"/>
      <c r="G267" s="408"/>
      <c r="H267" s="408"/>
      <c r="I267" s="408"/>
      <c r="J267" s="408"/>
      <c r="K267" s="408"/>
      <c r="L267" s="408"/>
      <c r="M267" s="408"/>
      <c r="N267" s="408"/>
      <c r="O267" s="408"/>
      <c r="P267" s="408"/>
      <c r="Q267" s="408"/>
      <c r="R267" s="408"/>
      <c r="S267" s="408"/>
      <c r="T267" s="409"/>
      <c r="V267" s="33"/>
    </row>
    <row r="268" spans="2:22" x14ac:dyDescent="0.3">
      <c r="B268" s="407"/>
      <c r="C268" s="408"/>
      <c r="D268" s="408"/>
      <c r="E268" s="408"/>
      <c r="F268" s="408"/>
      <c r="G268" s="408"/>
      <c r="H268" s="408"/>
      <c r="I268" s="408"/>
      <c r="J268" s="408"/>
      <c r="K268" s="408"/>
      <c r="L268" s="408"/>
      <c r="M268" s="408"/>
      <c r="N268" s="408"/>
      <c r="O268" s="408"/>
      <c r="P268" s="408"/>
      <c r="Q268" s="408"/>
      <c r="R268" s="408"/>
      <c r="S268" s="408"/>
      <c r="T268" s="409"/>
      <c r="V268" s="33"/>
    </row>
    <row r="269" spans="2:22" x14ac:dyDescent="0.3">
      <c r="B269" s="407"/>
      <c r="C269" s="408"/>
      <c r="D269" s="408"/>
      <c r="E269" s="408"/>
      <c r="F269" s="408"/>
      <c r="G269" s="408"/>
      <c r="H269" s="408"/>
      <c r="I269" s="408"/>
      <c r="J269" s="408"/>
      <c r="K269" s="408"/>
      <c r="L269" s="408"/>
      <c r="M269" s="408"/>
      <c r="N269" s="408"/>
      <c r="O269" s="408"/>
      <c r="P269" s="408"/>
      <c r="Q269" s="408"/>
      <c r="R269" s="408"/>
      <c r="S269" s="408"/>
      <c r="T269" s="409"/>
      <c r="V269" s="33"/>
    </row>
    <row r="270" spans="2:22" x14ac:dyDescent="0.3">
      <c r="B270" s="407"/>
      <c r="C270" s="408"/>
      <c r="D270" s="408"/>
      <c r="E270" s="408"/>
      <c r="F270" s="408"/>
      <c r="G270" s="408"/>
      <c r="H270" s="408"/>
      <c r="I270" s="408"/>
      <c r="J270" s="408"/>
      <c r="K270" s="408"/>
      <c r="L270" s="408"/>
      <c r="M270" s="408"/>
      <c r="N270" s="408"/>
      <c r="O270" s="408"/>
      <c r="P270" s="408"/>
      <c r="Q270" s="408"/>
      <c r="R270" s="408"/>
      <c r="S270" s="408"/>
      <c r="T270" s="409"/>
      <c r="V270" s="33"/>
    </row>
    <row r="271" spans="2:22" x14ac:dyDescent="0.3">
      <c r="B271" s="407"/>
      <c r="C271" s="408"/>
      <c r="D271" s="408"/>
      <c r="E271" s="408"/>
      <c r="F271" s="408"/>
      <c r="G271" s="408"/>
      <c r="H271" s="408"/>
      <c r="I271" s="408"/>
      <c r="J271" s="408"/>
      <c r="K271" s="408"/>
      <c r="L271" s="408"/>
      <c r="M271" s="408"/>
      <c r="N271" s="408"/>
      <c r="O271" s="408"/>
      <c r="P271" s="408"/>
      <c r="Q271" s="408"/>
      <c r="R271" s="408"/>
      <c r="S271" s="408"/>
      <c r="T271" s="409"/>
      <c r="V271" s="33"/>
    </row>
    <row r="272" spans="2:22" x14ac:dyDescent="0.3">
      <c r="B272" s="407"/>
      <c r="C272" s="408"/>
      <c r="D272" s="408"/>
      <c r="E272" s="408"/>
      <c r="F272" s="408"/>
      <c r="G272" s="408"/>
      <c r="H272" s="408"/>
      <c r="I272" s="408"/>
      <c r="J272" s="408"/>
      <c r="K272" s="408"/>
      <c r="L272" s="408"/>
      <c r="M272" s="408"/>
      <c r="N272" s="408"/>
      <c r="O272" s="408"/>
      <c r="P272" s="408"/>
      <c r="Q272" s="408"/>
      <c r="R272" s="408"/>
      <c r="S272" s="408"/>
      <c r="T272" s="409"/>
      <c r="V272" s="33"/>
    </row>
    <row r="273" spans="2:22" x14ac:dyDescent="0.3">
      <c r="B273" s="407"/>
      <c r="C273" s="408"/>
      <c r="D273" s="408"/>
      <c r="E273" s="408"/>
      <c r="F273" s="408"/>
      <c r="G273" s="408"/>
      <c r="H273" s="408"/>
      <c r="I273" s="408"/>
      <c r="J273" s="408"/>
      <c r="K273" s="408"/>
      <c r="L273" s="408"/>
      <c r="M273" s="408"/>
      <c r="N273" s="408"/>
      <c r="O273" s="408"/>
      <c r="P273" s="408"/>
      <c r="Q273" s="408"/>
      <c r="R273" s="408"/>
      <c r="S273" s="408"/>
      <c r="T273" s="409"/>
      <c r="V273" s="33"/>
    </row>
    <row r="274" spans="2:22" x14ac:dyDescent="0.3">
      <c r="B274" s="407"/>
      <c r="C274" s="408"/>
      <c r="D274" s="408"/>
      <c r="E274" s="408"/>
      <c r="F274" s="408"/>
      <c r="G274" s="408"/>
      <c r="H274" s="408"/>
      <c r="I274" s="408"/>
      <c r="J274" s="408"/>
      <c r="K274" s="408"/>
      <c r="L274" s="408"/>
      <c r="M274" s="408"/>
      <c r="N274" s="408"/>
      <c r="O274" s="408"/>
      <c r="P274" s="408"/>
      <c r="Q274" s="408"/>
      <c r="R274" s="408"/>
      <c r="S274" s="408"/>
      <c r="T274" s="409"/>
      <c r="V274" s="33"/>
    </row>
    <row r="275" spans="2:22" x14ac:dyDescent="0.3">
      <c r="B275" s="407"/>
      <c r="C275" s="408"/>
      <c r="D275" s="408"/>
      <c r="E275" s="408"/>
      <c r="F275" s="408"/>
      <c r="G275" s="408"/>
      <c r="H275" s="408"/>
      <c r="I275" s="408"/>
      <c r="J275" s="408"/>
      <c r="K275" s="408"/>
      <c r="L275" s="408"/>
      <c r="M275" s="408"/>
      <c r="N275" s="408"/>
      <c r="O275" s="408"/>
      <c r="P275" s="408"/>
      <c r="Q275" s="408"/>
      <c r="R275" s="408"/>
      <c r="S275" s="408"/>
      <c r="T275" s="409"/>
      <c r="V275" s="33"/>
    </row>
    <row r="276" spans="2:22" x14ac:dyDescent="0.3">
      <c r="B276" s="407"/>
      <c r="C276" s="408"/>
      <c r="D276" s="408"/>
      <c r="E276" s="408"/>
      <c r="F276" s="408"/>
      <c r="G276" s="408"/>
      <c r="H276" s="408"/>
      <c r="I276" s="408"/>
      <c r="J276" s="408"/>
      <c r="K276" s="408"/>
      <c r="L276" s="408"/>
      <c r="M276" s="408"/>
      <c r="N276" s="408"/>
      <c r="O276" s="408"/>
      <c r="P276" s="408"/>
      <c r="Q276" s="408"/>
      <c r="R276" s="408"/>
      <c r="S276" s="408"/>
      <c r="T276" s="409"/>
      <c r="V276" s="33"/>
    </row>
    <row r="277" spans="2:22" x14ac:dyDescent="0.3">
      <c r="B277" s="407"/>
      <c r="C277" s="408"/>
      <c r="D277" s="408"/>
      <c r="E277" s="408"/>
      <c r="F277" s="408"/>
      <c r="G277" s="408"/>
      <c r="H277" s="408"/>
      <c r="I277" s="408"/>
      <c r="J277" s="408"/>
      <c r="K277" s="408"/>
      <c r="L277" s="408"/>
      <c r="M277" s="408"/>
      <c r="N277" s="408"/>
      <c r="O277" s="408"/>
      <c r="P277" s="408"/>
      <c r="Q277" s="408"/>
      <c r="R277" s="408"/>
      <c r="S277" s="408"/>
      <c r="T277" s="409"/>
      <c r="V277" s="33"/>
    </row>
    <row r="278" spans="2:22" ht="16.2" thickBot="1" x14ac:dyDescent="0.35">
      <c r="B278" s="410"/>
      <c r="C278" s="411"/>
      <c r="D278" s="411"/>
      <c r="E278" s="411"/>
      <c r="F278" s="411"/>
      <c r="G278" s="411"/>
      <c r="H278" s="411"/>
      <c r="I278" s="411"/>
      <c r="J278" s="411"/>
      <c r="K278" s="411"/>
      <c r="L278" s="411"/>
      <c r="M278" s="411"/>
      <c r="N278" s="411"/>
      <c r="O278" s="411"/>
      <c r="P278" s="411"/>
      <c r="Q278" s="411"/>
      <c r="R278" s="411"/>
      <c r="S278" s="411"/>
      <c r="T278" s="412"/>
      <c r="V278" s="33"/>
    </row>
    <row r="279" spans="2:22" ht="16.2" thickBot="1" x14ac:dyDescent="0.35">
      <c r="V279" s="33"/>
    </row>
    <row r="280" spans="2:22" ht="16.2" thickBot="1" x14ac:dyDescent="0.35">
      <c r="B280" s="21" t="s">
        <v>135</v>
      </c>
      <c r="C280" s="22"/>
      <c r="D280" s="22"/>
      <c r="E280" s="22"/>
      <c r="F280" s="22"/>
      <c r="G280" s="22"/>
      <c r="H280" s="22"/>
      <c r="I280" s="22"/>
      <c r="J280" s="22"/>
      <c r="K280" s="22"/>
      <c r="L280" s="22"/>
      <c r="M280" s="22"/>
      <c r="N280" s="22"/>
      <c r="O280" s="22"/>
      <c r="P280" s="22"/>
      <c r="Q280" s="22"/>
      <c r="R280" s="22"/>
      <c r="S280" s="22"/>
      <c r="T280" s="23"/>
      <c r="V280" s="33"/>
    </row>
    <row r="281" spans="2:22" x14ac:dyDescent="0.3">
      <c r="B281" s="407"/>
      <c r="C281" s="408"/>
      <c r="D281" s="408"/>
      <c r="E281" s="408"/>
      <c r="F281" s="408"/>
      <c r="G281" s="408"/>
      <c r="H281" s="408"/>
      <c r="I281" s="408"/>
      <c r="J281" s="408"/>
      <c r="K281" s="408"/>
      <c r="L281" s="408"/>
      <c r="M281" s="408"/>
      <c r="N281" s="408"/>
      <c r="O281" s="408"/>
      <c r="P281" s="408"/>
      <c r="Q281" s="408"/>
      <c r="R281" s="408"/>
      <c r="S281" s="408"/>
      <c r="T281" s="409"/>
      <c r="V281" s="33"/>
    </row>
    <row r="282" spans="2:22" x14ac:dyDescent="0.3">
      <c r="B282" s="407"/>
      <c r="C282" s="408"/>
      <c r="D282" s="408"/>
      <c r="E282" s="408"/>
      <c r="F282" s="408"/>
      <c r="G282" s="408"/>
      <c r="H282" s="408"/>
      <c r="I282" s="408"/>
      <c r="J282" s="408"/>
      <c r="K282" s="408"/>
      <c r="L282" s="408"/>
      <c r="M282" s="408"/>
      <c r="N282" s="408"/>
      <c r="O282" s="408"/>
      <c r="P282" s="408"/>
      <c r="Q282" s="408"/>
      <c r="R282" s="408"/>
      <c r="S282" s="408"/>
      <c r="T282" s="409"/>
      <c r="V282" s="33"/>
    </row>
    <row r="283" spans="2:22" x14ac:dyDescent="0.3">
      <c r="B283" s="407"/>
      <c r="C283" s="408"/>
      <c r="D283" s="408"/>
      <c r="E283" s="408"/>
      <c r="F283" s="408"/>
      <c r="G283" s="408"/>
      <c r="H283" s="408"/>
      <c r="I283" s="408"/>
      <c r="J283" s="408"/>
      <c r="K283" s="408"/>
      <c r="L283" s="408"/>
      <c r="M283" s="408"/>
      <c r="N283" s="408"/>
      <c r="O283" s="408"/>
      <c r="P283" s="408"/>
      <c r="Q283" s="408"/>
      <c r="R283" s="408"/>
      <c r="S283" s="408"/>
      <c r="T283" s="409"/>
      <c r="V283" s="33"/>
    </row>
    <row r="284" spans="2:22" x14ac:dyDescent="0.3">
      <c r="B284" s="407"/>
      <c r="C284" s="408"/>
      <c r="D284" s="408"/>
      <c r="E284" s="408"/>
      <c r="F284" s="408"/>
      <c r="G284" s="408"/>
      <c r="H284" s="408"/>
      <c r="I284" s="408"/>
      <c r="J284" s="408"/>
      <c r="K284" s="408"/>
      <c r="L284" s="408"/>
      <c r="M284" s="408"/>
      <c r="N284" s="408"/>
      <c r="O284" s="408"/>
      <c r="P284" s="408"/>
      <c r="Q284" s="408"/>
      <c r="R284" s="408"/>
      <c r="S284" s="408"/>
      <c r="T284" s="409"/>
      <c r="V284" s="33"/>
    </row>
    <row r="285" spans="2:22" x14ac:dyDescent="0.3">
      <c r="B285" s="407"/>
      <c r="C285" s="408"/>
      <c r="D285" s="408"/>
      <c r="E285" s="408"/>
      <c r="F285" s="408"/>
      <c r="G285" s="408"/>
      <c r="H285" s="408"/>
      <c r="I285" s="408"/>
      <c r="J285" s="408"/>
      <c r="K285" s="408"/>
      <c r="L285" s="408"/>
      <c r="M285" s="408"/>
      <c r="N285" s="408"/>
      <c r="O285" s="408"/>
      <c r="P285" s="408"/>
      <c r="Q285" s="408"/>
      <c r="R285" s="408"/>
      <c r="S285" s="408"/>
      <c r="T285" s="409"/>
      <c r="V285" s="33"/>
    </row>
    <row r="286" spans="2:22" x14ac:dyDescent="0.3">
      <c r="B286" s="407"/>
      <c r="C286" s="408"/>
      <c r="D286" s="408"/>
      <c r="E286" s="408"/>
      <c r="F286" s="408"/>
      <c r="G286" s="408"/>
      <c r="H286" s="408"/>
      <c r="I286" s="408"/>
      <c r="J286" s="408"/>
      <c r="K286" s="408"/>
      <c r="L286" s="408"/>
      <c r="M286" s="408"/>
      <c r="N286" s="408"/>
      <c r="O286" s="408"/>
      <c r="P286" s="408"/>
      <c r="Q286" s="408"/>
      <c r="R286" s="408"/>
      <c r="S286" s="408"/>
      <c r="T286" s="409"/>
      <c r="V286" s="33"/>
    </row>
    <row r="287" spans="2:22" x14ac:dyDescent="0.3">
      <c r="B287" s="407"/>
      <c r="C287" s="408"/>
      <c r="D287" s="408"/>
      <c r="E287" s="408"/>
      <c r="F287" s="408"/>
      <c r="G287" s="408"/>
      <c r="H287" s="408"/>
      <c r="I287" s="408"/>
      <c r="J287" s="408"/>
      <c r="K287" s="408"/>
      <c r="L287" s="408"/>
      <c r="M287" s="408"/>
      <c r="N287" s="408"/>
      <c r="O287" s="408"/>
      <c r="P287" s="408"/>
      <c r="Q287" s="408"/>
      <c r="R287" s="408"/>
      <c r="S287" s="408"/>
      <c r="T287" s="409"/>
      <c r="V287" s="33"/>
    </row>
    <row r="288" spans="2:22" x14ac:dyDescent="0.3">
      <c r="B288" s="407"/>
      <c r="C288" s="408"/>
      <c r="D288" s="408"/>
      <c r="E288" s="408"/>
      <c r="F288" s="408"/>
      <c r="G288" s="408"/>
      <c r="H288" s="408"/>
      <c r="I288" s="408"/>
      <c r="J288" s="408"/>
      <c r="K288" s="408"/>
      <c r="L288" s="408"/>
      <c r="M288" s="408"/>
      <c r="N288" s="408"/>
      <c r="O288" s="408"/>
      <c r="P288" s="408"/>
      <c r="Q288" s="408"/>
      <c r="R288" s="408"/>
      <c r="S288" s="408"/>
      <c r="T288" s="409"/>
      <c r="V288" s="33"/>
    </row>
    <row r="289" spans="2:22" x14ac:dyDescent="0.3">
      <c r="B289" s="407"/>
      <c r="C289" s="408"/>
      <c r="D289" s="408"/>
      <c r="E289" s="408"/>
      <c r="F289" s="408"/>
      <c r="G289" s="408"/>
      <c r="H289" s="408"/>
      <c r="I289" s="408"/>
      <c r="J289" s="408"/>
      <c r="K289" s="408"/>
      <c r="L289" s="408"/>
      <c r="M289" s="408"/>
      <c r="N289" s="408"/>
      <c r="O289" s="408"/>
      <c r="P289" s="408"/>
      <c r="Q289" s="408"/>
      <c r="R289" s="408"/>
      <c r="S289" s="408"/>
      <c r="T289" s="409"/>
      <c r="V289" s="33"/>
    </row>
    <row r="290" spans="2:22" x14ac:dyDescent="0.3">
      <c r="B290" s="407"/>
      <c r="C290" s="408"/>
      <c r="D290" s="408"/>
      <c r="E290" s="408"/>
      <c r="F290" s="408"/>
      <c r="G290" s="408"/>
      <c r="H290" s="408"/>
      <c r="I290" s="408"/>
      <c r="J290" s="408"/>
      <c r="K290" s="408"/>
      <c r="L290" s="408"/>
      <c r="M290" s="408"/>
      <c r="N290" s="408"/>
      <c r="O290" s="408"/>
      <c r="P290" s="408"/>
      <c r="Q290" s="408"/>
      <c r="R290" s="408"/>
      <c r="S290" s="408"/>
      <c r="T290" s="409"/>
      <c r="V290" s="33"/>
    </row>
    <row r="291" spans="2:22" x14ac:dyDescent="0.3">
      <c r="B291" s="407"/>
      <c r="C291" s="408"/>
      <c r="D291" s="408"/>
      <c r="E291" s="408"/>
      <c r="F291" s="408"/>
      <c r="G291" s="408"/>
      <c r="H291" s="408"/>
      <c r="I291" s="408"/>
      <c r="J291" s="408"/>
      <c r="K291" s="408"/>
      <c r="L291" s="408"/>
      <c r="M291" s="408"/>
      <c r="N291" s="408"/>
      <c r="O291" s="408"/>
      <c r="P291" s="408"/>
      <c r="Q291" s="408"/>
      <c r="R291" s="408"/>
      <c r="S291" s="408"/>
      <c r="T291" s="409"/>
      <c r="V291" s="33"/>
    </row>
    <row r="292" spans="2:22" x14ac:dyDescent="0.3">
      <c r="B292" s="407"/>
      <c r="C292" s="408"/>
      <c r="D292" s="408"/>
      <c r="E292" s="408"/>
      <c r="F292" s="408"/>
      <c r="G292" s="408"/>
      <c r="H292" s="408"/>
      <c r="I292" s="408"/>
      <c r="J292" s="408"/>
      <c r="K292" s="408"/>
      <c r="L292" s="408"/>
      <c r="M292" s="408"/>
      <c r="N292" s="408"/>
      <c r="O292" s="408"/>
      <c r="P292" s="408"/>
      <c r="Q292" s="408"/>
      <c r="R292" s="408"/>
      <c r="S292" s="408"/>
      <c r="T292" s="409"/>
      <c r="V292" s="33"/>
    </row>
    <row r="293" spans="2:22" x14ac:dyDescent="0.3">
      <c r="B293" s="407"/>
      <c r="C293" s="408"/>
      <c r="D293" s="408"/>
      <c r="E293" s="408"/>
      <c r="F293" s="408"/>
      <c r="G293" s="408"/>
      <c r="H293" s="408"/>
      <c r="I293" s="408"/>
      <c r="J293" s="408"/>
      <c r="K293" s="408"/>
      <c r="L293" s="408"/>
      <c r="M293" s="408"/>
      <c r="N293" s="408"/>
      <c r="O293" s="408"/>
      <c r="P293" s="408"/>
      <c r="Q293" s="408"/>
      <c r="R293" s="408"/>
      <c r="S293" s="408"/>
      <c r="T293" s="409"/>
      <c r="V293" s="33"/>
    </row>
    <row r="294" spans="2:22" x14ac:dyDescent="0.3">
      <c r="B294" s="407"/>
      <c r="C294" s="408"/>
      <c r="D294" s="408"/>
      <c r="E294" s="408"/>
      <c r="F294" s="408"/>
      <c r="G294" s="408"/>
      <c r="H294" s="408"/>
      <c r="I294" s="408"/>
      <c r="J294" s="408"/>
      <c r="K294" s="408"/>
      <c r="L294" s="408"/>
      <c r="M294" s="408"/>
      <c r="N294" s="408"/>
      <c r="O294" s="408"/>
      <c r="P294" s="408"/>
      <c r="Q294" s="408"/>
      <c r="R294" s="408"/>
      <c r="S294" s="408"/>
      <c r="T294" s="409"/>
      <c r="V294" s="33"/>
    </row>
    <row r="295" spans="2:22" x14ac:dyDescent="0.3">
      <c r="B295" s="407"/>
      <c r="C295" s="408"/>
      <c r="D295" s="408"/>
      <c r="E295" s="408"/>
      <c r="F295" s="408"/>
      <c r="G295" s="408"/>
      <c r="H295" s="408"/>
      <c r="I295" s="408"/>
      <c r="J295" s="408"/>
      <c r="K295" s="408"/>
      <c r="L295" s="408"/>
      <c r="M295" s="408"/>
      <c r="N295" s="408"/>
      <c r="O295" s="408"/>
      <c r="P295" s="408"/>
      <c r="Q295" s="408"/>
      <c r="R295" s="408"/>
      <c r="S295" s="408"/>
      <c r="T295" s="409"/>
      <c r="V295" s="33"/>
    </row>
    <row r="296" spans="2:22" x14ac:dyDescent="0.3">
      <c r="B296" s="407"/>
      <c r="C296" s="408"/>
      <c r="D296" s="408"/>
      <c r="E296" s="408"/>
      <c r="F296" s="408"/>
      <c r="G296" s="408"/>
      <c r="H296" s="408"/>
      <c r="I296" s="408"/>
      <c r="J296" s="408"/>
      <c r="K296" s="408"/>
      <c r="L296" s="408"/>
      <c r="M296" s="408"/>
      <c r="N296" s="408"/>
      <c r="O296" s="408"/>
      <c r="P296" s="408"/>
      <c r="Q296" s="408"/>
      <c r="R296" s="408"/>
      <c r="S296" s="408"/>
      <c r="T296" s="409"/>
      <c r="V296" s="33"/>
    </row>
    <row r="297" spans="2:22" x14ac:dyDescent="0.3">
      <c r="B297" s="407"/>
      <c r="C297" s="408"/>
      <c r="D297" s="408"/>
      <c r="E297" s="408"/>
      <c r="F297" s="408"/>
      <c r="G297" s="408"/>
      <c r="H297" s="408"/>
      <c r="I297" s="408"/>
      <c r="J297" s="408"/>
      <c r="K297" s="408"/>
      <c r="L297" s="408"/>
      <c r="M297" s="408"/>
      <c r="N297" s="408"/>
      <c r="O297" s="408"/>
      <c r="P297" s="408"/>
      <c r="Q297" s="408"/>
      <c r="R297" s="408"/>
      <c r="S297" s="408"/>
      <c r="T297" s="409"/>
      <c r="V297" s="33"/>
    </row>
    <row r="298" spans="2:22" x14ac:dyDescent="0.3">
      <c r="B298" s="407"/>
      <c r="C298" s="408"/>
      <c r="D298" s="408"/>
      <c r="E298" s="408"/>
      <c r="F298" s="408"/>
      <c r="G298" s="408"/>
      <c r="H298" s="408"/>
      <c r="I298" s="408"/>
      <c r="J298" s="408"/>
      <c r="K298" s="408"/>
      <c r="L298" s="408"/>
      <c r="M298" s="408"/>
      <c r="N298" s="408"/>
      <c r="O298" s="408"/>
      <c r="P298" s="408"/>
      <c r="Q298" s="408"/>
      <c r="R298" s="408"/>
      <c r="S298" s="408"/>
      <c r="T298" s="409"/>
      <c r="V298" s="33"/>
    </row>
    <row r="299" spans="2:22" x14ac:dyDescent="0.3">
      <c r="B299" s="407"/>
      <c r="C299" s="408"/>
      <c r="D299" s="408"/>
      <c r="E299" s="408"/>
      <c r="F299" s="408"/>
      <c r="G299" s="408"/>
      <c r="H299" s="408"/>
      <c r="I299" s="408"/>
      <c r="J299" s="408"/>
      <c r="K299" s="408"/>
      <c r="L299" s="408"/>
      <c r="M299" s="408"/>
      <c r="N299" s="408"/>
      <c r="O299" s="408"/>
      <c r="P299" s="408"/>
      <c r="Q299" s="408"/>
      <c r="R299" s="408"/>
      <c r="S299" s="408"/>
      <c r="T299" s="409"/>
      <c r="V299" s="33"/>
    </row>
    <row r="300" spans="2:22" x14ac:dyDescent="0.3">
      <c r="B300" s="407"/>
      <c r="C300" s="408"/>
      <c r="D300" s="408"/>
      <c r="E300" s="408"/>
      <c r="F300" s="408"/>
      <c r="G300" s="408"/>
      <c r="H300" s="408"/>
      <c r="I300" s="408"/>
      <c r="J300" s="408"/>
      <c r="K300" s="408"/>
      <c r="L300" s="408"/>
      <c r="M300" s="408"/>
      <c r="N300" s="408"/>
      <c r="O300" s="408"/>
      <c r="P300" s="408"/>
      <c r="Q300" s="408"/>
      <c r="R300" s="408"/>
      <c r="S300" s="408"/>
      <c r="T300" s="409"/>
      <c r="V300" s="33"/>
    </row>
    <row r="301" spans="2:22" x14ac:dyDescent="0.3">
      <c r="B301" s="407"/>
      <c r="C301" s="408"/>
      <c r="D301" s="408"/>
      <c r="E301" s="408"/>
      <c r="F301" s="408"/>
      <c r="G301" s="408"/>
      <c r="H301" s="408"/>
      <c r="I301" s="408"/>
      <c r="J301" s="408"/>
      <c r="K301" s="408"/>
      <c r="L301" s="408"/>
      <c r="M301" s="408"/>
      <c r="N301" s="408"/>
      <c r="O301" s="408"/>
      <c r="P301" s="408"/>
      <c r="Q301" s="408"/>
      <c r="R301" s="408"/>
      <c r="S301" s="408"/>
      <c r="T301" s="409"/>
      <c r="V301" s="33"/>
    </row>
    <row r="302" spans="2:22" x14ac:dyDescent="0.3">
      <c r="B302" s="407"/>
      <c r="C302" s="408"/>
      <c r="D302" s="408"/>
      <c r="E302" s="408"/>
      <c r="F302" s="408"/>
      <c r="G302" s="408"/>
      <c r="H302" s="408"/>
      <c r="I302" s="408"/>
      <c r="J302" s="408"/>
      <c r="K302" s="408"/>
      <c r="L302" s="408"/>
      <c r="M302" s="408"/>
      <c r="N302" s="408"/>
      <c r="O302" s="408"/>
      <c r="P302" s="408"/>
      <c r="Q302" s="408"/>
      <c r="R302" s="408"/>
      <c r="S302" s="408"/>
      <c r="T302" s="409"/>
      <c r="V302" s="33"/>
    </row>
    <row r="303" spans="2:22" x14ac:dyDescent="0.3">
      <c r="B303" s="407"/>
      <c r="C303" s="408"/>
      <c r="D303" s="408"/>
      <c r="E303" s="408"/>
      <c r="F303" s="408"/>
      <c r="G303" s="408"/>
      <c r="H303" s="408"/>
      <c r="I303" s="408"/>
      <c r="J303" s="408"/>
      <c r="K303" s="408"/>
      <c r="L303" s="408"/>
      <c r="M303" s="408"/>
      <c r="N303" s="408"/>
      <c r="O303" s="408"/>
      <c r="P303" s="408"/>
      <c r="Q303" s="408"/>
      <c r="R303" s="408"/>
      <c r="S303" s="408"/>
      <c r="T303" s="409"/>
      <c r="V303" s="33"/>
    </row>
    <row r="304" spans="2:22" x14ac:dyDescent="0.3">
      <c r="B304" s="407"/>
      <c r="C304" s="408"/>
      <c r="D304" s="408"/>
      <c r="E304" s="408"/>
      <c r="F304" s="408"/>
      <c r="G304" s="408"/>
      <c r="H304" s="408"/>
      <c r="I304" s="408"/>
      <c r="J304" s="408"/>
      <c r="K304" s="408"/>
      <c r="L304" s="408"/>
      <c r="M304" s="408"/>
      <c r="N304" s="408"/>
      <c r="O304" s="408"/>
      <c r="P304" s="408"/>
      <c r="Q304" s="408"/>
      <c r="R304" s="408"/>
      <c r="S304" s="408"/>
      <c r="T304" s="409"/>
      <c r="V304" s="33"/>
    </row>
    <row r="305" spans="2:22" x14ac:dyDescent="0.3">
      <c r="B305" s="407"/>
      <c r="C305" s="408"/>
      <c r="D305" s="408"/>
      <c r="E305" s="408"/>
      <c r="F305" s="408"/>
      <c r="G305" s="408"/>
      <c r="H305" s="408"/>
      <c r="I305" s="408"/>
      <c r="J305" s="408"/>
      <c r="K305" s="408"/>
      <c r="L305" s="408"/>
      <c r="M305" s="408"/>
      <c r="N305" s="408"/>
      <c r="O305" s="408"/>
      <c r="P305" s="408"/>
      <c r="Q305" s="408"/>
      <c r="R305" s="408"/>
      <c r="S305" s="408"/>
      <c r="T305" s="409"/>
      <c r="V305" s="33"/>
    </row>
    <row r="306" spans="2:22" x14ac:dyDescent="0.3">
      <c r="B306" s="407"/>
      <c r="C306" s="408"/>
      <c r="D306" s="408"/>
      <c r="E306" s="408"/>
      <c r="F306" s="408"/>
      <c r="G306" s="408"/>
      <c r="H306" s="408"/>
      <c r="I306" s="408"/>
      <c r="J306" s="408"/>
      <c r="K306" s="408"/>
      <c r="L306" s="408"/>
      <c r="M306" s="408"/>
      <c r="N306" s="408"/>
      <c r="O306" s="408"/>
      <c r="P306" s="408"/>
      <c r="Q306" s="408"/>
      <c r="R306" s="408"/>
      <c r="S306" s="408"/>
      <c r="T306" s="409"/>
      <c r="V306" s="33"/>
    </row>
    <row r="307" spans="2:22" x14ac:dyDescent="0.3">
      <c r="B307" s="407"/>
      <c r="C307" s="408"/>
      <c r="D307" s="408"/>
      <c r="E307" s="408"/>
      <c r="F307" s="408"/>
      <c r="G307" s="408"/>
      <c r="H307" s="408"/>
      <c r="I307" s="408"/>
      <c r="J307" s="408"/>
      <c r="K307" s="408"/>
      <c r="L307" s="408"/>
      <c r="M307" s="408"/>
      <c r="N307" s="408"/>
      <c r="O307" s="408"/>
      <c r="P307" s="408"/>
      <c r="Q307" s="408"/>
      <c r="R307" s="408"/>
      <c r="S307" s="408"/>
      <c r="T307" s="409"/>
      <c r="V307" s="33"/>
    </row>
    <row r="308" spans="2:22" x14ac:dyDescent="0.3">
      <c r="B308" s="407"/>
      <c r="C308" s="408"/>
      <c r="D308" s="408"/>
      <c r="E308" s="408"/>
      <c r="F308" s="408"/>
      <c r="G308" s="408"/>
      <c r="H308" s="408"/>
      <c r="I308" s="408"/>
      <c r="J308" s="408"/>
      <c r="K308" s="408"/>
      <c r="L308" s="408"/>
      <c r="M308" s="408"/>
      <c r="N308" s="408"/>
      <c r="O308" s="408"/>
      <c r="P308" s="408"/>
      <c r="Q308" s="408"/>
      <c r="R308" s="408"/>
      <c r="S308" s="408"/>
      <c r="T308" s="409"/>
      <c r="V308" s="33"/>
    </row>
    <row r="309" spans="2:22" x14ac:dyDescent="0.3">
      <c r="B309" s="407"/>
      <c r="C309" s="408"/>
      <c r="D309" s="408"/>
      <c r="E309" s="408"/>
      <c r="F309" s="408"/>
      <c r="G309" s="408"/>
      <c r="H309" s="408"/>
      <c r="I309" s="408"/>
      <c r="J309" s="408"/>
      <c r="K309" s="408"/>
      <c r="L309" s="408"/>
      <c r="M309" s="408"/>
      <c r="N309" s="408"/>
      <c r="O309" s="408"/>
      <c r="P309" s="408"/>
      <c r="Q309" s="408"/>
      <c r="R309" s="408"/>
      <c r="S309" s="408"/>
      <c r="T309" s="409"/>
      <c r="V309" s="33"/>
    </row>
    <row r="310" spans="2:22" x14ac:dyDescent="0.3">
      <c r="B310" s="407"/>
      <c r="C310" s="408"/>
      <c r="D310" s="408"/>
      <c r="E310" s="408"/>
      <c r="F310" s="408"/>
      <c r="G310" s="408"/>
      <c r="H310" s="408"/>
      <c r="I310" s="408"/>
      <c r="J310" s="408"/>
      <c r="K310" s="408"/>
      <c r="L310" s="408"/>
      <c r="M310" s="408"/>
      <c r="N310" s="408"/>
      <c r="O310" s="408"/>
      <c r="P310" s="408"/>
      <c r="Q310" s="408"/>
      <c r="R310" s="408"/>
      <c r="S310" s="408"/>
      <c r="T310" s="409"/>
      <c r="V310" s="33"/>
    </row>
    <row r="311" spans="2:22" x14ac:dyDescent="0.3">
      <c r="B311" s="407"/>
      <c r="C311" s="408"/>
      <c r="D311" s="408"/>
      <c r="E311" s="408"/>
      <c r="F311" s="408"/>
      <c r="G311" s="408"/>
      <c r="H311" s="408"/>
      <c r="I311" s="408"/>
      <c r="J311" s="408"/>
      <c r="K311" s="408"/>
      <c r="L311" s="408"/>
      <c r="M311" s="408"/>
      <c r="N311" s="408"/>
      <c r="O311" s="408"/>
      <c r="P311" s="408"/>
      <c r="Q311" s="408"/>
      <c r="R311" s="408"/>
      <c r="S311" s="408"/>
      <c r="T311" s="409"/>
      <c r="V311" s="33"/>
    </row>
    <row r="312" spans="2:22" ht="16.2" thickBot="1" x14ac:dyDescent="0.35">
      <c r="B312" s="410"/>
      <c r="C312" s="411"/>
      <c r="D312" s="411"/>
      <c r="E312" s="411"/>
      <c r="F312" s="411"/>
      <c r="G312" s="411"/>
      <c r="H312" s="411"/>
      <c r="I312" s="411"/>
      <c r="J312" s="411"/>
      <c r="K312" s="411"/>
      <c r="L312" s="411"/>
      <c r="M312" s="411"/>
      <c r="N312" s="411"/>
      <c r="O312" s="411"/>
      <c r="P312" s="411"/>
      <c r="Q312" s="411"/>
      <c r="R312" s="411"/>
      <c r="S312" s="411"/>
      <c r="T312" s="412"/>
      <c r="V312" s="33"/>
    </row>
    <row r="313" spans="2:22" ht="16.2" thickBot="1" x14ac:dyDescent="0.35">
      <c r="V313" s="33"/>
    </row>
    <row r="314" spans="2:22" ht="16.2" thickBot="1" x14ac:dyDescent="0.35">
      <c r="B314" s="21" t="s">
        <v>218</v>
      </c>
      <c r="C314" s="22"/>
      <c r="D314" s="22"/>
      <c r="E314" s="22"/>
      <c r="F314" s="22"/>
      <c r="G314" s="22"/>
      <c r="H314" s="22"/>
      <c r="I314" s="22"/>
      <c r="J314" s="22"/>
      <c r="K314" s="22"/>
      <c r="L314" s="22"/>
      <c r="M314" s="22"/>
      <c r="N314" s="22"/>
      <c r="O314" s="22"/>
      <c r="P314" s="22"/>
      <c r="Q314" s="22"/>
      <c r="R314" s="22"/>
      <c r="S314" s="22"/>
      <c r="T314" s="23"/>
      <c r="V314" s="33"/>
    </row>
    <row r="315" spans="2:22" x14ac:dyDescent="0.3">
      <c r="B315" s="407"/>
      <c r="C315" s="408"/>
      <c r="D315" s="408"/>
      <c r="E315" s="408"/>
      <c r="F315" s="408"/>
      <c r="G315" s="408"/>
      <c r="H315" s="408"/>
      <c r="I315" s="408"/>
      <c r="J315" s="408"/>
      <c r="K315" s="408"/>
      <c r="L315" s="408"/>
      <c r="M315" s="408"/>
      <c r="N315" s="408"/>
      <c r="O315" s="408"/>
      <c r="P315" s="408"/>
      <c r="Q315" s="408"/>
      <c r="R315" s="408"/>
      <c r="S315" s="408"/>
      <c r="T315" s="409"/>
      <c r="V315" s="33"/>
    </row>
    <row r="316" spans="2:22" x14ac:dyDescent="0.3">
      <c r="B316" s="407"/>
      <c r="C316" s="408"/>
      <c r="D316" s="408"/>
      <c r="E316" s="408"/>
      <c r="F316" s="408"/>
      <c r="G316" s="408"/>
      <c r="H316" s="408"/>
      <c r="I316" s="408"/>
      <c r="J316" s="408"/>
      <c r="K316" s="408"/>
      <c r="L316" s="408"/>
      <c r="M316" s="408"/>
      <c r="N316" s="408"/>
      <c r="O316" s="408"/>
      <c r="P316" s="408"/>
      <c r="Q316" s="408"/>
      <c r="R316" s="408"/>
      <c r="S316" s="408"/>
      <c r="T316" s="409"/>
      <c r="V316" s="33"/>
    </row>
    <row r="317" spans="2:22" x14ac:dyDescent="0.3">
      <c r="B317" s="407"/>
      <c r="C317" s="408"/>
      <c r="D317" s="408"/>
      <c r="E317" s="408"/>
      <c r="F317" s="408"/>
      <c r="G317" s="408"/>
      <c r="H317" s="408"/>
      <c r="I317" s="408"/>
      <c r="J317" s="408"/>
      <c r="K317" s="408"/>
      <c r="L317" s="408"/>
      <c r="M317" s="408"/>
      <c r="N317" s="408"/>
      <c r="O317" s="408"/>
      <c r="P317" s="408"/>
      <c r="Q317" s="408"/>
      <c r="R317" s="408"/>
      <c r="S317" s="408"/>
      <c r="T317" s="409"/>
      <c r="V317" s="33"/>
    </row>
    <row r="318" spans="2:22" x14ac:dyDescent="0.3">
      <c r="B318" s="407"/>
      <c r="C318" s="408"/>
      <c r="D318" s="408"/>
      <c r="E318" s="408"/>
      <c r="F318" s="408"/>
      <c r="G318" s="408"/>
      <c r="H318" s="408"/>
      <c r="I318" s="408"/>
      <c r="J318" s="408"/>
      <c r="K318" s="408"/>
      <c r="L318" s="408"/>
      <c r="M318" s="408"/>
      <c r="N318" s="408"/>
      <c r="O318" s="408"/>
      <c r="P318" s="408"/>
      <c r="Q318" s="408"/>
      <c r="R318" s="408"/>
      <c r="S318" s="408"/>
      <c r="T318" s="409"/>
      <c r="V318" s="33"/>
    </row>
    <row r="319" spans="2:22" x14ac:dyDescent="0.3">
      <c r="B319" s="407"/>
      <c r="C319" s="408"/>
      <c r="D319" s="408"/>
      <c r="E319" s="408"/>
      <c r="F319" s="408"/>
      <c r="G319" s="408"/>
      <c r="H319" s="408"/>
      <c r="I319" s="408"/>
      <c r="J319" s="408"/>
      <c r="K319" s="408"/>
      <c r="L319" s="408"/>
      <c r="M319" s="408"/>
      <c r="N319" s="408"/>
      <c r="O319" s="408"/>
      <c r="P319" s="408"/>
      <c r="Q319" s="408"/>
      <c r="R319" s="408"/>
      <c r="S319" s="408"/>
      <c r="T319" s="409"/>
      <c r="V319" s="33"/>
    </row>
    <row r="320" spans="2:22" x14ac:dyDescent="0.3">
      <c r="B320" s="407"/>
      <c r="C320" s="408"/>
      <c r="D320" s="408"/>
      <c r="E320" s="408"/>
      <c r="F320" s="408"/>
      <c r="G320" s="408"/>
      <c r="H320" s="408"/>
      <c r="I320" s="408"/>
      <c r="J320" s="408"/>
      <c r="K320" s="408"/>
      <c r="L320" s="408"/>
      <c r="M320" s="408"/>
      <c r="N320" s="408"/>
      <c r="O320" s="408"/>
      <c r="P320" s="408"/>
      <c r="Q320" s="408"/>
      <c r="R320" s="408"/>
      <c r="S320" s="408"/>
      <c r="T320" s="409"/>
      <c r="V320" s="33"/>
    </row>
    <row r="321" spans="2:22" x14ac:dyDescent="0.3">
      <c r="B321" s="407"/>
      <c r="C321" s="408"/>
      <c r="D321" s="408"/>
      <c r="E321" s="408"/>
      <c r="F321" s="408"/>
      <c r="G321" s="408"/>
      <c r="H321" s="408"/>
      <c r="I321" s="408"/>
      <c r="J321" s="408"/>
      <c r="K321" s="408"/>
      <c r="L321" s="408"/>
      <c r="M321" s="408"/>
      <c r="N321" s="408"/>
      <c r="O321" s="408"/>
      <c r="P321" s="408"/>
      <c r="Q321" s="408"/>
      <c r="R321" s="408"/>
      <c r="S321" s="408"/>
      <c r="T321" s="409"/>
      <c r="V321" s="33"/>
    </row>
    <row r="322" spans="2:22" x14ac:dyDescent="0.3">
      <c r="B322" s="407"/>
      <c r="C322" s="408"/>
      <c r="D322" s="408"/>
      <c r="E322" s="408"/>
      <c r="F322" s="408"/>
      <c r="G322" s="408"/>
      <c r="H322" s="408"/>
      <c r="I322" s="408"/>
      <c r="J322" s="408"/>
      <c r="K322" s="408"/>
      <c r="L322" s="408"/>
      <c r="M322" s="408"/>
      <c r="N322" s="408"/>
      <c r="O322" s="408"/>
      <c r="P322" s="408"/>
      <c r="Q322" s="408"/>
      <c r="R322" s="408"/>
      <c r="S322" s="408"/>
      <c r="T322" s="409"/>
      <c r="V322" s="33"/>
    </row>
    <row r="323" spans="2:22" x14ac:dyDescent="0.3">
      <c r="B323" s="407"/>
      <c r="C323" s="408"/>
      <c r="D323" s="408"/>
      <c r="E323" s="408"/>
      <c r="F323" s="408"/>
      <c r="G323" s="408"/>
      <c r="H323" s="408"/>
      <c r="I323" s="408"/>
      <c r="J323" s="408"/>
      <c r="K323" s="408"/>
      <c r="L323" s="408"/>
      <c r="M323" s="408"/>
      <c r="N323" s="408"/>
      <c r="O323" s="408"/>
      <c r="P323" s="408"/>
      <c r="Q323" s="408"/>
      <c r="R323" s="408"/>
      <c r="S323" s="408"/>
      <c r="T323" s="409"/>
      <c r="V323" s="33"/>
    </row>
    <row r="324" spans="2:22" x14ac:dyDescent="0.3">
      <c r="B324" s="407"/>
      <c r="C324" s="408"/>
      <c r="D324" s="408"/>
      <c r="E324" s="408"/>
      <c r="F324" s="408"/>
      <c r="G324" s="408"/>
      <c r="H324" s="408"/>
      <c r="I324" s="408"/>
      <c r="J324" s="408"/>
      <c r="K324" s="408"/>
      <c r="L324" s="408"/>
      <c r="M324" s="408"/>
      <c r="N324" s="408"/>
      <c r="O324" s="408"/>
      <c r="P324" s="408"/>
      <c r="Q324" s="408"/>
      <c r="R324" s="408"/>
      <c r="S324" s="408"/>
      <c r="T324" s="409"/>
      <c r="V324" s="33"/>
    </row>
    <row r="325" spans="2:22" x14ac:dyDescent="0.3">
      <c r="B325" s="407"/>
      <c r="C325" s="408"/>
      <c r="D325" s="408"/>
      <c r="E325" s="408"/>
      <c r="F325" s="408"/>
      <c r="G325" s="408"/>
      <c r="H325" s="408"/>
      <c r="I325" s="408"/>
      <c r="J325" s="408"/>
      <c r="K325" s="408"/>
      <c r="L325" s="408"/>
      <c r="M325" s="408"/>
      <c r="N325" s="408"/>
      <c r="O325" s="408"/>
      <c r="P325" s="408"/>
      <c r="Q325" s="408"/>
      <c r="R325" s="408"/>
      <c r="S325" s="408"/>
      <c r="T325" s="409"/>
      <c r="V325" s="33"/>
    </row>
    <row r="326" spans="2:22" x14ac:dyDescent="0.3">
      <c r="B326" s="407"/>
      <c r="C326" s="408"/>
      <c r="D326" s="408"/>
      <c r="E326" s="408"/>
      <c r="F326" s="408"/>
      <c r="G326" s="408"/>
      <c r="H326" s="408"/>
      <c r="I326" s="408"/>
      <c r="J326" s="408"/>
      <c r="K326" s="408"/>
      <c r="L326" s="408"/>
      <c r="M326" s="408"/>
      <c r="N326" s="408"/>
      <c r="O326" s="408"/>
      <c r="P326" s="408"/>
      <c r="Q326" s="408"/>
      <c r="R326" s="408"/>
      <c r="S326" s="408"/>
      <c r="T326" s="409"/>
      <c r="V326" s="33"/>
    </row>
    <row r="327" spans="2:22" x14ac:dyDescent="0.3">
      <c r="B327" s="407"/>
      <c r="C327" s="408"/>
      <c r="D327" s="408"/>
      <c r="E327" s="408"/>
      <c r="F327" s="408"/>
      <c r="G327" s="408"/>
      <c r="H327" s="408"/>
      <c r="I327" s="408"/>
      <c r="J327" s="408"/>
      <c r="K327" s="408"/>
      <c r="L327" s="408"/>
      <c r="M327" s="408"/>
      <c r="N327" s="408"/>
      <c r="O327" s="408"/>
      <c r="P327" s="408"/>
      <c r="Q327" s="408"/>
      <c r="R327" s="408"/>
      <c r="S327" s="408"/>
      <c r="T327" s="409"/>
      <c r="V327" s="33"/>
    </row>
    <row r="328" spans="2:22" x14ac:dyDescent="0.3">
      <c r="B328" s="407"/>
      <c r="C328" s="408"/>
      <c r="D328" s="408"/>
      <c r="E328" s="408"/>
      <c r="F328" s="408"/>
      <c r="G328" s="408"/>
      <c r="H328" s="408"/>
      <c r="I328" s="408"/>
      <c r="J328" s="408"/>
      <c r="K328" s="408"/>
      <c r="L328" s="408"/>
      <c r="M328" s="408"/>
      <c r="N328" s="408"/>
      <c r="O328" s="408"/>
      <c r="P328" s="408"/>
      <c r="Q328" s="408"/>
      <c r="R328" s="408"/>
      <c r="S328" s="408"/>
      <c r="T328" s="409"/>
      <c r="V328" s="33"/>
    </row>
    <row r="329" spans="2:22" x14ac:dyDescent="0.3">
      <c r="B329" s="407"/>
      <c r="C329" s="408"/>
      <c r="D329" s="408"/>
      <c r="E329" s="408"/>
      <c r="F329" s="408"/>
      <c r="G329" s="408"/>
      <c r="H329" s="408"/>
      <c r="I329" s="408"/>
      <c r="J329" s="408"/>
      <c r="K329" s="408"/>
      <c r="L329" s="408"/>
      <c r="M329" s="408"/>
      <c r="N329" s="408"/>
      <c r="O329" s="408"/>
      <c r="P329" s="408"/>
      <c r="Q329" s="408"/>
      <c r="R329" s="408"/>
      <c r="S329" s="408"/>
      <c r="T329" s="409"/>
      <c r="V329" s="33"/>
    </row>
    <row r="330" spans="2:22" x14ac:dyDescent="0.3">
      <c r="B330" s="407"/>
      <c r="C330" s="408"/>
      <c r="D330" s="408"/>
      <c r="E330" s="408"/>
      <c r="F330" s="408"/>
      <c r="G330" s="408"/>
      <c r="H330" s="408"/>
      <c r="I330" s="408"/>
      <c r="J330" s="408"/>
      <c r="K330" s="408"/>
      <c r="L330" s="408"/>
      <c r="M330" s="408"/>
      <c r="N330" s="408"/>
      <c r="O330" s="408"/>
      <c r="P330" s="408"/>
      <c r="Q330" s="408"/>
      <c r="R330" s="408"/>
      <c r="S330" s="408"/>
      <c r="T330" s="409"/>
      <c r="V330" s="33"/>
    </row>
    <row r="331" spans="2:22" x14ac:dyDescent="0.3">
      <c r="B331" s="407"/>
      <c r="C331" s="408"/>
      <c r="D331" s="408"/>
      <c r="E331" s="408"/>
      <c r="F331" s="408"/>
      <c r="G331" s="408"/>
      <c r="H331" s="408"/>
      <c r="I331" s="408"/>
      <c r="J331" s="408"/>
      <c r="K331" s="408"/>
      <c r="L331" s="408"/>
      <c r="M331" s="408"/>
      <c r="N331" s="408"/>
      <c r="O331" s="408"/>
      <c r="P331" s="408"/>
      <c r="Q331" s="408"/>
      <c r="R331" s="408"/>
      <c r="S331" s="408"/>
      <c r="T331" s="409"/>
      <c r="V331" s="33"/>
    </row>
    <row r="332" spans="2:22" x14ac:dyDescent="0.3">
      <c r="B332" s="407"/>
      <c r="C332" s="408"/>
      <c r="D332" s="408"/>
      <c r="E332" s="408"/>
      <c r="F332" s="408"/>
      <c r="G332" s="408"/>
      <c r="H332" s="408"/>
      <c r="I332" s="408"/>
      <c r="J332" s="408"/>
      <c r="K332" s="408"/>
      <c r="L332" s="408"/>
      <c r="M332" s="408"/>
      <c r="N332" s="408"/>
      <c r="O332" s="408"/>
      <c r="P332" s="408"/>
      <c r="Q332" s="408"/>
      <c r="R332" s="408"/>
      <c r="S332" s="408"/>
      <c r="T332" s="409"/>
      <c r="V332" s="33"/>
    </row>
    <row r="333" spans="2:22" x14ac:dyDescent="0.3">
      <c r="B333" s="407"/>
      <c r="C333" s="408"/>
      <c r="D333" s="408"/>
      <c r="E333" s="408"/>
      <c r="F333" s="408"/>
      <c r="G333" s="408"/>
      <c r="H333" s="408"/>
      <c r="I333" s="408"/>
      <c r="J333" s="408"/>
      <c r="K333" s="408"/>
      <c r="L333" s="408"/>
      <c r="M333" s="408"/>
      <c r="N333" s="408"/>
      <c r="O333" s="408"/>
      <c r="P333" s="408"/>
      <c r="Q333" s="408"/>
      <c r="R333" s="408"/>
      <c r="S333" s="408"/>
      <c r="T333" s="409"/>
      <c r="V333" s="33"/>
    </row>
    <row r="334" spans="2:22" x14ac:dyDescent="0.3">
      <c r="B334" s="407"/>
      <c r="C334" s="408"/>
      <c r="D334" s="408"/>
      <c r="E334" s="408"/>
      <c r="F334" s="408"/>
      <c r="G334" s="408"/>
      <c r="H334" s="408"/>
      <c r="I334" s="408"/>
      <c r="J334" s="408"/>
      <c r="K334" s="408"/>
      <c r="L334" s="408"/>
      <c r="M334" s="408"/>
      <c r="N334" s="408"/>
      <c r="O334" s="408"/>
      <c r="P334" s="408"/>
      <c r="Q334" s="408"/>
      <c r="R334" s="408"/>
      <c r="S334" s="408"/>
      <c r="T334" s="409"/>
      <c r="V334" s="33"/>
    </row>
    <row r="335" spans="2:22" x14ac:dyDescent="0.3">
      <c r="B335" s="407"/>
      <c r="C335" s="408"/>
      <c r="D335" s="408"/>
      <c r="E335" s="408"/>
      <c r="F335" s="408"/>
      <c r="G335" s="408"/>
      <c r="H335" s="408"/>
      <c r="I335" s="408"/>
      <c r="J335" s="408"/>
      <c r="K335" s="408"/>
      <c r="L335" s="408"/>
      <c r="M335" s="408"/>
      <c r="N335" s="408"/>
      <c r="O335" s="408"/>
      <c r="P335" s="408"/>
      <c r="Q335" s="408"/>
      <c r="R335" s="408"/>
      <c r="S335" s="408"/>
      <c r="T335" s="409"/>
      <c r="V335" s="33"/>
    </row>
    <row r="336" spans="2:22" x14ac:dyDescent="0.3">
      <c r="B336" s="407"/>
      <c r="C336" s="408"/>
      <c r="D336" s="408"/>
      <c r="E336" s="408"/>
      <c r="F336" s="408"/>
      <c r="G336" s="408"/>
      <c r="H336" s="408"/>
      <c r="I336" s="408"/>
      <c r="J336" s="408"/>
      <c r="K336" s="408"/>
      <c r="L336" s="408"/>
      <c r="M336" s="408"/>
      <c r="N336" s="408"/>
      <c r="O336" s="408"/>
      <c r="P336" s="408"/>
      <c r="Q336" s="408"/>
      <c r="R336" s="408"/>
      <c r="S336" s="408"/>
      <c r="T336" s="409"/>
      <c r="V336" s="33"/>
    </row>
    <row r="337" spans="2:22" x14ac:dyDescent="0.3">
      <c r="B337" s="407"/>
      <c r="C337" s="408"/>
      <c r="D337" s="408"/>
      <c r="E337" s="408"/>
      <c r="F337" s="408"/>
      <c r="G337" s="408"/>
      <c r="H337" s="408"/>
      <c r="I337" s="408"/>
      <c r="J337" s="408"/>
      <c r="K337" s="408"/>
      <c r="L337" s="408"/>
      <c r="M337" s="408"/>
      <c r="N337" s="408"/>
      <c r="O337" s="408"/>
      <c r="P337" s="408"/>
      <c r="Q337" s="408"/>
      <c r="R337" s="408"/>
      <c r="S337" s="408"/>
      <c r="T337" s="409"/>
      <c r="V337" s="33"/>
    </row>
    <row r="338" spans="2:22" x14ac:dyDescent="0.3">
      <c r="B338" s="407"/>
      <c r="C338" s="408"/>
      <c r="D338" s="408"/>
      <c r="E338" s="408"/>
      <c r="F338" s="408"/>
      <c r="G338" s="408"/>
      <c r="H338" s="408"/>
      <c r="I338" s="408"/>
      <c r="J338" s="408"/>
      <c r="K338" s="408"/>
      <c r="L338" s="408"/>
      <c r="M338" s="408"/>
      <c r="N338" s="408"/>
      <c r="O338" s="408"/>
      <c r="P338" s="408"/>
      <c r="Q338" s="408"/>
      <c r="R338" s="408"/>
      <c r="S338" s="408"/>
      <c r="T338" s="409"/>
      <c r="V338" s="33"/>
    </row>
    <row r="339" spans="2:22" x14ac:dyDescent="0.3">
      <c r="B339" s="407"/>
      <c r="C339" s="408"/>
      <c r="D339" s="408"/>
      <c r="E339" s="408"/>
      <c r="F339" s="408"/>
      <c r="G339" s="408"/>
      <c r="H339" s="408"/>
      <c r="I339" s="408"/>
      <c r="J339" s="408"/>
      <c r="K339" s="408"/>
      <c r="L339" s="408"/>
      <c r="M339" s="408"/>
      <c r="N339" s="408"/>
      <c r="O339" s="408"/>
      <c r="P339" s="408"/>
      <c r="Q339" s="408"/>
      <c r="R339" s="408"/>
      <c r="S339" s="408"/>
      <c r="T339" s="409"/>
      <c r="V339" s="33"/>
    </row>
    <row r="340" spans="2:22" x14ac:dyDescent="0.3">
      <c r="B340" s="407"/>
      <c r="C340" s="408"/>
      <c r="D340" s="408"/>
      <c r="E340" s="408"/>
      <c r="F340" s="408"/>
      <c r="G340" s="408"/>
      <c r="H340" s="408"/>
      <c r="I340" s="408"/>
      <c r="J340" s="408"/>
      <c r="K340" s="408"/>
      <c r="L340" s="408"/>
      <c r="M340" s="408"/>
      <c r="N340" s="408"/>
      <c r="O340" s="408"/>
      <c r="P340" s="408"/>
      <c r="Q340" s="408"/>
      <c r="R340" s="408"/>
      <c r="S340" s="408"/>
      <c r="T340" s="409"/>
      <c r="V340" s="33"/>
    </row>
    <row r="341" spans="2:22" x14ac:dyDescent="0.3">
      <c r="B341" s="407"/>
      <c r="C341" s="408"/>
      <c r="D341" s="408"/>
      <c r="E341" s="408"/>
      <c r="F341" s="408"/>
      <c r="G341" s="408"/>
      <c r="H341" s="408"/>
      <c r="I341" s="408"/>
      <c r="J341" s="408"/>
      <c r="K341" s="408"/>
      <c r="L341" s="408"/>
      <c r="M341" s="408"/>
      <c r="N341" s="408"/>
      <c r="O341" s="408"/>
      <c r="P341" s="408"/>
      <c r="Q341" s="408"/>
      <c r="R341" s="408"/>
      <c r="S341" s="408"/>
      <c r="T341" s="409"/>
      <c r="V341" s="33"/>
    </row>
    <row r="342" spans="2:22" x14ac:dyDescent="0.3">
      <c r="B342" s="407"/>
      <c r="C342" s="408"/>
      <c r="D342" s="408"/>
      <c r="E342" s="408"/>
      <c r="F342" s="408"/>
      <c r="G342" s="408"/>
      <c r="H342" s="408"/>
      <c r="I342" s="408"/>
      <c r="J342" s="408"/>
      <c r="K342" s="408"/>
      <c r="L342" s="408"/>
      <c r="M342" s="408"/>
      <c r="N342" s="408"/>
      <c r="O342" s="408"/>
      <c r="P342" s="408"/>
      <c r="Q342" s="408"/>
      <c r="R342" s="408"/>
      <c r="S342" s="408"/>
      <c r="T342" s="409"/>
      <c r="V342" s="33"/>
    </row>
    <row r="343" spans="2:22" x14ac:dyDescent="0.3">
      <c r="B343" s="407"/>
      <c r="C343" s="408"/>
      <c r="D343" s="408"/>
      <c r="E343" s="408"/>
      <c r="F343" s="408"/>
      <c r="G343" s="408"/>
      <c r="H343" s="408"/>
      <c r="I343" s="408"/>
      <c r="J343" s="408"/>
      <c r="K343" s="408"/>
      <c r="L343" s="408"/>
      <c r="M343" s="408"/>
      <c r="N343" s="408"/>
      <c r="O343" s="408"/>
      <c r="P343" s="408"/>
      <c r="Q343" s="408"/>
      <c r="R343" s="408"/>
      <c r="S343" s="408"/>
      <c r="T343" s="409"/>
      <c r="V343" s="33"/>
    </row>
    <row r="344" spans="2:22" x14ac:dyDescent="0.3">
      <c r="B344" s="407"/>
      <c r="C344" s="408"/>
      <c r="D344" s="408"/>
      <c r="E344" s="408"/>
      <c r="F344" s="408"/>
      <c r="G344" s="408"/>
      <c r="H344" s="408"/>
      <c r="I344" s="408"/>
      <c r="J344" s="408"/>
      <c r="K344" s="408"/>
      <c r="L344" s="408"/>
      <c r="M344" s="408"/>
      <c r="N344" s="408"/>
      <c r="O344" s="408"/>
      <c r="P344" s="408"/>
      <c r="Q344" s="408"/>
      <c r="R344" s="408"/>
      <c r="S344" s="408"/>
      <c r="T344" s="409"/>
      <c r="V344" s="33"/>
    </row>
    <row r="345" spans="2:22" x14ac:dyDescent="0.3">
      <c r="B345" s="407"/>
      <c r="C345" s="408"/>
      <c r="D345" s="408"/>
      <c r="E345" s="408"/>
      <c r="F345" s="408"/>
      <c r="G345" s="408"/>
      <c r="H345" s="408"/>
      <c r="I345" s="408"/>
      <c r="J345" s="408"/>
      <c r="K345" s="408"/>
      <c r="L345" s="408"/>
      <c r="M345" s="408"/>
      <c r="N345" s="408"/>
      <c r="O345" s="408"/>
      <c r="P345" s="408"/>
      <c r="Q345" s="408"/>
      <c r="R345" s="408"/>
      <c r="S345" s="408"/>
      <c r="T345" s="409"/>
      <c r="V345" s="33"/>
    </row>
    <row r="346" spans="2:22" ht="16.2" thickBot="1" x14ac:dyDescent="0.35">
      <c r="B346" s="410"/>
      <c r="C346" s="411"/>
      <c r="D346" s="411"/>
      <c r="E346" s="411"/>
      <c r="F346" s="411"/>
      <c r="G346" s="411"/>
      <c r="H346" s="411"/>
      <c r="I346" s="411"/>
      <c r="J346" s="411"/>
      <c r="K346" s="411"/>
      <c r="L346" s="411"/>
      <c r="M346" s="411"/>
      <c r="N346" s="411"/>
      <c r="O346" s="411"/>
      <c r="P346" s="411"/>
      <c r="Q346" s="411"/>
      <c r="R346" s="411"/>
      <c r="S346" s="411"/>
      <c r="T346" s="412"/>
      <c r="V346" s="33"/>
    </row>
    <row r="347" spans="2:22" ht="16.2" thickBot="1" x14ac:dyDescent="0.35">
      <c r="V347" s="33"/>
    </row>
    <row r="348" spans="2:22" ht="16.2" thickBot="1" x14ac:dyDescent="0.35">
      <c r="B348" s="21" t="s">
        <v>136</v>
      </c>
      <c r="C348" s="22"/>
      <c r="D348" s="22"/>
      <c r="E348" s="22"/>
      <c r="F348" s="22"/>
      <c r="G348" s="22"/>
      <c r="H348" s="22"/>
      <c r="I348" s="22"/>
      <c r="J348" s="22"/>
      <c r="K348" s="22"/>
      <c r="L348" s="22"/>
      <c r="M348" s="22"/>
      <c r="N348" s="22"/>
      <c r="O348" s="22"/>
      <c r="P348" s="22"/>
      <c r="Q348" s="22"/>
      <c r="R348" s="22"/>
      <c r="S348" s="22"/>
      <c r="T348" s="23"/>
      <c r="V348" s="33"/>
    </row>
    <row r="349" spans="2:22" x14ac:dyDescent="0.3">
      <c r="B349" s="407"/>
      <c r="C349" s="408"/>
      <c r="D349" s="408"/>
      <c r="E349" s="408"/>
      <c r="F349" s="408"/>
      <c r="G349" s="408"/>
      <c r="H349" s="408"/>
      <c r="I349" s="408"/>
      <c r="J349" s="408"/>
      <c r="K349" s="408"/>
      <c r="L349" s="408"/>
      <c r="M349" s="408"/>
      <c r="N349" s="408"/>
      <c r="O349" s="408"/>
      <c r="P349" s="408"/>
      <c r="Q349" s="408"/>
      <c r="R349" s="408"/>
      <c r="S349" s="408"/>
      <c r="T349" s="409"/>
      <c r="V349" s="33"/>
    </row>
    <row r="350" spans="2:22" x14ac:dyDescent="0.3">
      <c r="B350" s="407"/>
      <c r="C350" s="408"/>
      <c r="D350" s="408"/>
      <c r="E350" s="408"/>
      <c r="F350" s="408"/>
      <c r="G350" s="408"/>
      <c r="H350" s="408"/>
      <c r="I350" s="408"/>
      <c r="J350" s="408"/>
      <c r="K350" s="408"/>
      <c r="L350" s="408"/>
      <c r="M350" s="408"/>
      <c r="N350" s="408"/>
      <c r="O350" s="408"/>
      <c r="P350" s="408"/>
      <c r="Q350" s="408"/>
      <c r="R350" s="408"/>
      <c r="S350" s="408"/>
      <c r="T350" s="409"/>
      <c r="V350" s="33"/>
    </row>
    <row r="351" spans="2:22" x14ac:dyDescent="0.3">
      <c r="B351" s="407"/>
      <c r="C351" s="408"/>
      <c r="D351" s="408"/>
      <c r="E351" s="408"/>
      <c r="F351" s="408"/>
      <c r="G351" s="408"/>
      <c r="H351" s="408"/>
      <c r="I351" s="408"/>
      <c r="J351" s="408"/>
      <c r="K351" s="408"/>
      <c r="L351" s="408"/>
      <c r="M351" s="408"/>
      <c r="N351" s="408"/>
      <c r="O351" s="408"/>
      <c r="P351" s="408"/>
      <c r="Q351" s="408"/>
      <c r="R351" s="408"/>
      <c r="S351" s="408"/>
      <c r="T351" s="409"/>
      <c r="V351" s="33"/>
    </row>
    <row r="352" spans="2:22" x14ac:dyDescent="0.3">
      <c r="B352" s="407"/>
      <c r="C352" s="408"/>
      <c r="D352" s="408"/>
      <c r="E352" s="408"/>
      <c r="F352" s="408"/>
      <c r="G352" s="408"/>
      <c r="H352" s="408"/>
      <c r="I352" s="408"/>
      <c r="J352" s="408"/>
      <c r="K352" s="408"/>
      <c r="L352" s="408"/>
      <c r="M352" s="408"/>
      <c r="N352" s="408"/>
      <c r="O352" s="408"/>
      <c r="P352" s="408"/>
      <c r="Q352" s="408"/>
      <c r="R352" s="408"/>
      <c r="S352" s="408"/>
      <c r="T352" s="409"/>
      <c r="V352" s="33"/>
    </row>
    <row r="353" spans="2:22" x14ac:dyDescent="0.3">
      <c r="B353" s="407"/>
      <c r="C353" s="408"/>
      <c r="D353" s="408"/>
      <c r="E353" s="408"/>
      <c r="F353" s="408"/>
      <c r="G353" s="408"/>
      <c r="H353" s="408"/>
      <c r="I353" s="408"/>
      <c r="J353" s="408"/>
      <c r="K353" s="408"/>
      <c r="L353" s="408"/>
      <c r="M353" s="408"/>
      <c r="N353" s="408"/>
      <c r="O353" s="408"/>
      <c r="P353" s="408"/>
      <c r="Q353" s="408"/>
      <c r="R353" s="408"/>
      <c r="S353" s="408"/>
      <c r="T353" s="409"/>
      <c r="V353" s="33"/>
    </row>
    <row r="354" spans="2:22" x14ac:dyDescent="0.3">
      <c r="B354" s="407"/>
      <c r="C354" s="408"/>
      <c r="D354" s="408"/>
      <c r="E354" s="408"/>
      <c r="F354" s="408"/>
      <c r="G354" s="408"/>
      <c r="H354" s="408"/>
      <c r="I354" s="408"/>
      <c r="J354" s="408"/>
      <c r="K354" s="408"/>
      <c r="L354" s="408"/>
      <c r="M354" s="408"/>
      <c r="N354" s="408"/>
      <c r="O354" s="408"/>
      <c r="P354" s="408"/>
      <c r="Q354" s="408"/>
      <c r="R354" s="408"/>
      <c r="S354" s="408"/>
      <c r="T354" s="409"/>
      <c r="V354" s="33"/>
    </row>
    <row r="355" spans="2:22" x14ac:dyDescent="0.3">
      <c r="B355" s="407"/>
      <c r="C355" s="408"/>
      <c r="D355" s="408"/>
      <c r="E355" s="408"/>
      <c r="F355" s="408"/>
      <c r="G355" s="408"/>
      <c r="H355" s="408"/>
      <c r="I355" s="408"/>
      <c r="J355" s="408"/>
      <c r="K355" s="408"/>
      <c r="L355" s="408"/>
      <c r="M355" s="408"/>
      <c r="N355" s="408"/>
      <c r="O355" s="408"/>
      <c r="P355" s="408"/>
      <c r="Q355" s="408"/>
      <c r="R355" s="408"/>
      <c r="S355" s="408"/>
      <c r="T355" s="409"/>
      <c r="V355" s="33"/>
    </row>
    <row r="356" spans="2:22" x14ac:dyDescent="0.3">
      <c r="B356" s="407"/>
      <c r="C356" s="408"/>
      <c r="D356" s="408"/>
      <c r="E356" s="408"/>
      <c r="F356" s="408"/>
      <c r="G356" s="408"/>
      <c r="H356" s="408"/>
      <c r="I356" s="408"/>
      <c r="J356" s="408"/>
      <c r="K356" s="408"/>
      <c r="L356" s="408"/>
      <c r="M356" s="408"/>
      <c r="N356" s="408"/>
      <c r="O356" s="408"/>
      <c r="P356" s="408"/>
      <c r="Q356" s="408"/>
      <c r="R356" s="408"/>
      <c r="S356" s="408"/>
      <c r="T356" s="409"/>
      <c r="V356" s="33"/>
    </row>
    <row r="357" spans="2:22" x14ac:dyDescent="0.3">
      <c r="B357" s="407"/>
      <c r="C357" s="408"/>
      <c r="D357" s="408"/>
      <c r="E357" s="408"/>
      <c r="F357" s="408"/>
      <c r="G357" s="408"/>
      <c r="H357" s="408"/>
      <c r="I357" s="408"/>
      <c r="J357" s="408"/>
      <c r="K357" s="408"/>
      <c r="L357" s="408"/>
      <c r="M357" s="408"/>
      <c r="N357" s="408"/>
      <c r="O357" s="408"/>
      <c r="P357" s="408"/>
      <c r="Q357" s="408"/>
      <c r="R357" s="408"/>
      <c r="S357" s="408"/>
      <c r="T357" s="409"/>
      <c r="V357" s="33"/>
    </row>
    <row r="358" spans="2:22" x14ac:dyDescent="0.3">
      <c r="B358" s="407"/>
      <c r="C358" s="408"/>
      <c r="D358" s="408"/>
      <c r="E358" s="408"/>
      <c r="F358" s="408"/>
      <c r="G358" s="408"/>
      <c r="H358" s="408"/>
      <c r="I358" s="408"/>
      <c r="J358" s="408"/>
      <c r="K358" s="408"/>
      <c r="L358" s="408"/>
      <c r="M358" s="408"/>
      <c r="N358" s="408"/>
      <c r="O358" s="408"/>
      <c r="P358" s="408"/>
      <c r="Q358" s="408"/>
      <c r="R358" s="408"/>
      <c r="S358" s="408"/>
      <c r="T358" s="409"/>
      <c r="V358" s="33"/>
    </row>
    <row r="359" spans="2:22" x14ac:dyDescent="0.3">
      <c r="B359" s="407"/>
      <c r="C359" s="408"/>
      <c r="D359" s="408"/>
      <c r="E359" s="408"/>
      <c r="F359" s="408"/>
      <c r="G359" s="408"/>
      <c r="H359" s="408"/>
      <c r="I359" s="408"/>
      <c r="J359" s="408"/>
      <c r="K359" s="408"/>
      <c r="L359" s="408"/>
      <c r="M359" s="408"/>
      <c r="N359" s="408"/>
      <c r="O359" s="408"/>
      <c r="P359" s="408"/>
      <c r="Q359" s="408"/>
      <c r="R359" s="408"/>
      <c r="S359" s="408"/>
      <c r="T359" s="409"/>
      <c r="V359" s="33"/>
    </row>
    <row r="360" spans="2:22" x14ac:dyDescent="0.3">
      <c r="B360" s="407"/>
      <c r="C360" s="408"/>
      <c r="D360" s="408"/>
      <c r="E360" s="408"/>
      <c r="F360" s="408"/>
      <c r="G360" s="408"/>
      <c r="H360" s="408"/>
      <c r="I360" s="408"/>
      <c r="J360" s="408"/>
      <c r="K360" s="408"/>
      <c r="L360" s="408"/>
      <c r="M360" s="408"/>
      <c r="N360" s="408"/>
      <c r="O360" s="408"/>
      <c r="P360" s="408"/>
      <c r="Q360" s="408"/>
      <c r="R360" s="408"/>
      <c r="S360" s="408"/>
      <c r="T360" s="409"/>
      <c r="V360" s="33"/>
    </row>
    <row r="361" spans="2:22" x14ac:dyDescent="0.3">
      <c r="B361" s="407"/>
      <c r="C361" s="408"/>
      <c r="D361" s="408"/>
      <c r="E361" s="408"/>
      <c r="F361" s="408"/>
      <c r="G361" s="408"/>
      <c r="H361" s="408"/>
      <c r="I361" s="408"/>
      <c r="J361" s="408"/>
      <c r="K361" s="408"/>
      <c r="L361" s="408"/>
      <c r="M361" s="408"/>
      <c r="N361" s="408"/>
      <c r="O361" s="408"/>
      <c r="P361" s="408"/>
      <c r="Q361" s="408"/>
      <c r="R361" s="408"/>
      <c r="S361" s="408"/>
      <c r="T361" s="409"/>
      <c r="V361" s="33"/>
    </row>
    <row r="362" spans="2:22" x14ac:dyDescent="0.3">
      <c r="B362" s="407"/>
      <c r="C362" s="408"/>
      <c r="D362" s="408"/>
      <c r="E362" s="408"/>
      <c r="F362" s="408"/>
      <c r="G362" s="408"/>
      <c r="H362" s="408"/>
      <c r="I362" s="408"/>
      <c r="J362" s="408"/>
      <c r="K362" s="408"/>
      <c r="L362" s="408"/>
      <c r="M362" s="408"/>
      <c r="N362" s="408"/>
      <c r="O362" s="408"/>
      <c r="P362" s="408"/>
      <c r="Q362" s="408"/>
      <c r="R362" s="408"/>
      <c r="S362" s="408"/>
      <c r="T362" s="409"/>
      <c r="V362" s="33"/>
    </row>
    <row r="363" spans="2:22" x14ac:dyDescent="0.3">
      <c r="B363" s="407"/>
      <c r="C363" s="408"/>
      <c r="D363" s="408"/>
      <c r="E363" s="408"/>
      <c r="F363" s="408"/>
      <c r="G363" s="408"/>
      <c r="H363" s="408"/>
      <c r="I363" s="408"/>
      <c r="J363" s="408"/>
      <c r="K363" s="408"/>
      <c r="L363" s="408"/>
      <c r="M363" s="408"/>
      <c r="N363" s="408"/>
      <c r="O363" s="408"/>
      <c r="P363" s="408"/>
      <c r="Q363" s="408"/>
      <c r="R363" s="408"/>
      <c r="S363" s="408"/>
      <c r="T363" s="409"/>
      <c r="V363" s="33"/>
    </row>
    <row r="364" spans="2:22" x14ac:dyDescent="0.3">
      <c r="B364" s="407"/>
      <c r="C364" s="408"/>
      <c r="D364" s="408"/>
      <c r="E364" s="408"/>
      <c r="F364" s="408"/>
      <c r="G364" s="408"/>
      <c r="H364" s="408"/>
      <c r="I364" s="408"/>
      <c r="J364" s="408"/>
      <c r="K364" s="408"/>
      <c r="L364" s="408"/>
      <c r="M364" s="408"/>
      <c r="N364" s="408"/>
      <c r="O364" s="408"/>
      <c r="P364" s="408"/>
      <c r="Q364" s="408"/>
      <c r="R364" s="408"/>
      <c r="S364" s="408"/>
      <c r="T364" s="409"/>
      <c r="V364" s="33"/>
    </row>
    <row r="365" spans="2:22" x14ac:dyDescent="0.3">
      <c r="B365" s="407"/>
      <c r="C365" s="408"/>
      <c r="D365" s="408"/>
      <c r="E365" s="408"/>
      <c r="F365" s="408"/>
      <c r="G365" s="408"/>
      <c r="H365" s="408"/>
      <c r="I365" s="408"/>
      <c r="J365" s="408"/>
      <c r="K365" s="408"/>
      <c r="L365" s="408"/>
      <c r="M365" s="408"/>
      <c r="N365" s="408"/>
      <c r="O365" s="408"/>
      <c r="P365" s="408"/>
      <c r="Q365" s="408"/>
      <c r="R365" s="408"/>
      <c r="S365" s="408"/>
      <c r="T365" s="409"/>
      <c r="V365" s="33"/>
    </row>
    <row r="366" spans="2:22" x14ac:dyDescent="0.3">
      <c r="B366" s="407"/>
      <c r="C366" s="408"/>
      <c r="D366" s="408"/>
      <c r="E366" s="408"/>
      <c r="F366" s="408"/>
      <c r="G366" s="408"/>
      <c r="H366" s="408"/>
      <c r="I366" s="408"/>
      <c r="J366" s="408"/>
      <c r="K366" s="408"/>
      <c r="L366" s="408"/>
      <c r="M366" s="408"/>
      <c r="N366" s="408"/>
      <c r="O366" s="408"/>
      <c r="P366" s="408"/>
      <c r="Q366" s="408"/>
      <c r="R366" s="408"/>
      <c r="S366" s="408"/>
      <c r="T366" s="409"/>
      <c r="V366" s="33"/>
    </row>
    <row r="367" spans="2:22" x14ac:dyDescent="0.3">
      <c r="B367" s="407"/>
      <c r="C367" s="408"/>
      <c r="D367" s="408"/>
      <c r="E367" s="408"/>
      <c r="F367" s="408"/>
      <c r="G367" s="408"/>
      <c r="H367" s="408"/>
      <c r="I367" s="408"/>
      <c r="J367" s="408"/>
      <c r="K367" s="408"/>
      <c r="L367" s="408"/>
      <c r="M367" s="408"/>
      <c r="N367" s="408"/>
      <c r="O367" s="408"/>
      <c r="P367" s="408"/>
      <c r="Q367" s="408"/>
      <c r="R367" s="408"/>
      <c r="S367" s="408"/>
      <c r="T367" s="409"/>
      <c r="V367" s="33"/>
    </row>
    <row r="368" spans="2:22" x14ac:dyDescent="0.3">
      <c r="B368" s="407"/>
      <c r="C368" s="408"/>
      <c r="D368" s="408"/>
      <c r="E368" s="408"/>
      <c r="F368" s="408"/>
      <c r="G368" s="408"/>
      <c r="H368" s="408"/>
      <c r="I368" s="408"/>
      <c r="J368" s="408"/>
      <c r="K368" s="408"/>
      <c r="L368" s="408"/>
      <c r="M368" s="408"/>
      <c r="N368" s="408"/>
      <c r="O368" s="408"/>
      <c r="P368" s="408"/>
      <c r="Q368" s="408"/>
      <c r="R368" s="408"/>
      <c r="S368" s="408"/>
      <c r="T368" s="409"/>
      <c r="V368" s="33"/>
    </row>
    <row r="369" spans="2:22" x14ac:dyDescent="0.3">
      <c r="B369" s="407"/>
      <c r="C369" s="408"/>
      <c r="D369" s="408"/>
      <c r="E369" s="408"/>
      <c r="F369" s="408"/>
      <c r="G369" s="408"/>
      <c r="H369" s="408"/>
      <c r="I369" s="408"/>
      <c r="J369" s="408"/>
      <c r="K369" s="408"/>
      <c r="L369" s="408"/>
      <c r="M369" s="408"/>
      <c r="N369" s="408"/>
      <c r="O369" s="408"/>
      <c r="P369" s="408"/>
      <c r="Q369" s="408"/>
      <c r="R369" s="408"/>
      <c r="S369" s="408"/>
      <c r="T369" s="409"/>
      <c r="V369" s="33"/>
    </row>
    <row r="370" spans="2:22" x14ac:dyDescent="0.3">
      <c r="B370" s="407"/>
      <c r="C370" s="408"/>
      <c r="D370" s="408"/>
      <c r="E370" s="408"/>
      <c r="F370" s="408"/>
      <c r="G370" s="408"/>
      <c r="H370" s="408"/>
      <c r="I370" s="408"/>
      <c r="J370" s="408"/>
      <c r="K370" s="408"/>
      <c r="L370" s="408"/>
      <c r="M370" s="408"/>
      <c r="N370" s="408"/>
      <c r="O370" s="408"/>
      <c r="P370" s="408"/>
      <c r="Q370" s="408"/>
      <c r="R370" s="408"/>
      <c r="S370" s="408"/>
      <c r="T370" s="409"/>
      <c r="V370" s="33"/>
    </row>
    <row r="371" spans="2:22" x14ac:dyDescent="0.3">
      <c r="B371" s="407"/>
      <c r="C371" s="408"/>
      <c r="D371" s="408"/>
      <c r="E371" s="408"/>
      <c r="F371" s="408"/>
      <c r="G371" s="408"/>
      <c r="H371" s="408"/>
      <c r="I371" s="408"/>
      <c r="J371" s="408"/>
      <c r="K371" s="408"/>
      <c r="L371" s="408"/>
      <c r="M371" s="408"/>
      <c r="N371" s="408"/>
      <c r="O371" s="408"/>
      <c r="P371" s="408"/>
      <c r="Q371" s="408"/>
      <c r="R371" s="408"/>
      <c r="S371" s="408"/>
      <c r="T371" s="409"/>
      <c r="V371" s="33"/>
    </row>
    <row r="372" spans="2:22" x14ac:dyDescent="0.3">
      <c r="B372" s="407"/>
      <c r="C372" s="408"/>
      <c r="D372" s="408"/>
      <c r="E372" s="408"/>
      <c r="F372" s="408"/>
      <c r="G372" s="408"/>
      <c r="H372" s="408"/>
      <c r="I372" s="408"/>
      <c r="J372" s="408"/>
      <c r="K372" s="408"/>
      <c r="L372" s="408"/>
      <c r="M372" s="408"/>
      <c r="N372" s="408"/>
      <c r="O372" s="408"/>
      <c r="P372" s="408"/>
      <c r="Q372" s="408"/>
      <c r="R372" s="408"/>
      <c r="S372" s="408"/>
      <c r="T372" s="409"/>
      <c r="V372" s="33"/>
    </row>
    <row r="373" spans="2:22" x14ac:dyDescent="0.3">
      <c r="B373" s="407"/>
      <c r="C373" s="408"/>
      <c r="D373" s="408"/>
      <c r="E373" s="408"/>
      <c r="F373" s="408"/>
      <c r="G373" s="408"/>
      <c r="H373" s="408"/>
      <c r="I373" s="408"/>
      <c r="J373" s="408"/>
      <c r="K373" s="408"/>
      <c r="L373" s="408"/>
      <c r="M373" s="408"/>
      <c r="N373" s="408"/>
      <c r="O373" s="408"/>
      <c r="P373" s="408"/>
      <c r="Q373" s="408"/>
      <c r="R373" s="408"/>
      <c r="S373" s="408"/>
      <c r="T373" s="409"/>
      <c r="V373" s="33"/>
    </row>
    <row r="374" spans="2:22" x14ac:dyDescent="0.3">
      <c r="B374" s="407"/>
      <c r="C374" s="408"/>
      <c r="D374" s="408"/>
      <c r="E374" s="408"/>
      <c r="F374" s="408"/>
      <c r="G374" s="408"/>
      <c r="H374" s="408"/>
      <c r="I374" s="408"/>
      <c r="J374" s="408"/>
      <c r="K374" s="408"/>
      <c r="L374" s="408"/>
      <c r="M374" s="408"/>
      <c r="N374" s="408"/>
      <c r="O374" s="408"/>
      <c r="P374" s="408"/>
      <c r="Q374" s="408"/>
      <c r="R374" s="408"/>
      <c r="S374" s="408"/>
      <c r="T374" s="409"/>
      <c r="V374" s="33"/>
    </row>
    <row r="375" spans="2:22" x14ac:dyDescent="0.3">
      <c r="B375" s="407"/>
      <c r="C375" s="408"/>
      <c r="D375" s="408"/>
      <c r="E375" s="408"/>
      <c r="F375" s="408"/>
      <c r="G375" s="408"/>
      <c r="H375" s="408"/>
      <c r="I375" s="408"/>
      <c r="J375" s="408"/>
      <c r="K375" s="408"/>
      <c r="L375" s="408"/>
      <c r="M375" s="408"/>
      <c r="N375" s="408"/>
      <c r="O375" s="408"/>
      <c r="P375" s="408"/>
      <c r="Q375" s="408"/>
      <c r="R375" s="408"/>
      <c r="S375" s="408"/>
      <c r="T375" s="409"/>
      <c r="V375" s="33"/>
    </row>
    <row r="376" spans="2:22" x14ac:dyDescent="0.3">
      <c r="B376" s="407"/>
      <c r="C376" s="408"/>
      <c r="D376" s="408"/>
      <c r="E376" s="408"/>
      <c r="F376" s="408"/>
      <c r="G376" s="408"/>
      <c r="H376" s="408"/>
      <c r="I376" s="408"/>
      <c r="J376" s="408"/>
      <c r="K376" s="408"/>
      <c r="L376" s="408"/>
      <c r="M376" s="408"/>
      <c r="N376" s="408"/>
      <c r="O376" s="408"/>
      <c r="P376" s="408"/>
      <c r="Q376" s="408"/>
      <c r="R376" s="408"/>
      <c r="S376" s="408"/>
      <c r="T376" s="409"/>
      <c r="V376" s="33"/>
    </row>
    <row r="377" spans="2:22" x14ac:dyDescent="0.3">
      <c r="B377" s="407"/>
      <c r="C377" s="408"/>
      <c r="D377" s="408"/>
      <c r="E377" s="408"/>
      <c r="F377" s="408"/>
      <c r="G377" s="408"/>
      <c r="H377" s="408"/>
      <c r="I377" s="408"/>
      <c r="J377" s="408"/>
      <c r="K377" s="408"/>
      <c r="L377" s="408"/>
      <c r="M377" s="408"/>
      <c r="N377" s="408"/>
      <c r="O377" s="408"/>
      <c r="P377" s="408"/>
      <c r="Q377" s="408"/>
      <c r="R377" s="408"/>
      <c r="S377" s="408"/>
      <c r="T377" s="409"/>
      <c r="V377" s="33"/>
    </row>
    <row r="378" spans="2:22" x14ac:dyDescent="0.3">
      <c r="B378" s="407"/>
      <c r="C378" s="408"/>
      <c r="D378" s="408"/>
      <c r="E378" s="408"/>
      <c r="F378" s="408"/>
      <c r="G378" s="408"/>
      <c r="H378" s="408"/>
      <c r="I378" s="408"/>
      <c r="J378" s="408"/>
      <c r="K378" s="408"/>
      <c r="L378" s="408"/>
      <c r="M378" s="408"/>
      <c r="N378" s="408"/>
      <c r="O378" s="408"/>
      <c r="P378" s="408"/>
      <c r="Q378" s="408"/>
      <c r="R378" s="408"/>
      <c r="S378" s="408"/>
      <c r="T378" s="409"/>
      <c r="V378" s="33"/>
    </row>
    <row r="379" spans="2:22" x14ac:dyDescent="0.3">
      <c r="B379" s="407"/>
      <c r="C379" s="408"/>
      <c r="D379" s="408"/>
      <c r="E379" s="408"/>
      <c r="F379" s="408"/>
      <c r="G379" s="408"/>
      <c r="H379" s="408"/>
      <c r="I379" s="408"/>
      <c r="J379" s="408"/>
      <c r="K379" s="408"/>
      <c r="L379" s="408"/>
      <c r="M379" s="408"/>
      <c r="N379" s="408"/>
      <c r="O379" s="408"/>
      <c r="P379" s="408"/>
      <c r="Q379" s="408"/>
      <c r="R379" s="408"/>
      <c r="S379" s="408"/>
      <c r="T379" s="409"/>
      <c r="V379" s="33"/>
    </row>
    <row r="380" spans="2:22" ht="16.2" thickBot="1" x14ac:dyDescent="0.35">
      <c r="B380" s="410"/>
      <c r="C380" s="411"/>
      <c r="D380" s="411"/>
      <c r="E380" s="411"/>
      <c r="F380" s="411"/>
      <c r="G380" s="411"/>
      <c r="H380" s="411"/>
      <c r="I380" s="411"/>
      <c r="J380" s="411"/>
      <c r="K380" s="411"/>
      <c r="L380" s="411"/>
      <c r="M380" s="411"/>
      <c r="N380" s="411"/>
      <c r="O380" s="411"/>
      <c r="P380" s="411"/>
      <c r="Q380" s="411"/>
      <c r="R380" s="411"/>
      <c r="S380" s="411"/>
      <c r="T380" s="412"/>
      <c r="V380" s="33"/>
    </row>
    <row r="381" spans="2:22" ht="16.2" thickBot="1" x14ac:dyDescent="0.35">
      <c r="V381" s="33"/>
    </row>
    <row r="382" spans="2:22" ht="16.2" thickBot="1" x14ac:dyDescent="0.35">
      <c r="B382" s="21" t="s">
        <v>184</v>
      </c>
      <c r="C382" s="22"/>
      <c r="D382" s="22"/>
      <c r="E382" s="22"/>
      <c r="F382" s="22"/>
      <c r="G382" s="22"/>
      <c r="H382" s="22"/>
      <c r="I382" s="22"/>
      <c r="J382" s="22"/>
      <c r="K382" s="22"/>
      <c r="L382" s="22"/>
      <c r="M382" s="22"/>
      <c r="N382" s="22"/>
      <c r="O382" s="22"/>
      <c r="P382" s="22"/>
      <c r="Q382" s="22"/>
      <c r="R382" s="22"/>
      <c r="S382" s="22"/>
      <c r="T382" s="23"/>
      <c r="V382" s="33"/>
    </row>
    <row r="383" spans="2:22" x14ac:dyDescent="0.3">
      <c r="B383" s="407"/>
      <c r="C383" s="408"/>
      <c r="D383" s="408"/>
      <c r="E383" s="408"/>
      <c r="F383" s="408"/>
      <c r="G383" s="408"/>
      <c r="H383" s="408"/>
      <c r="I383" s="408"/>
      <c r="J383" s="408"/>
      <c r="K383" s="408"/>
      <c r="L383" s="408"/>
      <c r="M383" s="408"/>
      <c r="N383" s="408"/>
      <c r="O383" s="408"/>
      <c r="P383" s="408"/>
      <c r="Q383" s="408"/>
      <c r="R383" s="408"/>
      <c r="S383" s="408"/>
      <c r="T383" s="409"/>
      <c r="V383" s="33"/>
    </row>
    <row r="384" spans="2:22" x14ac:dyDescent="0.3">
      <c r="B384" s="407"/>
      <c r="C384" s="408"/>
      <c r="D384" s="408"/>
      <c r="E384" s="408"/>
      <c r="F384" s="408"/>
      <c r="G384" s="408"/>
      <c r="H384" s="408"/>
      <c r="I384" s="408"/>
      <c r="J384" s="408"/>
      <c r="K384" s="408"/>
      <c r="L384" s="408"/>
      <c r="M384" s="408"/>
      <c r="N384" s="408"/>
      <c r="O384" s="408"/>
      <c r="P384" s="408"/>
      <c r="Q384" s="408"/>
      <c r="R384" s="408"/>
      <c r="S384" s="408"/>
      <c r="T384" s="409"/>
      <c r="V384" s="33"/>
    </row>
    <row r="385" spans="2:22" x14ac:dyDescent="0.3">
      <c r="B385" s="407"/>
      <c r="C385" s="408"/>
      <c r="D385" s="408"/>
      <c r="E385" s="408"/>
      <c r="F385" s="408"/>
      <c r="G385" s="408"/>
      <c r="H385" s="408"/>
      <c r="I385" s="408"/>
      <c r="J385" s="408"/>
      <c r="K385" s="408"/>
      <c r="L385" s="408"/>
      <c r="M385" s="408"/>
      <c r="N385" s="408"/>
      <c r="O385" s="408"/>
      <c r="P385" s="408"/>
      <c r="Q385" s="408"/>
      <c r="R385" s="408"/>
      <c r="S385" s="408"/>
      <c r="T385" s="409"/>
      <c r="V385" s="33"/>
    </row>
    <row r="386" spans="2:22" x14ac:dyDescent="0.3">
      <c r="B386" s="407"/>
      <c r="C386" s="408"/>
      <c r="D386" s="408"/>
      <c r="E386" s="408"/>
      <c r="F386" s="408"/>
      <c r="G386" s="408"/>
      <c r="H386" s="408"/>
      <c r="I386" s="408"/>
      <c r="J386" s="408"/>
      <c r="K386" s="408"/>
      <c r="L386" s="408"/>
      <c r="M386" s="408"/>
      <c r="N386" s="408"/>
      <c r="O386" s="408"/>
      <c r="P386" s="408"/>
      <c r="Q386" s="408"/>
      <c r="R386" s="408"/>
      <c r="S386" s="408"/>
      <c r="T386" s="409"/>
      <c r="V386" s="33"/>
    </row>
    <row r="387" spans="2:22" x14ac:dyDescent="0.3">
      <c r="B387" s="407"/>
      <c r="C387" s="408"/>
      <c r="D387" s="408"/>
      <c r="E387" s="408"/>
      <c r="F387" s="408"/>
      <c r="G387" s="408"/>
      <c r="H387" s="408"/>
      <c r="I387" s="408"/>
      <c r="J387" s="408"/>
      <c r="K387" s="408"/>
      <c r="L387" s="408"/>
      <c r="M387" s="408"/>
      <c r="N387" s="408"/>
      <c r="O387" s="408"/>
      <c r="P387" s="408"/>
      <c r="Q387" s="408"/>
      <c r="R387" s="408"/>
      <c r="S387" s="408"/>
      <c r="T387" s="409"/>
      <c r="V387" s="33"/>
    </row>
    <row r="388" spans="2:22" x14ac:dyDescent="0.3">
      <c r="B388" s="407"/>
      <c r="C388" s="408"/>
      <c r="D388" s="408"/>
      <c r="E388" s="408"/>
      <c r="F388" s="408"/>
      <c r="G388" s="408"/>
      <c r="H388" s="408"/>
      <c r="I388" s="408"/>
      <c r="J388" s="408"/>
      <c r="K388" s="408"/>
      <c r="L388" s="408"/>
      <c r="M388" s="408"/>
      <c r="N388" s="408"/>
      <c r="O388" s="408"/>
      <c r="P388" s="408"/>
      <c r="Q388" s="408"/>
      <c r="R388" s="408"/>
      <c r="S388" s="408"/>
      <c r="T388" s="409"/>
      <c r="V388" s="33"/>
    </row>
    <row r="389" spans="2:22" x14ac:dyDescent="0.3">
      <c r="B389" s="407"/>
      <c r="C389" s="408"/>
      <c r="D389" s="408"/>
      <c r="E389" s="408"/>
      <c r="F389" s="408"/>
      <c r="G389" s="408"/>
      <c r="H389" s="408"/>
      <c r="I389" s="408"/>
      <c r="J389" s="408"/>
      <c r="K389" s="408"/>
      <c r="L389" s="408"/>
      <c r="M389" s="408"/>
      <c r="N389" s="408"/>
      <c r="O389" s="408"/>
      <c r="P389" s="408"/>
      <c r="Q389" s="408"/>
      <c r="R389" s="408"/>
      <c r="S389" s="408"/>
      <c r="T389" s="409"/>
      <c r="V389" s="33"/>
    </row>
    <row r="390" spans="2:22" x14ac:dyDescent="0.3">
      <c r="B390" s="407"/>
      <c r="C390" s="408"/>
      <c r="D390" s="408"/>
      <c r="E390" s="408"/>
      <c r="F390" s="408"/>
      <c r="G390" s="408"/>
      <c r="H390" s="408"/>
      <c r="I390" s="408"/>
      <c r="J390" s="408"/>
      <c r="K390" s="408"/>
      <c r="L390" s="408"/>
      <c r="M390" s="408"/>
      <c r="N390" s="408"/>
      <c r="O390" s="408"/>
      <c r="P390" s="408"/>
      <c r="Q390" s="408"/>
      <c r="R390" s="408"/>
      <c r="S390" s="408"/>
      <c r="T390" s="409"/>
      <c r="V390" s="33"/>
    </row>
    <row r="391" spans="2:22" x14ac:dyDescent="0.3">
      <c r="B391" s="407"/>
      <c r="C391" s="408"/>
      <c r="D391" s="408"/>
      <c r="E391" s="408"/>
      <c r="F391" s="408"/>
      <c r="G391" s="408"/>
      <c r="H391" s="408"/>
      <c r="I391" s="408"/>
      <c r="J391" s="408"/>
      <c r="K391" s="408"/>
      <c r="L391" s="408"/>
      <c r="M391" s="408"/>
      <c r="N391" s="408"/>
      <c r="O391" s="408"/>
      <c r="P391" s="408"/>
      <c r="Q391" s="408"/>
      <c r="R391" s="408"/>
      <c r="S391" s="408"/>
      <c r="T391" s="409"/>
      <c r="V391" s="33"/>
    </row>
    <row r="392" spans="2:22" x14ac:dyDescent="0.3">
      <c r="B392" s="407"/>
      <c r="C392" s="408"/>
      <c r="D392" s="408"/>
      <c r="E392" s="408"/>
      <c r="F392" s="408"/>
      <c r="G392" s="408"/>
      <c r="H392" s="408"/>
      <c r="I392" s="408"/>
      <c r="J392" s="408"/>
      <c r="K392" s="408"/>
      <c r="L392" s="408"/>
      <c r="M392" s="408"/>
      <c r="N392" s="408"/>
      <c r="O392" s="408"/>
      <c r="P392" s="408"/>
      <c r="Q392" s="408"/>
      <c r="R392" s="408"/>
      <c r="S392" s="408"/>
      <c r="T392" s="409"/>
      <c r="V392" s="33"/>
    </row>
    <row r="393" spans="2:22" x14ac:dyDescent="0.3">
      <c r="B393" s="407"/>
      <c r="C393" s="408"/>
      <c r="D393" s="408"/>
      <c r="E393" s="408"/>
      <c r="F393" s="408"/>
      <c r="G393" s="408"/>
      <c r="H393" s="408"/>
      <c r="I393" s="408"/>
      <c r="J393" s="408"/>
      <c r="K393" s="408"/>
      <c r="L393" s="408"/>
      <c r="M393" s="408"/>
      <c r="N393" s="408"/>
      <c r="O393" s="408"/>
      <c r="P393" s="408"/>
      <c r="Q393" s="408"/>
      <c r="R393" s="408"/>
      <c r="S393" s="408"/>
      <c r="T393" s="409"/>
      <c r="V393" s="33"/>
    </row>
    <row r="394" spans="2:22" x14ac:dyDescent="0.3">
      <c r="B394" s="407"/>
      <c r="C394" s="408"/>
      <c r="D394" s="408"/>
      <c r="E394" s="408"/>
      <c r="F394" s="408"/>
      <c r="G394" s="408"/>
      <c r="H394" s="408"/>
      <c r="I394" s="408"/>
      <c r="J394" s="408"/>
      <c r="K394" s="408"/>
      <c r="L394" s="408"/>
      <c r="M394" s="408"/>
      <c r="N394" s="408"/>
      <c r="O394" s="408"/>
      <c r="P394" s="408"/>
      <c r="Q394" s="408"/>
      <c r="R394" s="408"/>
      <c r="S394" s="408"/>
      <c r="T394" s="409"/>
      <c r="V394" s="33"/>
    </row>
    <row r="395" spans="2:22" x14ac:dyDescent="0.3">
      <c r="B395" s="407"/>
      <c r="C395" s="408"/>
      <c r="D395" s="408"/>
      <c r="E395" s="408"/>
      <c r="F395" s="408"/>
      <c r="G395" s="408"/>
      <c r="H395" s="408"/>
      <c r="I395" s="408"/>
      <c r="J395" s="408"/>
      <c r="K395" s="408"/>
      <c r="L395" s="408"/>
      <c r="M395" s="408"/>
      <c r="N395" s="408"/>
      <c r="O395" s="408"/>
      <c r="P395" s="408"/>
      <c r="Q395" s="408"/>
      <c r="R395" s="408"/>
      <c r="S395" s="408"/>
      <c r="T395" s="409"/>
      <c r="V395" s="33"/>
    </row>
    <row r="396" spans="2:22" x14ac:dyDescent="0.3">
      <c r="B396" s="407"/>
      <c r="C396" s="408"/>
      <c r="D396" s="408"/>
      <c r="E396" s="408"/>
      <c r="F396" s="408"/>
      <c r="G396" s="408"/>
      <c r="H396" s="408"/>
      <c r="I396" s="408"/>
      <c r="J396" s="408"/>
      <c r="K396" s="408"/>
      <c r="L396" s="408"/>
      <c r="M396" s="408"/>
      <c r="N396" s="408"/>
      <c r="O396" s="408"/>
      <c r="P396" s="408"/>
      <c r="Q396" s="408"/>
      <c r="R396" s="408"/>
      <c r="S396" s="408"/>
      <c r="T396" s="409"/>
      <c r="V396" s="33"/>
    </row>
    <row r="397" spans="2:22" x14ac:dyDescent="0.3">
      <c r="B397" s="407"/>
      <c r="C397" s="408"/>
      <c r="D397" s="408"/>
      <c r="E397" s="408"/>
      <c r="F397" s="408"/>
      <c r="G397" s="408"/>
      <c r="H397" s="408"/>
      <c r="I397" s="408"/>
      <c r="J397" s="408"/>
      <c r="K397" s="408"/>
      <c r="L397" s="408"/>
      <c r="M397" s="408"/>
      <c r="N397" s="408"/>
      <c r="O397" s="408"/>
      <c r="P397" s="408"/>
      <c r="Q397" s="408"/>
      <c r="R397" s="408"/>
      <c r="S397" s="408"/>
      <c r="T397" s="409"/>
      <c r="V397" s="33"/>
    </row>
    <row r="398" spans="2:22" x14ac:dyDescent="0.3">
      <c r="B398" s="407"/>
      <c r="C398" s="408"/>
      <c r="D398" s="408"/>
      <c r="E398" s="408"/>
      <c r="F398" s="408"/>
      <c r="G398" s="408"/>
      <c r="H398" s="408"/>
      <c r="I398" s="408"/>
      <c r="J398" s="408"/>
      <c r="K398" s="408"/>
      <c r="L398" s="408"/>
      <c r="M398" s="408"/>
      <c r="N398" s="408"/>
      <c r="O398" s="408"/>
      <c r="P398" s="408"/>
      <c r="Q398" s="408"/>
      <c r="R398" s="408"/>
      <c r="S398" s="408"/>
      <c r="T398" s="409"/>
      <c r="V398" s="33"/>
    </row>
    <row r="399" spans="2:22" x14ac:dyDescent="0.3">
      <c r="B399" s="407"/>
      <c r="C399" s="408"/>
      <c r="D399" s="408"/>
      <c r="E399" s="408"/>
      <c r="F399" s="408"/>
      <c r="G399" s="408"/>
      <c r="H399" s="408"/>
      <c r="I399" s="408"/>
      <c r="J399" s="408"/>
      <c r="K399" s="408"/>
      <c r="L399" s="408"/>
      <c r="M399" s="408"/>
      <c r="N399" s="408"/>
      <c r="O399" s="408"/>
      <c r="P399" s="408"/>
      <c r="Q399" s="408"/>
      <c r="R399" s="408"/>
      <c r="S399" s="408"/>
      <c r="T399" s="409"/>
      <c r="V399" s="33"/>
    </row>
    <row r="400" spans="2:22" x14ac:dyDescent="0.3">
      <c r="B400" s="407"/>
      <c r="C400" s="408"/>
      <c r="D400" s="408"/>
      <c r="E400" s="408"/>
      <c r="F400" s="408"/>
      <c r="G400" s="408"/>
      <c r="H400" s="408"/>
      <c r="I400" s="408"/>
      <c r="J400" s="408"/>
      <c r="K400" s="408"/>
      <c r="L400" s="408"/>
      <c r="M400" s="408"/>
      <c r="N400" s="408"/>
      <c r="O400" s="408"/>
      <c r="P400" s="408"/>
      <c r="Q400" s="408"/>
      <c r="R400" s="408"/>
      <c r="S400" s="408"/>
      <c r="T400" s="409"/>
      <c r="V400" s="33"/>
    </row>
    <row r="401" spans="2:22" x14ac:dyDescent="0.3">
      <c r="B401" s="407"/>
      <c r="C401" s="408"/>
      <c r="D401" s="408"/>
      <c r="E401" s="408"/>
      <c r="F401" s="408"/>
      <c r="G401" s="408"/>
      <c r="H401" s="408"/>
      <c r="I401" s="408"/>
      <c r="J401" s="408"/>
      <c r="K401" s="408"/>
      <c r="L401" s="408"/>
      <c r="M401" s="408"/>
      <c r="N401" s="408"/>
      <c r="O401" s="408"/>
      <c r="P401" s="408"/>
      <c r="Q401" s="408"/>
      <c r="R401" s="408"/>
      <c r="S401" s="408"/>
      <c r="T401" s="409"/>
      <c r="V401" s="33"/>
    </row>
    <row r="402" spans="2:22" x14ac:dyDescent="0.3">
      <c r="B402" s="407"/>
      <c r="C402" s="408"/>
      <c r="D402" s="408"/>
      <c r="E402" s="408"/>
      <c r="F402" s="408"/>
      <c r="G402" s="408"/>
      <c r="H402" s="408"/>
      <c r="I402" s="408"/>
      <c r="J402" s="408"/>
      <c r="K402" s="408"/>
      <c r="L402" s="408"/>
      <c r="M402" s="408"/>
      <c r="N402" s="408"/>
      <c r="O402" s="408"/>
      <c r="P402" s="408"/>
      <c r="Q402" s="408"/>
      <c r="R402" s="408"/>
      <c r="S402" s="408"/>
      <c r="T402" s="409"/>
      <c r="V402" s="33"/>
    </row>
    <row r="403" spans="2:22" x14ac:dyDescent="0.3">
      <c r="B403" s="407"/>
      <c r="C403" s="408"/>
      <c r="D403" s="408"/>
      <c r="E403" s="408"/>
      <c r="F403" s="408"/>
      <c r="G403" s="408"/>
      <c r="H403" s="408"/>
      <c r="I403" s="408"/>
      <c r="J403" s="408"/>
      <c r="K403" s="408"/>
      <c r="L403" s="408"/>
      <c r="M403" s="408"/>
      <c r="N403" s="408"/>
      <c r="O403" s="408"/>
      <c r="P403" s="408"/>
      <c r="Q403" s="408"/>
      <c r="R403" s="408"/>
      <c r="S403" s="408"/>
      <c r="T403" s="409"/>
      <c r="V403" s="33"/>
    </row>
    <row r="404" spans="2:22" x14ac:dyDescent="0.3">
      <c r="B404" s="407"/>
      <c r="C404" s="408"/>
      <c r="D404" s="408"/>
      <c r="E404" s="408"/>
      <c r="F404" s="408"/>
      <c r="G404" s="408"/>
      <c r="H404" s="408"/>
      <c r="I404" s="408"/>
      <c r="J404" s="408"/>
      <c r="K404" s="408"/>
      <c r="L404" s="408"/>
      <c r="M404" s="408"/>
      <c r="N404" s="408"/>
      <c r="O404" s="408"/>
      <c r="P404" s="408"/>
      <c r="Q404" s="408"/>
      <c r="R404" s="408"/>
      <c r="S404" s="408"/>
      <c r="T404" s="409"/>
      <c r="V404" s="33"/>
    </row>
    <row r="405" spans="2:22" x14ac:dyDescent="0.3">
      <c r="B405" s="407"/>
      <c r="C405" s="408"/>
      <c r="D405" s="408"/>
      <c r="E405" s="408"/>
      <c r="F405" s="408"/>
      <c r="G405" s="408"/>
      <c r="H405" s="408"/>
      <c r="I405" s="408"/>
      <c r="J405" s="408"/>
      <c r="K405" s="408"/>
      <c r="L405" s="408"/>
      <c r="M405" s="408"/>
      <c r="N405" s="408"/>
      <c r="O405" s="408"/>
      <c r="P405" s="408"/>
      <c r="Q405" s="408"/>
      <c r="R405" s="408"/>
      <c r="S405" s="408"/>
      <c r="T405" s="409"/>
      <c r="V405" s="33"/>
    </row>
    <row r="406" spans="2:22" x14ac:dyDescent="0.3">
      <c r="B406" s="407"/>
      <c r="C406" s="408"/>
      <c r="D406" s="408"/>
      <c r="E406" s="408"/>
      <c r="F406" s="408"/>
      <c r="G406" s="408"/>
      <c r="H406" s="408"/>
      <c r="I406" s="408"/>
      <c r="J406" s="408"/>
      <c r="K406" s="408"/>
      <c r="L406" s="408"/>
      <c r="M406" s="408"/>
      <c r="N406" s="408"/>
      <c r="O406" s="408"/>
      <c r="P406" s="408"/>
      <c r="Q406" s="408"/>
      <c r="R406" s="408"/>
      <c r="S406" s="408"/>
      <c r="T406" s="409"/>
      <c r="V406" s="33"/>
    </row>
    <row r="407" spans="2:22" x14ac:dyDescent="0.3">
      <c r="B407" s="407"/>
      <c r="C407" s="408"/>
      <c r="D407" s="408"/>
      <c r="E407" s="408"/>
      <c r="F407" s="408"/>
      <c r="G407" s="408"/>
      <c r="H407" s="408"/>
      <c r="I407" s="408"/>
      <c r="J407" s="408"/>
      <c r="K407" s="408"/>
      <c r="L407" s="408"/>
      <c r="M407" s="408"/>
      <c r="N407" s="408"/>
      <c r="O407" s="408"/>
      <c r="P407" s="408"/>
      <c r="Q407" s="408"/>
      <c r="R407" s="408"/>
      <c r="S407" s="408"/>
      <c r="T407" s="409"/>
      <c r="V407" s="33"/>
    </row>
    <row r="408" spans="2:22" x14ac:dyDescent="0.3">
      <c r="B408" s="407"/>
      <c r="C408" s="408"/>
      <c r="D408" s="408"/>
      <c r="E408" s="408"/>
      <c r="F408" s="408"/>
      <c r="G408" s="408"/>
      <c r="H408" s="408"/>
      <c r="I408" s="408"/>
      <c r="J408" s="408"/>
      <c r="K408" s="408"/>
      <c r="L408" s="408"/>
      <c r="M408" s="408"/>
      <c r="N408" s="408"/>
      <c r="O408" s="408"/>
      <c r="P408" s="408"/>
      <c r="Q408" s="408"/>
      <c r="R408" s="408"/>
      <c r="S408" s="408"/>
      <c r="T408" s="409"/>
      <c r="V408" s="33"/>
    </row>
    <row r="409" spans="2:22" x14ac:dyDescent="0.3">
      <c r="B409" s="407"/>
      <c r="C409" s="408"/>
      <c r="D409" s="408"/>
      <c r="E409" s="408"/>
      <c r="F409" s="408"/>
      <c r="G409" s="408"/>
      <c r="H409" s="408"/>
      <c r="I409" s="408"/>
      <c r="J409" s="408"/>
      <c r="K409" s="408"/>
      <c r="L409" s="408"/>
      <c r="M409" s="408"/>
      <c r="N409" s="408"/>
      <c r="O409" s="408"/>
      <c r="P409" s="408"/>
      <c r="Q409" s="408"/>
      <c r="R409" s="408"/>
      <c r="S409" s="408"/>
      <c r="T409" s="409"/>
      <c r="V409" s="33"/>
    </row>
    <row r="410" spans="2:22" x14ac:dyDescent="0.3">
      <c r="B410" s="407"/>
      <c r="C410" s="408"/>
      <c r="D410" s="408"/>
      <c r="E410" s="408"/>
      <c r="F410" s="408"/>
      <c r="G410" s="408"/>
      <c r="H410" s="408"/>
      <c r="I410" s="408"/>
      <c r="J410" s="408"/>
      <c r="K410" s="408"/>
      <c r="L410" s="408"/>
      <c r="M410" s="408"/>
      <c r="N410" s="408"/>
      <c r="O410" s="408"/>
      <c r="P410" s="408"/>
      <c r="Q410" s="408"/>
      <c r="R410" s="408"/>
      <c r="S410" s="408"/>
      <c r="T410" s="409"/>
      <c r="V410" s="33"/>
    </row>
    <row r="411" spans="2:22" x14ac:dyDescent="0.3">
      <c r="B411" s="407"/>
      <c r="C411" s="408"/>
      <c r="D411" s="408"/>
      <c r="E411" s="408"/>
      <c r="F411" s="408"/>
      <c r="G411" s="408"/>
      <c r="H411" s="408"/>
      <c r="I411" s="408"/>
      <c r="J411" s="408"/>
      <c r="K411" s="408"/>
      <c r="L411" s="408"/>
      <c r="M411" s="408"/>
      <c r="N411" s="408"/>
      <c r="O411" s="408"/>
      <c r="P411" s="408"/>
      <c r="Q411" s="408"/>
      <c r="R411" s="408"/>
      <c r="S411" s="408"/>
      <c r="T411" s="409"/>
      <c r="V411" s="33"/>
    </row>
    <row r="412" spans="2:22" x14ac:dyDescent="0.3">
      <c r="B412" s="407"/>
      <c r="C412" s="408"/>
      <c r="D412" s="408"/>
      <c r="E412" s="408"/>
      <c r="F412" s="408"/>
      <c r="G412" s="408"/>
      <c r="H412" s="408"/>
      <c r="I412" s="408"/>
      <c r="J412" s="408"/>
      <c r="K412" s="408"/>
      <c r="L412" s="408"/>
      <c r="M412" s="408"/>
      <c r="N412" s="408"/>
      <c r="O412" s="408"/>
      <c r="P412" s="408"/>
      <c r="Q412" s="408"/>
      <c r="R412" s="408"/>
      <c r="S412" s="408"/>
      <c r="T412" s="409"/>
      <c r="V412" s="33"/>
    </row>
    <row r="413" spans="2:22" x14ac:dyDescent="0.3">
      <c r="B413" s="407"/>
      <c r="C413" s="408"/>
      <c r="D413" s="408"/>
      <c r="E413" s="408"/>
      <c r="F413" s="408"/>
      <c r="G413" s="408"/>
      <c r="H413" s="408"/>
      <c r="I413" s="408"/>
      <c r="J413" s="408"/>
      <c r="K413" s="408"/>
      <c r="L413" s="408"/>
      <c r="M413" s="408"/>
      <c r="N413" s="408"/>
      <c r="O413" s="408"/>
      <c r="P413" s="408"/>
      <c r="Q413" s="408"/>
      <c r="R413" s="408"/>
      <c r="S413" s="408"/>
      <c r="T413" s="409"/>
      <c r="V413" s="33"/>
    </row>
    <row r="414" spans="2:22" ht="16.2" thickBot="1" x14ac:dyDescent="0.35">
      <c r="B414" s="410"/>
      <c r="C414" s="411"/>
      <c r="D414" s="411"/>
      <c r="E414" s="411"/>
      <c r="F414" s="411"/>
      <c r="G414" s="411"/>
      <c r="H414" s="411"/>
      <c r="I414" s="411"/>
      <c r="J414" s="411"/>
      <c r="K414" s="411"/>
      <c r="L414" s="411"/>
      <c r="M414" s="411"/>
      <c r="N414" s="411"/>
      <c r="O414" s="411"/>
      <c r="P414" s="411"/>
      <c r="Q414" s="411"/>
      <c r="R414" s="411"/>
      <c r="S414" s="411"/>
      <c r="T414" s="412"/>
      <c r="V414" s="33"/>
    </row>
    <row r="415" spans="2:22" ht="16.2" thickBot="1" x14ac:dyDescent="0.35">
      <c r="V415" s="33"/>
    </row>
    <row r="416" spans="2:22" ht="16.2" thickBot="1" x14ac:dyDescent="0.35">
      <c r="B416" s="21" t="s">
        <v>183</v>
      </c>
      <c r="C416" s="22"/>
      <c r="D416" s="22"/>
      <c r="E416" s="22"/>
      <c r="F416" s="22"/>
      <c r="G416" s="22"/>
      <c r="H416" s="22"/>
      <c r="I416" s="22"/>
      <c r="J416" s="22"/>
      <c r="K416" s="22"/>
      <c r="L416" s="22"/>
      <c r="M416" s="22"/>
      <c r="N416" s="22"/>
      <c r="O416" s="22"/>
      <c r="P416" s="22"/>
      <c r="Q416" s="22"/>
      <c r="R416" s="22"/>
      <c r="S416" s="22"/>
      <c r="T416" s="23"/>
      <c r="V416" s="33"/>
    </row>
    <row r="417" spans="2:22" x14ac:dyDescent="0.3">
      <c r="B417" s="407"/>
      <c r="C417" s="408"/>
      <c r="D417" s="408"/>
      <c r="E417" s="408"/>
      <c r="F417" s="408"/>
      <c r="G417" s="408"/>
      <c r="H417" s="408"/>
      <c r="I417" s="408"/>
      <c r="J417" s="408"/>
      <c r="K417" s="408"/>
      <c r="L417" s="408"/>
      <c r="M417" s="408"/>
      <c r="N417" s="408"/>
      <c r="O417" s="408"/>
      <c r="P417" s="408"/>
      <c r="Q417" s="408"/>
      <c r="R417" s="408"/>
      <c r="S417" s="408"/>
      <c r="T417" s="409"/>
      <c r="V417" s="33"/>
    </row>
    <row r="418" spans="2:22" x14ac:dyDescent="0.3">
      <c r="B418" s="407"/>
      <c r="C418" s="408"/>
      <c r="D418" s="408"/>
      <c r="E418" s="408"/>
      <c r="F418" s="408"/>
      <c r="G418" s="408"/>
      <c r="H418" s="408"/>
      <c r="I418" s="408"/>
      <c r="J418" s="408"/>
      <c r="K418" s="408"/>
      <c r="L418" s="408"/>
      <c r="M418" s="408"/>
      <c r="N418" s="408"/>
      <c r="O418" s="408"/>
      <c r="P418" s="408"/>
      <c r="Q418" s="408"/>
      <c r="R418" s="408"/>
      <c r="S418" s="408"/>
      <c r="T418" s="409"/>
      <c r="V418" s="33"/>
    </row>
    <row r="419" spans="2:22" x14ac:dyDescent="0.3">
      <c r="B419" s="407"/>
      <c r="C419" s="408"/>
      <c r="D419" s="408"/>
      <c r="E419" s="408"/>
      <c r="F419" s="408"/>
      <c r="G419" s="408"/>
      <c r="H419" s="408"/>
      <c r="I419" s="408"/>
      <c r="J419" s="408"/>
      <c r="K419" s="408"/>
      <c r="L419" s="408"/>
      <c r="M419" s="408"/>
      <c r="N419" s="408"/>
      <c r="O419" s="408"/>
      <c r="P419" s="408"/>
      <c r="Q419" s="408"/>
      <c r="R419" s="408"/>
      <c r="S419" s="408"/>
      <c r="T419" s="409"/>
      <c r="V419" s="33"/>
    </row>
    <row r="420" spans="2:22" x14ac:dyDescent="0.3">
      <c r="B420" s="407"/>
      <c r="C420" s="408"/>
      <c r="D420" s="408"/>
      <c r="E420" s="408"/>
      <c r="F420" s="408"/>
      <c r="G420" s="408"/>
      <c r="H420" s="408"/>
      <c r="I420" s="408"/>
      <c r="J420" s="408"/>
      <c r="K420" s="408"/>
      <c r="L420" s="408"/>
      <c r="M420" s="408"/>
      <c r="N420" s="408"/>
      <c r="O420" s="408"/>
      <c r="P420" s="408"/>
      <c r="Q420" s="408"/>
      <c r="R420" s="408"/>
      <c r="S420" s="408"/>
      <c r="T420" s="409"/>
      <c r="V420" s="33"/>
    </row>
    <row r="421" spans="2:22" x14ac:dyDescent="0.3">
      <c r="B421" s="407"/>
      <c r="C421" s="408"/>
      <c r="D421" s="408"/>
      <c r="E421" s="408"/>
      <c r="F421" s="408"/>
      <c r="G421" s="408"/>
      <c r="H421" s="408"/>
      <c r="I421" s="408"/>
      <c r="J421" s="408"/>
      <c r="K421" s="408"/>
      <c r="L421" s="408"/>
      <c r="M421" s="408"/>
      <c r="N421" s="408"/>
      <c r="O421" s="408"/>
      <c r="P421" s="408"/>
      <c r="Q421" s="408"/>
      <c r="R421" s="408"/>
      <c r="S421" s="408"/>
      <c r="T421" s="409"/>
      <c r="V421" s="33"/>
    </row>
    <row r="422" spans="2:22" x14ac:dyDescent="0.3">
      <c r="B422" s="407"/>
      <c r="C422" s="408"/>
      <c r="D422" s="408"/>
      <c r="E422" s="408"/>
      <c r="F422" s="408"/>
      <c r="G422" s="408"/>
      <c r="H422" s="408"/>
      <c r="I422" s="408"/>
      <c r="J422" s="408"/>
      <c r="K422" s="408"/>
      <c r="L422" s="408"/>
      <c r="M422" s="408"/>
      <c r="N422" s="408"/>
      <c r="O422" s="408"/>
      <c r="P422" s="408"/>
      <c r="Q422" s="408"/>
      <c r="R422" s="408"/>
      <c r="S422" s="408"/>
      <c r="T422" s="409"/>
      <c r="V422" s="33"/>
    </row>
    <row r="423" spans="2:22" x14ac:dyDescent="0.3">
      <c r="B423" s="407"/>
      <c r="C423" s="408"/>
      <c r="D423" s="408"/>
      <c r="E423" s="408"/>
      <c r="F423" s="408"/>
      <c r="G423" s="408"/>
      <c r="H423" s="408"/>
      <c r="I423" s="408"/>
      <c r="J423" s="408"/>
      <c r="K423" s="408"/>
      <c r="L423" s="408"/>
      <c r="M423" s="408"/>
      <c r="N423" s="408"/>
      <c r="O423" s="408"/>
      <c r="P423" s="408"/>
      <c r="Q423" s="408"/>
      <c r="R423" s="408"/>
      <c r="S423" s="408"/>
      <c r="T423" s="409"/>
      <c r="V423" s="33"/>
    </row>
    <row r="424" spans="2:22" x14ac:dyDescent="0.3">
      <c r="B424" s="407"/>
      <c r="C424" s="408"/>
      <c r="D424" s="408"/>
      <c r="E424" s="408"/>
      <c r="F424" s="408"/>
      <c r="G424" s="408"/>
      <c r="H424" s="408"/>
      <c r="I424" s="408"/>
      <c r="J424" s="408"/>
      <c r="K424" s="408"/>
      <c r="L424" s="408"/>
      <c r="M424" s="408"/>
      <c r="N424" s="408"/>
      <c r="O424" s="408"/>
      <c r="P424" s="408"/>
      <c r="Q424" s="408"/>
      <c r="R424" s="408"/>
      <c r="S424" s="408"/>
      <c r="T424" s="409"/>
      <c r="V424" s="33"/>
    </row>
    <row r="425" spans="2:22" x14ac:dyDescent="0.3">
      <c r="B425" s="407"/>
      <c r="C425" s="408"/>
      <c r="D425" s="408"/>
      <c r="E425" s="408"/>
      <c r="F425" s="408"/>
      <c r="G425" s="408"/>
      <c r="H425" s="408"/>
      <c r="I425" s="408"/>
      <c r="J425" s="408"/>
      <c r="K425" s="408"/>
      <c r="L425" s="408"/>
      <c r="M425" s="408"/>
      <c r="N425" s="408"/>
      <c r="O425" s="408"/>
      <c r="P425" s="408"/>
      <c r="Q425" s="408"/>
      <c r="R425" s="408"/>
      <c r="S425" s="408"/>
      <c r="T425" s="409"/>
      <c r="V425" s="33"/>
    </row>
    <row r="426" spans="2:22" x14ac:dyDescent="0.3">
      <c r="B426" s="407"/>
      <c r="C426" s="408"/>
      <c r="D426" s="408"/>
      <c r="E426" s="408"/>
      <c r="F426" s="408"/>
      <c r="G426" s="408"/>
      <c r="H426" s="408"/>
      <c r="I426" s="408"/>
      <c r="J426" s="408"/>
      <c r="K426" s="408"/>
      <c r="L426" s="408"/>
      <c r="M426" s="408"/>
      <c r="N426" s="408"/>
      <c r="O426" s="408"/>
      <c r="P426" s="408"/>
      <c r="Q426" s="408"/>
      <c r="R426" s="408"/>
      <c r="S426" s="408"/>
      <c r="T426" s="409"/>
      <c r="V426" s="33"/>
    </row>
    <row r="427" spans="2:22" x14ac:dyDescent="0.3">
      <c r="B427" s="407"/>
      <c r="C427" s="408"/>
      <c r="D427" s="408"/>
      <c r="E427" s="408"/>
      <c r="F427" s="408"/>
      <c r="G427" s="408"/>
      <c r="H427" s="408"/>
      <c r="I427" s="408"/>
      <c r="J427" s="408"/>
      <c r="K427" s="408"/>
      <c r="L427" s="408"/>
      <c r="M427" s="408"/>
      <c r="N427" s="408"/>
      <c r="O427" s="408"/>
      <c r="P427" s="408"/>
      <c r="Q427" s="408"/>
      <c r="R427" s="408"/>
      <c r="S427" s="408"/>
      <c r="T427" s="409"/>
      <c r="V427" s="33"/>
    </row>
    <row r="428" spans="2:22" x14ac:dyDescent="0.3">
      <c r="B428" s="407"/>
      <c r="C428" s="408"/>
      <c r="D428" s="408"/>
      <c r="E428" s="408"/>
      <c r="F428" s="408"/>
      <c r="G428" s="408"/>
      <c r="H428" s="408"/>
      <c r="I428" s="408"/>
      <c r="J428" s="408"/>
      <c r="K428" s="408"/>
      <c r="L428" s="408"/>
      <c r="M428" s="408"/>
      <c r="N428" s="408"/>
      <c r="O428" s="408"/>
      <c r="P428" s="408"/>
      <c r="Q428" s="408"/>
      <c r="R428" s="408"/>
      <c r="S428" s="408"/>
      <c r="T428" s="409"/>
      <c r="V428" s="33"/>
    </row>
    <row r="429" spans="2:22" x14ac:dyDescent="0.3">
      <c r="B429" s="407"/>
      <c r="C429" s="408"/>
      <c r="D429" s="408"/>
      <c r="E429" s="408"/>
      <c r="F429" s="408"/>
      <c r="G429" s="408"/>
      <c r="H429" s="408"/>
      <c r="I429" s="408"/>
      <c r="J429" s="408"/>
      <c r="K429" s="408"/>
      <c r="L429" s="408"/>
      <c r="M429" s="408"/>
      <c r="N429" s="408"/>
      <c r="O429" s="408"/>
      <c r="P429" s="408"/>
      <c r="Q429" s="408"/>
      <c r="R429" s="408"/>
      <c r="S429" s="408"/>
      <c r="T429" s="409"/>
      <c r="V429" s="33"/>
    </row>
    <row r="430" spans="2:22" x14ac:dyDescent="0.3">
      <c r="B430" s="407"/>
      <c r="C430" s="408"/>
      <c r="D430" s="408"/>
      <c r="E430" s="408"/>
      <c r="F430" s="408"/>
      <c r="G430" s="408"/>
      <c r="H430" s="408"/>
      <c r="I430" s="408"/>
      <c r="J430" s="408"/>
      <c r="K430" s="408"/>
      <c r="L430" s="408"/>
      <c r="M430" s="408"/>
      <c r="N430" s="408"/>
      <c r="O430" s="408"/>
      <c r="P430" s="408"/>
      <c r="Q430" s="408"/>
      <c r="R430" s="408"/>
      <c r="S430" s="408"/>
      <c r="T430" s="409"/>
      <c r="V430" s="33"/>
    </row>
    <row r="431" spans="2:22" x14ac:dyDescent="0.3">
      <c r="B431" s="407"/>
      <c r="C431" s="408"/>
      <c r="D431" s="408"/>
      <c r="E431" s="408"/>
      <c r="F431" s="408"/>
      <c r="G431" s="408"/>
      <c r="H431" s="408"/>
      <c r="I431" s="408"/>
      <c r="J431" s="408"/>
      <c r="K431" s="408"/>
      <c r="L431" s="408"/>
      <c r="M431" s="408"/>
      <c r="N431" s="408"/>
      <c r="O431" s="408"/>
      <c r="P431" s="408"/>
      <c r="Q431" s="408"/>
      <c r="R431" s="408"/>
      <c r="S431" s="408"/>
      <c r="T431" s="409"/>
      <c r="V431" s="33"/>
    </row>
    <row r="432" spans="2:22" x14ac:dyDescent="0.3">
      <c r="B432" s="407"/>
      <c r="C432" s="408"/>
      <c r="D432" s="408"/>
      <c r="E432" s="408"/>
      <c r="F432" s="408"/>
      <c r="G432" s="408"/>
      <c r="H432" s="408"/>
      <c r="I432" s="408"/>
      <c r="J432" s="408"/>
      <c r="K432" s="408"/>
      <c r="L432" s="408"/>
      <c r="M432" s="408"/>
      <c r="N432" s="408"/>
      <c r="O432" s="408"/>
      <c r="P432" s="408"/>
      <c r="Q432" s="408"/>
      <c r="R432" s="408"/>
      <c r="S432" s="408"/>
      <c r="T432" s="409"/>
      <c r="V432" s="33"/>
    </row>
    <row r="433" spans="2:22" x14ac:dyDescent="0.3">
      <c r="B433" s="407"/>
      <c r="C433" s="408"/>
      <c r="D433" s="408"/>
      <c r="E433" s="408"/>
      <c r="F433" s="408"/>
      <c r="G433" s="408"/>
      <c r="H433" s="408"/>
      <c r="I433" s="408"/>
      <c r="J433" s="408"/>
      <c r="K433" s="408"/>
      <c r="L433" s="408"/>
      <c r="M433" s="408"/>
      <c r="N433" s="408"/>
      <c r="O433" s="408"/>
      <c r="P433" s="408"/>
      <c r="Q433" s="408"/>
      <c r="R433" s="408"/>
      <c r="S433" s="408"/>
      <c r="T433" s="409"/>
      <c r="V433" s="33"/>
    </row>
    <row r="434" spans="2:22" x14ac:dyDescent="0.3">
      <c r="B434" s="407"/>
      <c r="C434" s="408"/>
      <c r="D434" s="408"/>
      <c r="E434" s="408"/>
      <c r="F434" s="408"/>
      <c r="G434" s="408"/>
      <c r="H434" s="408"/>
      <c r="I434" s="408"/>
      <c r="J434" s="408"/>
      <c r="K434" s="408"/>
      <c r="L434" s="408"/>
      <c r="M434" s="408"/>
      <c r="N434" s="408"/>
      <c r="O434" s="408"/>
      <c r="P434" s="408"/>
      <c r="Q434" s="408"/>
      <c r="R434" s="408"/>
      <c r="S434" s="408"/>
      <c r="T434" s="409"/>
      <c r="V434" s="33"/>
    </row>
    <row r="435" spans="2:22" x14ac:dyDescent="0.3">
      <c r="B435" s="407"/>
      <c r="C435" s="408"/>
      <c r="D435" s="408"/>
      <c r="E435" s="408"/>
      <c r="F435" s="408"/>
      <c r="G435" s="408"/>
      <c r="H435" s="408"/>
      <c r="I435" s="408"/>
      <c r="J435" s="408"/>
      <c r="K435" s="408"/>
      <c r="L435" s="408"/>
      <c r="M435" s="408"/>
      <c r="N435" s="408"/>
      <c r="O435" s="408"/>
      <c r="P435" s="408"/>
      <c r="Q435" s="408"/>
      <c r="R435" s="408"/>
      <c r="S435" s="408"/>
      <c r="T435" s="409"/>
      <c r="V435" s="33"/>
    </row>
    <row r="436" spans="2:22" x14ac:dyDescent="0.3">
      <c r="B436" s="407"/>
      <c r="C436" s="408"/>
      <c r="D436" s="408"/>
      <c r="E436" s="408"/>
      <c r="F436" s="408"/>
      <c r="G436" s="408"/>
      <c r="H436" s="408"/>
      <c r="I436" s="408"/>
      <c r="J436" s="408"/>
      <c r="K436" s="408"/>
      <c r="L436" s="408"/>
      <c r="M436" s="408"/>
      <c r="N436" s="408"/>
      <c r="O436" s="408"/>
      <c r="P436" s="408"/>
      <c r="Q436" s="408"/>
      <c r="R436" s="408"/>
      <c r="S436" s="408"/>
      <c r="T436" s="409"/>
      <c r="V436" s="33"/>
    </row>
    <row r="437" spans="2:22" x14ac:dyDescent="0.3">
      <c r="B437" s="407"/>
      <c r="C437" s="408"/>
      <c r="D437" s="408"/>
      <c r="E437" s="408"/>
      <c r="F437" s="408"/>
      <c r="G437" s="408"/>
      <c r="H437" s="408"/>
      <c r="I437" s="408"/>
      <c r="J437" s="408"/>
      <c r="K437" s="408"/>
      <c r="L437" s="408"/>
      <c r="M437" s="408"/>
      <c r="N437" s="408"/>
      <c r="O437" s="408"/>
      <c r="P437" s="408"/>
      <c r="Q437" s="408"/>
      <c r="R437" s="408"/>
      <c r="S437" s="408"/>
      <c r="T437" s="409"/>
      <c r="V437" s="33"/>
    </row>
    <row r="438" spans="2:22" x14ac:dyDescent="0.3">
      <c r="B438" s="407"/>
      <c r="C438" s="408"/>
      <c r="D438" s="408"/>
      <c r="E438" s="408"/>
      <c r="F438" s="408"/>
      <c r="G438" s="408"/>
      <c r="H438" s="408"/>
      <c r="I438" s="408"/>
      <c r="J438" s="408"/>
      <c r="K438" s="408"/>
      <c r="L438" s="408"/>
      <c r="M438" s="408"/>
      <c r="N438" s="408"/>
      <c r="O438" s="408"/>
      <c r="P438" s="408"/>
      <c r="Q438" s="408"/>
      <c r="R438" s="408"/>
      <c r="S438" s="408"/>
      <c r="T438" s="409"/>
      <c r="V438" s="33"/>
    </row>
    <row r="439" spans="2:22" x14ac:dyDescent="0.3">
      <c r="B439" s="407"/>
      <c r="C439" s="408"/>
      <c r="D439" s="408"/>
      <c r="E439" s="408"/>
      <c r="F439" s="408"/>
      <c r="G439" s="408"/>
      <c r="H439" s="408"/>
      <c r="I439" s="408"/>
      <c r="J439" s="408"/>
      <c r="K439" s="408"/>
      <c r="L439" s="408"/>
      <c r="M439" s="408"/>
      <c r="N439" s="408"/>
      <c r="O439" s="408"/>
      <c r="P439" s="408"/>
      <c r="Q439" s="408"/>
      <c r="R439" s="408"/>
      <c r="S439" s="408"/>
      <c r="T439" s="409"/>
      <c r="V439" s="33"/>
    </row>
    <row r="440" spans="2:22" x14ac:dyDescent="0.3">
      <c r="B440" s="407"/>
      <c r="C440" s="408"/>
      <c r="D440" s="408"/>
      <c r="E440" s="408"/>
      <c r="F440" s="408"/>
      <c r="G440" s="408"/>
      <c r="H440" s="408"/>
      <c r="I440" s="408"/>
      <c r="J440" s="408"/>
      <c r="K440" s="408"/>
      <c r="L440" s="408"/>
      <c r="M440" s="408"/>
      <c r="N440" s="408"/>
      <c r="O440" s="408"/>
      <c r="P440" s="408"/>
      <c r="Q440" s="408"/>
      <c r="R440" s="408"/>
      <c r="S440" s="408"/>
      <c r="T440" s="409"/>
      <c r="V440" s="33"/>
    </row>
    <row r="441" spans="2:22" x14ac:dyDescent="0.3">
      <c r="B441" s="407"/>
      <c r="C441" s="408"/>
      <c r="D441" s="408"/>
      <c r="E441" s="408"/>
      <c r="F441" s="408"/>
      <c r="G441" s="408"/>
      <c r="H441" s="408"/>
      <c r="I441" s="408"/>
      <c r="J441" s="408"/>
      <c r="K441" s="408"/>
      <c r="L441" s="408"/>
      <c r="M441" s="408"/>
      <c r="N441" s="408"/>
      <c r="O441" s="408"/>
      <c r="P441" s="408"/>
      <c r="Q441" s="408"/>
      <c r="R441" s="408"/>
      <c r="S441" s="408"/>
      <c r="T441" s="409"/>
      <c r="V441" s="33"/>
    </row>
    <row r="442" spans="2:22" x14ac:dyDescent="0.3">
      <c r="B442" s="407"/>
      <c r="C442" s="408"/>
      <c r="D442" s="408"/>
      <c r="E442" s="408"/>
      <c r="F442" s="408"/>
      <c r="G442" s="408"/>
      <c r="H442" s="408"/>
      <c r="I442" s="408"/>
      <c r="J442" s="408"/>
      <c r="K442" s="408"/>
      <c r="L442" s="408"/>
      <c r="M442" s="408"/>
      <c r="N442" s="408"/>
      <c r="O442" s="408"/>
      <c r="P442" s="408"/>
      <c r="Q442" s="408"/>
      <c r="R442" s="408"/>
      <c r="S442" s="408"/>
      <c r="T442" s="409"/>
      <c r="V442" s="33"/>
    </row>
    <row r="443" spans="2:22" x14ac:dyDescent="0.3">
      <c r="B443" s="407"/>
      <c r="C443" s="408"/>
      <c r="D443" s="408"/>
      <c r="E443" s="408"/>
      <c r="F443" s="408"/>
      <c r="G443" s="408"/>
      <c r="H443" s="408"/>
      <c r="I443" s="408"/>
      <c r="J443" s="408"/>
      <c r="K443" s="408"/>
      <c r="L443" s="408"/>
      <c r="M443" s="408"/>
      <c r="N443" s="408"/>
      <c r="O443" s="408"/>
      <c r="P443" s="408"/>
      <c r="Q443" s="408"/>
      <c r="R443" s="408"/>
      <c r="S443" s="408"/>
      <c r="T443" s="409"/>
      <c r="V443" s="33"/>
    </row>
    <row r="444" spans="2:22" x14ac:dyDescent="0.3">
      <c r="B444" s="407"/>
      <c r="C444" s="408"/>
      <c r="D444" s="408"/>
      <c r="E444" s="408"/>
      <c r="F444" s="408"/>
      <c r="G444" s="408"/>
      <c r="H444" s="408"/>
      <c r="I444" s="408"/>
      <c r="J444" s="408"/>
      <c r="K444" s="408"/>
      <c r="L444" s="408"/>
      <c r="M444" s="408"/>
      <c r="N444" s="408"/>
      <c r="O444" s="408"/>
      <c r="P444" s="408"/>
      <c r="Q444" s="408"/>
      <c r="R444" s="408"/>
      <c r="S444" s="408"/>
      <c r="T444" s="409"/>
      <c r="V444" s="33"/>
    </row>
    <row r="445" spans="2:22" x14ac:dyDescent="0.3">
      <c r="B445" s="407"/>
      <c r="C445" s="408"/>
      <c r="D445" s="408"/>
      <c r="E445" s="408"/>
      <c r="F445" s="408"/>
      <c r="G445" s="408"/>
      <c r="H445" s="408"/>
      <c r="I445" s="408"/>
      <c r="J445" s="408"/>
      <c r="K445" s="408"/>
      <c r="L445" s="408"/>
      <c r="M445" s="408"/>
      <c r="N445" s="408"/>
      <c r="O445" s="408"/>
      <c r="P445" s="408"/>
      <c r="Q445" s="408"/>
      <c r="R445" s="408"/>
      <c r="S445" s="408"/>
      <c r="T445" s="409"/>
      <c r="V445" s="33"/>
    </row>
    <row r="446" spans="2:22" x14ac:dyDescent="0.3">
      <c r="B446" s="407"/>
      <c r="C446" s="408"/>
      <c r="D446" s="408"/>
      <c r="E446" s="408"/>
      <c r="F446" s="408"/>
      <c r="G446" s="408"/>
      <c r="H446" s="408"/>
      <c r="I446" s="408"/>
      <c r="J446" s="408"/>
      <c r="K446" s="408"/>
      <c r="L446" s="408"/>
      <c r="M446" s="408"/>
      <c r="N446" s="408"/>
      <c r="O446" s="408"/>
      <c r="P446" s="408"/>
      <c r="Q446" s="408"/>
      <c r="R446" s="408"/>
      <c r="S446" s="408"/>
      <c r="T446" s="409"/>
      <c r="V446" s="33"/>
    </row>
    <row r="447" spans="2:22" x14ac:dyDescent="0.3">
      <c r="B447" s="407"/>
      <c r="C447" s="408"/>
      <c r="D447" s="408"/>
      <c r="E447" s="408"/>
      <c r="F447" s="408"/>
      <c r="G447" s="408"/>
      <c r="H447" s="408"/>
      <c r="I447" s="408"/>
      <c r="J447" s="408"/>
      <c r="K447" s="408"/>
      <c r="L447" s="408"/>
      <c r="M447" s="408"/>
      <c r="N447" s="408"/>
      <c r="O447" s="408"/>
      <c r="P447" s="408"/>
      <c r="Q447" s="408"/>
      <c r="R447" s="408"/>
      <c r="S447" s="408"/>
      <c r="T447" s="409"/>
      <c r="V447" s="33"/>
    </row>
    <row r="448" spans="2:22" ht="16.2" thickBot="1" x14ac:dyDescent="0.35">
      <c r="B448" s="410"/>
      <c r="C448" s="411"/>
      <c r="D448" s="411"/>
      <c r="E448" s="411"/>
      <c r="F448" s="411"/>
      <c r="G448" s="411"/>
      <c r="H448" s="411"/>
      <c r="I448" s="411"/>
      <c r="J448" s="411"/>
      <c r="K448" s="411"/>
      <c r="L448" s="411"/>
      <c r="M448" s="411"/>
      <c r="N448" s="411"/>
      <c r="O448" s="411"/>
      <c r="P448" s="411"/>
      <c r="Q448" s="411"/>
      <c r="R448" s="411"/>
      <c r="S448" s="411"/>
      <c r="T448" s="412"/>
      <c r="V448" s="33"/>
    </row>
    <row r="449" spans="1:22" x14ac:dyDescent="0.3">
      <c r="V449" s="33"/>
    </row>
    <row r="450" spans="1:22" x14ac:dyDescent="0.3">
      <c r="A450" s="33"/>
      <c r="B450" s="33"/>
      <c r="C450" s="33"/>
      <c r="D450" s="33"/>
      <c r="E450" s="33"/>
      <c r="F450" s="33"/>
      <c r="G450" s="33"/>
      <c r="H450" s="33"/>
      <c r="I450" s="33"/>
      <c r="J450" s="33"/>
      <c r="K450" s="33"/>
      <c r="L450" s="33"/>
      <c r="M450" s="33"/>
      <c r="N450" s="33"/>
      <c r="O450" s="33"/>
      <c r="P450" s="33"/>
      <c r="Q450" s="33"/>
      <c r="R450" s="33"/>
      <c r="S450" s="33"/>
      <c r="T450" s="33"/>
      <c r="U450" s="33"/>
      <c r="V450" s="33"/>
    </row>
  </sheetData>
  <sheetProtection algorithmName="SHA-512" hashValue="67m/Hj68SIrzJxhDdBiAfO3bqdmVBD7lBEGdfeagD8R1LHm6werEk116GtiyODKcLe9h1PeSaicRlapJjbEdeg==" saltValue="L5drJqlLg9TE3jdt1OW0MQ==" spinCount="100000" sheet="1" selectLockedCells="1"/>
  <mergeCells count="17">
    <mergeCell ref="B417:T448"/>
    <mergeCell ref="B383:T414"/>
    <mergeCell ref="B180:G210"/>
    <mergeCell ref="I180:T210"/>
    <mergeCell ref="B213:T244"/>
    <mergeCell ref="B349:T380"/>
    <mergeCell ref="B2:C2"/>
    <mergeCell ref="B13:G43"/>
    <mergeCell ref="I13:T43"/>
    <mergeCell ref="B113:T144"/>
    <mergeCell ref="B79:T110"/>
    <mergeCell ref="B46:G76"/>
    <mergeCell ref="B147:T177"/>
    <mergeCell ref="B112:T112"/>
    <mergeCell ref="B247:T278"/>
    <mergeCell ref="B281:T312"/>
    <mergeCell ref="B315:T346"/>
  </mergeCells>
  <conditionalFormatting sqref="B46:G76">
    <cfRule type="expression" dxfId="16" priority="3">
      <formula>OR(Equipment_Type="Ice-Making Head", Equipment_Type="Self-contained")</formula>
    </cfRule>
  </conditionalFormatting>
  <conditionalFormatting sqref="B213:T244">
    <cfRule type="expression" dxfId="15" priority="2">
      <formula>OR(Equipment_Type="Ice-Making Head", Equipment_Type="Self-contained")</formula>
    </cfRule>
  </conditionalFormatting>
  <conditionalFormatting sqref="B383:T414">
    <cfRule type="expression" dxfId="14" priority="1">
      <formula>Batch_Continuous&lt;&gt;"Continuous"</formula>
    </cfRule>
    <cfRule type="expression" dxfId="13" priority="4" stopIfTrue="1">
      <formula>Ice_Type="Cube"</formula>
    </cfRule>
  </conditionalFormatting>
  <hyperlinks>
    <hyperlink ref="E4" location="Instructions!C33" display="Back to Instructions tab" xr:uid="{00000000-0004-0000-0600-000000000000}"/>
  </hyperlinks>
  <printOptions horizontalCentered="1"/>
  <pageMargins left="0.25" right="0.25" top="0.75" bottom="0.25" header="0.3" footer="0.3"/>
  <pageSetup scale="75" fitToHeight="3" orientation="landscape" r:id="rId1"/>
  <headerFooter>
    <oddHeader>&amp;F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5DA89-8901-478F-A577-4B1584B04523}">
  <sheetPr>
    <tabColor rgb="FF0070C0"/>
  </sheetPr>
  <dimension ref="A1:J70"/>
  <sheetViews>
    <sheetView showGridLines="0" zoomScale="80" zoomScaleNormal="80" workbookViewId="0">
      <selection activeCell="D13" sqref="D13"/>
    </sheetView>
  </sheetViews>
  <sheetFormatPr defaultColWidth="9.21875" defaultRowHeight="15.6" x14ac:dyDescent="0.35"/>
  <cols>
    <col min="1" max="1" width="3.88671875" style="4" customWidth="1"/>
    <col min="2" max="2" width="30.77734375" style="4" bestFit="1" customWidth="1"/>
    <col min="3" max="3" width="100.77734375" style="4" customWidth="1"/>
    <col min="4" max="4" width="14.44140625" style="173" bestFit="1" customWidth="1"/>
    <col min="5" max="5" width="14.44140625" style="173" customWidth="1"/>
    <col min="6" max="7" width="15.21875" style="173" customWidth="1"/>
    <col min="8" max="8" width="20" style="173" customWidth="1"/>
    <col min="9" max="9" width="9.21875" style="4"/>
    <col min="10" max="10" width="3.77734375" style="4" customWidth="1"/>
    <col min="11" max="16384" width="9.21875" style="4"/>
  </cols>
  <sheetData>
    <row r="1" spans="1:10" customFormat="1" ht="18" thickBot="1" x14ac:dyDescent="0.45">
      <c r="A1" s="81"/>
      <c r="B1" s="81"/>
      <c r="C1" s="81"/>
      <c r="D1" s="165"/>
      <c r="E1" s="165"/>
      <c r="F1" s="165"/>
      <c r="G1" s="165"/>
      <c r="H1" s="165"/>
      <c r="I1" s="82"/>
      <c r="J1" s="83"/>
    </row>
    <row r="2" spans="1:10" customFormat="1" ht="18" thickBot="1" x14ac:dyDescent="0.45">
      <c r="A2" s="81"/>
      <c r="B2" s="353" t="str">
        <f>'Version Control'!$B$2</f>
        <v>Title Block</v>
      </c>
      <c r="C2" s="354"/>
      <c r="D2" s="1"/>
      <c r="E2" s="213"/>
      <c r="F2" s="165"/>
      <c r="G2" s="165"/>
      <c r="H2" s="165"/>
      <c r="I2" s="82"/>
      <c r="J2" s="83"/>
    </row>
    <row r="3" spans="1:10" customFormat="1" ht="18" customHeight="1" x14ac:dyDescent="0.4">
      <c r="A3" s="81"/>
      <c r="B3" s="26" t="str">
        <f>'Version Control'!$B$3</f>
        <v>Test Report Template Name:</v>
      </c>
      <c r="C3" s="139" t="str">
        <f>'Version Control'!$C$3</f>
        <v>Automatic Commercial Ice Makers</v>
      </c>
      <c r="D3" s="1"/>
      <c r="E3" s="206"/>
      <c r="F3" s="165"/>
      <c r="G3" s="165"/>
      <c r="H3" s="165"/>
      <c r="I3" s="82"/>
      <c r="J3" s="83"/>
    </row>
    <row r="4" spans="1:10" customFormat="1" ht="17.399999999999999" x14ac:dyDescent="0.4">
      <c r="A4" s="81"/>
      <c r="B4" s="59" t="str">
        <f>'Version Control'!$B$4</f>
        <v>Version Number:</v>
      </c>
      <c r="C4" s="153" t="str">
        <f>'Version Control'!$C$4</f>
        <v>v3.7</v>
      </c>
      <c r="D4" s="1"/>
      <c r="E4" s="207"/>
      <c r="F4" s="165"/>
      <c r="G4" s="165"/>
      <c r="H4" s="165"/>
      <c r="I4" s="82"/>
      <c r="J4" s="83"/>
    </row>
    <row r="5" spans="1:10" customFormat="1" ht="17.399999999999999" x14ac:dyDescent="0.4">
      <c r="A5" s="81"/>
      <c r="B5" s="25" t="str">
        <f>'Version Control'!$B$5</f>
        <v xml:space="preserve">Latest Template Revision: </v>
      </c>
      <c r="C5" s="30">
        <f>'Version Control'!$C$5</f>
        <v>46113</v>
      </c>
      <c r="D5" s="1"/>
      <c r="E5" s="208"/>
      <c r="F5" s="165"/>
      <c r="G5" s="165"/>
      <c r="H5" s="165"/>
      <c r="I5" s="82"/>
      <c r="J5" s="83"/>
    </row>
    <row r="6" spans="1:10" customFormat="1" ht="17.399999999999999" x14ac:dyDescent="0.4">
      <c r="A6" s="81"/>
      <c r="B6" s="25" t="str">
        <f>'Version Control'!$B$6</f>
        <v>Tab Name:</v>
      </c>
      <c r="C6" s="153" t="str">
        <f ca="1">MID(CELL("filename",A1), FIND("]", CELL("filename", A1))+ 1, 255)</f>
        <v>Ice Hardness</v>
      </c>
      <c r="D6" s="1"/>
      <c r="E6" s="209"/>
      <c r="F6" s="299" t="s">
        <v>61</v>
      </c>
      <c r="G6" s="217"/>
      <c r="H6" s="217"/>
      <c r="I6" s="82"/>
      <c r="J6" s="83"/>
    </row>
    <row r="7" spans="1:10" customFormat="1" ht="17.399999999999999" x14ac:dyDescent="0.4">
      <c r="A7" s="81"/>
      <c r="B7" s="36" t="str">
        <f>'Version Control'!$B$7</f>
        <v>File Name:</v>
      </c>
      <c r="C7" s="154" t="str">
        <f ca="1">'Version Control'!$C$7</f>
        <v>Automatic Commercial Ice Makers - v3.7.xlsx</v>
      </c>
      <c r="D7" s="1"/>
      <c r="E7" s="210"/>
      <c r="F7" s="165"/>
      <c r="G7" s="165"/>
      <c r="H7" s="165"/>
      <c r="I7" s="82"/>
      <c r="J7" s="83"/>
    </row>
    <row r="8" spans="1:10" customFormat="1" ht="17.399999999999999" x14ac:dyDescent="0.4">
      <c r="A8" s="81"/>
      <c r="B8" s="36" t="str">
        <f>'Version Control'!$B$8</f>
        <v>Test Start Date:</v>
      </c>
      <c r="C8" s="308" t="str">
        <f>'Version Control'!$C$8</f>
        <v>[MM/DD/YYYY]</v>
      </c>
      <c r="D8" s="1"/>
      <c r="E8" s="207"/>
      <c r="F8" s="165"/>
      <c r="G8" s="165"/>
      <c r="H8" s="165"/>
      <c r="I8" s="82"/>
      <c r="J8" s="83"/>
    </row>
    <row r="9" spans="1:10" customFormat="1" ht="18" thickBot="1" x14ac:dyDescent="0.45">
      <c r="A9" s="81"/>
      <c r="B9" s="27" t="str">
        <f>'Version Control'!$B$9</f>
        <v xml:space="preserve">Test Completion Date: </v>
      </c>
      <c r="C9" s="31" t="str">
        <f>'Version Control'!$C$9</f>
        <v>[MM/DD/YYYY]</v>
      </c>
      <c r="D9" s="1"/>
      <c r="E9" s="207"/>
      <c r="F9" s="165"/>
      <c r="G9" s="165"/>
      <c r="H9" s="165"/>
      <c r="I9" s="82"/>
      <c r="J9" s="83"/>
    </row>
    <row r="10" spans="1:10" customFormat="1" ht="17.399999999999999" x14ac:dyDescent="0.4">
      <c r="A10" s="81"/>
      <c r="B10" s="254"/>
      <c r="C10" s="208"/>
      <c r="D10" s="207"/>
      <c r="E10" s="207"/>
      <c r="F10" s="165"/>
      <c r="G10" s="165"/>
      <c r="H10" s="165"/>
      <c r="I10" s="82"/>
      <c r="J10" s="83"/>
    </row>
    <row r="11" spans="1:10" customFormat="1" ht="18" thickBot="1" x14ac:dyDescent="0.45">
      <c r="A11" s="81"/>
      <c r="B11" s="254"/>
      <c r="C11" s="208"/>
      <c r="D11" s="207"/>
      <c r="E11" s="207"/>
      <c r="F11" s="165"/>
      <c r="G11" s="165"/>
      <c r="H11" s="165"/>
      <c r="I11" s="82"/>
      <c r="J11" s="83"/>
    </row>
    <row r="12" spans="1:10" customFormat="1" ht="18" thickBot="1" x14ac:dyDescent="0.45">
      <c r="A12" s="81"/>
      <c r="B12" s="373" t="s">
        <v>296</v>
      </c>
      <c r="C12" s="382"/>
      <c r="D12" s="374"/>
      <c r="E12" s="165"/>
      <c r="F12" s="165"/>
      <c r="G12" s="165"/>
      <c r="H12" s="165"/>
      <c r="I12" s="82"/>
      <c r="J12" s="83"/>
    </row>
    <row r="13" spans="1:10" customFormat="1" ht="17.399999999999999" x14ac:dyDescent="0.4">
      <c r="A13" s="81"/>
      <c r="B13" s="167" t="s">
        <v>297</v>
      </c>
      <c r="C13" s="317"/>
      <c r="D13" s="319"/>
      <c r="E13" s="165"/>
      <c r="F13" s="165"/>
      <c r="G13" s="165"/>
      <c r="H13" s="165"/>
      <c r="I13" s="82"/>
      <c r="J13" s="83"/>
    </row>
    <row r="14" spans="1:10" customFormat="1" ht="18" thickBot="1" x14ac:dyDescent="0.45">
      <c r="A14" s="81"/>
      <c r="B14" s="166" t="s">
        <v>298</v>
      </c>
      <c r="C14" s="318"/>
      <c r="D14" s="320"/>
      <c r="E14" s="165"/>
      <c r="F14" s="165"/>
      <c r="G14" s="165"/>
      <c r="H14" s="165"/>
      <c r="I14" s="82"/>
      <c r="J14" s="83"/>
    </row>
    <row r="15" spans="1:10" customFormat="1" ht="18" thickBot="1" x14ac:dyDescent="0.45">
      <c r="A15" s="81"/>
      <c r="B15" s="254"/>
      <c r="C15" s="207"/>
      <c r="D15" s="207"/>
      <c r="E15" s="165"/>
      <c r="F15" s="165"/>
      <c r="G15" s="165"/>
      <c r="H15" s="165"/>
      <c r="I15" s="82"/>
      <c r="J15" s="83"/>
    </row>
    <row r="16" spans="1:10" customFormat="1" ht="18" thickBot="1" x14ac:dyDescent="0.45">
      <c r="A16" s="81"/>
      <c r="B16" s="373" t="s">
        <v>185</v>
      </c>
      <c r="C16" s="382"/>
      <c r="D16" s="374"/>
      <c r="E16" s="165"/>
      <c r="F16" s="165"/>
      <c r="G16" s="165"/>
      <c r="H16" s="165"/>
      <c r="I16" s="82"/>
      <c r="J16" s="83"/>
    </row>
    <row r="17" spans="1:10" customFormat="1" ht="18" thickBot="1" x14ac:dyDescent="0.45">
      <c r="A17" s="81"/>
      <c r="B17" s="166" t="s">
        <v>299</v>
      </c>
      <c r="C17" s="318"/>
      <c r="D17" s="321"/>
      <c r="E17" s="165"/>
      <c r="F17" s="165"/>
      <c r="G17" s="165"/>
      <c r="H17" s="165"/>
      <c r="I17" s="82"/>
      <c r="J17" s="83"/>
    </row>
    <row r="18" spans="1:10" customFormat="1" ht="18" thickBot="1" x14ac:dyDescent="0.45">
      <c r="A18" s="81"/>
      <c r="B18" s="81"/>
      <c r="C18" s="81"/>
      <c r="D18" s="165"/>
      <c r="E18" s="165"/>
      <c r="F18" s="165"/>
      <c r="G18" s="165"/>
      <c r="H18" s="165"/>
      <c r="I18" s="82"/>
      <c r="J18" s="83"/>
    </row>
    <row r="19" spans="1:10" customFormat="1" ht="18" thickBot="1" x14ac:dyDescent="0.45">
      <c r="A19" s="81"/>
      <c r="B19" s="373" t="s">
        <v>137</v>
      </c>
      <c r="C19" s="382"/>
      <c r="D19" s="382"/>
      <c r="E19" s="382"/>
      <c r="F19" s="382"/>
      <c r="G19" s="382"/>
      <c r="H19" s="374"/>
      <c r="I19" s="82"/>
      <c r="J19" s="83"/>
    </row>
    <row r="20" spans="1:10" s="6" customFormat="1" x14ac:dyDescent="0.35">
      <c r="B20" s="174" t="s">
        <v>180</v>
      </c>
      <c r="C20" s="175" t="s">
        <v>179</v>
      </c>
      <c r="D20" s="176" t="s">
        <v>251</v>
      </c>
      <c r="E20" s="176" t="s">
        <v>252</v>
      </c>
      <c r="F20" s="176" t="s">
        <v>178</v>
      </c>
      <c r="G20" s="211" t="s">
        <v>253</v>
      </c>
      <c r="H20" s="177" t="s">
        <v>37</v>
      </c>
      <c r="J20" s="178"/>
    </row>
    <row r="21" spans="1:10" x14ac:dyDescent="0.35">
      <c r="B21" s="179">
        <v>1</v>
      </c>
      <c r="C21" s="180" t="s">
        <v>177</v>
      </c>
      <c r="D21" s="322"/>
      <c r="E21" s="322"/>
      <c r="F21" s="322"/>
      <c r="G21" s="322"/>
      <c r="H21" s="181" t="s">
        <v>83</v>
      </c>
      <c r="J21" s="16"/>
    </row>
    <row r="22" spans="1:10" x14ac:dyDescent="0.35">
      <c r="B22" s="182">
        <v>2</v>
      </c>
      <c r="C22" s="183" t="s">
        <v>232</v>
      </c>
      <c r="D22" s="322"/>
      <c r="E22" s="322"/>
      <c r="F22" s="322"/>
      <c r="G22" s="322"/>
      <c r="H22" s="184" t="s">
        <v>80</v>
      </c>
      <c r="J22" s="16"/>
    </row>
    <row r="23" spans="1:10" x14ac:dyDescent="0.35">
      <c r="B23" s="182">
        <v>3</v>
      </c>
      <c r="C23" s="183" t="s">
        <v>240</v>
      </c>
      <c r="D23" s="322"/>
      <c r="E23" s="322"/>
      <c r="F23" s="322"/>
      <c r="G23" s="322"/>
      <c r="H23" s="184" t="s">
        <v>83</v>
      </c>
      <c r="J23" s="16"/>
    </row>
    <row r="24" spans="1:10" x14ac:dyDescent="0.35">
      <c r="B24" s="182">
        <v>4</v>
      </c>
      <c r="C24" s="183" t="s">
        <v>233</v>
      </c>
      <c r="D24" s="159" t="str">
        <f>IF(D21=0," ", D23-D21)</f>
        <v xml:space="preserve"> </v>
      </c>
      <c r="E24" s="159" t="str">
        <f>IF(E21=0," ", E23-E21)</f>
        <v xml:space="preserve"> </v>
      </c>
      <c r="F24" s="159" t="str">
        <f t="shared" ref="F24:G24" si="0">IF(F21=0," ", F23-F21)</f>
        <v xml:space="preserve"> </v>
      </c>
      <c r="G24" s="159" t="str">
        <f t="shared" si="0"/>
        <v xml:space="preserve"> </v>
      </c>
      <c r="H24" s="184" t="s">
        <v>83</v>
      </c>
      <c r="J24" s="16"/>
    </row>
    <row r="25" spans="1:10" x14ac:dyDescent="0.35">
      <c r="B25" s="182">
        <v>5</v>
      </c>
      <c r="C25" s="183" t="s">
        <v>234</v>
      </c>
      <c r="D25" s="322"/>
      <c r="E25" s="322"/>
      <c r="F25" s="322"/>
      <c r="G25" s="322"/>
      <c r="H25" s="184" t="s">
        <v>80</v>
      </c>
      <c r="J25" s="16"/>
    </row>
    <row r="26" spans="1:10" x14ac:dyDescent="0.35">
      <c r="B26" s="182">
        <v>6</v>
      </c>
      <c r="C26" s="183" t="s">
        <v>242</v>
      </c>
      <c r="D26" s="322"/>
      <c r="E26" s="322"/>
      <c r="F26" s="322"/>
      <c r="G26" s="322"/>
      <c r="H26" s="184" t="s">
        <v>80</v>
      </c>
      <c r="J26" s="16"/>
    </row>
    <row r="27" spans="1:10" x14ac:dyDescent="0.35">
      <c r="B27" s="182">
        <v>7</v>
      </c>
      <c r="C27" s="183" t="s">
        <v>235</v>
      </c>
      <c r="D27" s="322"/>
      <c r="E27" s="322"/>
      <c r="F27" s="322"/>
      <c r="G27" s="322"/>
      <c r="H27" s="184" t="s">
        <v>114</v>
      </c>
      <c r="J27" s="16"/>
    </row>
    <row r="28" spans="1:10" x14ac:dyDescent="0.35">
      <c r="B28" s="182">
        <v>8</v>
      </c>
      <c r="C28" s="183" t="s">
        <v>236</v>
      </c>
      <c r="D28" s="322"/>
      <c r="E28" s="322"/>
      <c r="F28" s="322"/>
      <c r="G28" s="322"/>
      <c r="H28" s="184" t="s">
        <v>114</v>
      </c>
      <c r="J28" s="16"/>
    </row>
    <row r="29" spans="1:10" x14ac:dyDescent="0.35">
      <c r="B29" s="182">
        <v>9</v>
      </c>
      <c r="C29" s="183" t="s">
        <v>237</v>
      </c>
      <c r="D29" s="322"/>
      <c r="E29" s="322"/>
      <c r="F29" s="322"/>
      <c r="G29" s="322"/>
      <c r="H29" s="184" t="s">
        <v>80</v>
      </c>
      <c r="J29" s="16"/>
    </row>
    <row r="30" spans="1:10" x14ac:dyDescent="0.35">
      <c r="B30" s="182">
        <v>10</v>
      </c>
      <c r="C30" s="183" t="s">
        <v>238</v>
      </c>
      <c r="D30" s="322"/>
      <c r="E30" s="322"/>
      <c r="F30" s="322"/>
      <c r="G30" s="322"/>
      <c r="H30" s="184" t="s">
        <v>80</v>
      </c>
      <c r="J30" s="16"/>
    </row>
    <row r="31" spans="1:10" x14ac:dyDescent="0.35">
      <c r="B31" s="182">
        <v>11</v>
      </c>
      <c r="C31" s="183" t="s">
        <v>239</v>
      </c>
      <c r="D31" s="322"/>
      <c r="E31" s="322"/>
      <c r="F31" s="322"/>
      <c r="G31" s="323"/>
      <c r="H31" s="184" t="s">
        <v>83</v>
      </c>
      <c r="J31" s="16"/>
    </row>
    <row r="32" spans="1:10" ht="16.2" thickBot="1" x14ac:dyDescent="0.4">
      <c r="B32" s="185">
        <v>12</v>
      </c>
      <c r="C32" s="186" t="s">
        <v>241</v>
      </c>
      <c r="D32" s="160" t="str">
        <f>IF(D23=0," ",D31-D23)</f>
        <v xml:space="preserve"> </v>
      </c>
      <c r="E32" s="160" t="str">
        <f t="shared" ref="E32:G32" si="1">IF(E23=0," ",E31-E23)</f>
        <v xml:space="preserve"> </v>
      </c>
      <c r="F32" s="160" t="str">
        <f t="shared" si="1"/>
        <v xml:space="preserve"> </v>
      </c>
      <c r="G32" s="160" t="str">
        <f t="shared" si="1"/>
        <v xml:space="preserve"> </v>
      </c>
      <c r="H32" s="350" t="s">
        <v>83</v>
      </c>
      <c r="J32" s="16"/>
    </row>
    <row r="33" spans="2:10" ht="16.2" thickBot="1" x14ac:dyDescent="0.4">
      <c r="J33" s="16"/>
    </row>
    <row r="34" spans="2:10" ht="16.2" thickBot="1" x14ac:dyDescent="0.4">
      <c r="B34" s="373" t="s">
        <v>269</v>
      </c>
      <c r="C34" s="382"/>
      <c r="D34" s="382"/>
      <c r="E34" s="382"/>
      <c r="F34" s="374"/>
      <c r="G34" s="213"/>
      <c r="J34" s="16"/>
    </row>
    <row r="35" spans="2:10" x14ac:dyDescent="0.35">
      <c r="B35" s="327" t="s">
        <v>243</v>
      </c>
      <c r="C35" s="328"/>
      <c r="D35" s="176" t="s">
        <v>254</v>
      </c>
      <c r="E35" s="211" t="s">
        <v>252</v>
      </c>
      <c r="F35" s="177" t="s">
        <v>37</v>
      </c>
      <c r="G35" s="189"/>
      <c r="J35" s="16"/>
    </row>
    <row r="36" spans="2:10" x14ac:dyDescent="0.35">
      <c r="B36" s="214">
        <v>13</v>
      </c>
      <c r="C36" s="326" t="s">
        <v>244</v>
      </c>
      <c r="D36" s="322"/>
      <c r="E36" s="322"/>
      <c r="F36" s="190" t="s">
        <v>80</v>
      </c>
      <c r="G36" s="212"/>
      <c r="J36" s="16"/>
    </row>
    <row r="37" spans="2:10" x14ac:dyDescent="0.35">
      <c r="B37" s="214">
        <v>14</v>
      </c>
      <c r="C37" s="183" t="s">
        <v>245</v>
      </c>
      <c r="D37" s="322"/>
      <c r="E37" s="322"/>
      <c r="F37" s="190" t="s">
        <v>80</v>
      </c>
      <c r="G37" s="212"/>
      <c r="J37" s="16"/>
    </row>
    <row r="38" spans="2:10" x14ac:dyDescent="0.35">
      <c r="B38" s="214">
        <v>15</v>
      </c>
      <c r="C38" s="204" t="s">
        <v>246</v>
      </c>
      <c r="D38" s="324" t="str">
        <f>IF(D26=0," ",D26-D30)</f>
        <v xml:space="preserve"> </v>
      </c>
      <c r="E38" s="324" t="str">
        <f>IF(E26=0," ",E26-E30)</f>
        <v xml:space="preserve"> </v>
      </c>
      <c r="F38" s="205" t="s">
        <v>80</v>
      </c>
      <c r="G38" s="212"/>
      <c r="J38" s="16"/>
    </row>
    <row r="39" spans="2:10" x14ac:dyDescent="0.35">
      <c r="B39" s="214">
        <v>16</v>
      </c>
      <c r="C39" s="204" t="s">
        <v>256</v>
      </c>
      <c r="D39" s="324" t="str">
        <f>IF(D24=" "," ",D38*D24)</f>
        <v xml:space="preserve"> </v>
      </c>
      <c r="E39" s="324" t="str">
        <f>IF(E24=" "," ",E38*E24)</f>
        <v xml:space="preserve"> </v>
      </c>
      <c r="F39" s="205" t="s">
        <v>174</v>
      </c>
      <c r="G39" s="212"/>
      <c r="J39" s="16"/>
    </row>
    <row r="40" spans="2:10" x14ac:dyDescent="0.35">
      <c r="B40" s="214">
        <v>17</v>
      </c>
      <c r="C40" s="204" t="s">
        <v>258</v>
      </c>
      <c r="D40" s="324" t="str">
        <f>IF(D29=0," ", (D29+D36-D30-D37)/2)</f>
        <v xml:space="preserve"> </v>
      </c>
      <c r="E40" s="324" t="str">
        <f>IF(E29=0," ", (E29+E36-E30-E37)/2)</f>
        <v xml:space="preserve"> </v>
      </c>
      <c r="F40" s="205" t="s">
        <v>80</v>
      </c>
      <c r="G40" s="212"/>
      <c r="J40" s="16"/>
    </row>
    <row r="41" spans="2:10" x14ac:dyDescent="0.35">
      <c r="B41" s="214">
        <v>18</v>
      </c>
      <c r="C41" s="204" t="s">
        <v>266</v>
      </c>
      <c r="D41" s="324" t="str">
        <f>IF(D30=0," ",D37-D30)</f>
        <v xml:space="preserve"> </v>
      </c>
      <c r="E41" s="324" t="str">
        <f>IF(E30=0," ",E37-E30)</f>
        <v xml:space="preserve"> </v>
      </c>
      <c r="F41" s="205" t="s">
        <v>80</v>
      </c>
      <c r="G41" s="212"/>
      <c r="J41" s="16"/>
    </row>
    <row r="42" spans="2:10" x14ac:dyDescent="0.35">
      <c r="B42" s="214">
        <v>19</v>
      </c>
      <c r="C42" s="204" t="s">
        <v>271</v>
      </c>
      <c r="D42" s="324" t="str">
        <f>IF(D24=" "," ", D41*(D32+D24)/(D40*15))</f>
        <v xml:space="preserve"> </v>
      </c>
      <c r="E42" s="324" t="str">
        <f>IF(E24=" "," ", E41*(E32+E24)/(E40*15))</f>
        <v xml:space="preserve"> </v>
      </c>
      <c r="F42" s="205" t="s">
        <v>250</v>
      </c>
      <c r="G42" s="212"/>
      <c r="J42" s="16"/>
    </row>
    <row r="43" spans="2:10" x14ac:dyDescent="0.35">
      <c r="B43" s="214">
        <v>20</v>
      </c>
      <c r="C43" s="204" t="s">
        <v>272</v>
      </c>
      <c r="D43" s="324" t="str">
        <f>IF(D25=0," ", (D29+D25-D26-D30)/2)</f>
        <v xml:space="preserve"> </v>
      </c>
      <c r="E43" s="324" t="str">
        <f>IF(E25=0," ", (E29+E25-E26-E30)/2)</f>
        <v xml:space="preserve"> </v>
      </c>
      <c r="F43" s="205" t="s">
        <v>80</v>
      </c>
      <c r="G43" s="212"/>
      <c r="J43" s="16"/>
    </row>
    <row r="44" spans="2:10" x14ac:dyDescent="0.35">
      <c r="B44" s="214">
        <v>21</v>
      </c>
      <c r="C44" s="204" t="s">
        <v>260</v>
      </c>
      <c r="D44" s="324" t="str">
        <f>IF(D27=0," ",D28-D27)</f>
        <v xml:space="preserve"> </v>
      </c>
      <c r="E44" s="324" t="str">
        <f>IF(E27=0," ",E28-E27)</f>
        <v xml:space="preserve"> </v>
      </c>
      <c r="F44" s="205" t="s">
        <v>114</v>
      </c>
      <c r="G44" s="212"/>
      <c r="J44" s="16"/>
    </row>
    <row r="45" spans="2:10" x14ac:dyDescent="0.35">
      <c r="B45" s="214">
        <v>22</v>
      </c>
      <c r="C45" s="204" t="s">
        <v>247</v>
      </c>
      <c r="D45" s="324" t="str">
        <f>IF(D42=" "," ",D42*D43*D44)</f>
        <v xml:space="preserve"> </v>
      </c>
      <c r="E45" s="324" t="str">
        <f>IF(E42=" "," ",E42*E43*E44)</f>
        <v xml:space="preserve"> </v>
      </c>
      <c r="F45" s="205" t="s">
        <v>174</v>
      </c>
      <c r="G45" s="212"/>
      <c r="J45" s="16"/>
    </row>
    <row r="46" spans="2:10" x14ac:dyDescent="0.35">
      <c r="B46" s="214">
        <v>23</v>
      </c>
      <c r="C46" s="204" t="s">
        <v>248</v>
      </c>
      <c r="D46" s="324" t="str">
        <f>IF(D39=" "," ",D39+D45)</f>
        <v xml:space="preserve"> </v>
      </c>
      <c r="E46" s="324" t="str">
        <f>IF(E39=" "," ",E39+E45)</f>
        <v xml:space="preserve"> </v>
      </c>
      <c r="F46" s="205" t="s">
        <v>174</v>
      </c>
      <c r="G46" s="212"/>
      <c r="J46" s="16"/>
    </row>
    <row r="47" spans="2:10" x14ac:dyDescent="0.35">
      <c r="B47" s="214">
        <v>24</v>
      </c>
      <c r="C47" s="204" t="s">
        <v>273</v>
      </c>
      <c r="D47" s="324" t="str">
        <f>IF(D30=0," ",D32*(D30-32))</f>
        <v xml:space="preserve"> </v>
      </c>
      <c r="E47" s="324" t="str">
        <f>IF(E30=0," ",E32*(E30-32))</f>
        <v xml:space="preserve"> </v>
      </c>
      <c r="F47" s="205" t="s">
        <v>174</v>
      </c>
      <c r="G47" s="212"/>
      <c r="J47" s="16"/>
    </row>
    <row r="48" spans="2:10" x14ac:dyDescent="0.35">
      <c r="B48" s="214">
        <v>25</v>
      </c>
      <c r="C48" s="204" t="s">
        <v>274</v>
      </c>
      <c r="D48" s="324" t="str">
        <f>IF(D46=" "," ", D46-D47)</f>
        <v xml:space="preserve"> </v>
      </c>
      <c r="E48" s="324" t="str">
        <f>IF(E46=" "," ", E46-E47)</f>
        <v xml:space="preserve"> </v>
      </c>
      <c r="F48" s="205" t="s">
        <v>174</v>
      </c>
      <c r="G48" s="212"/>
      <c r="J48" s="16"/>
    </row>
    <row r="49" spans="1:10" x14ac:dyDescent="0.35">
      <c r="B49" s="214">
        <v>26</v>
      </c>
      <c r="C49" s="204" t="s">
        <v>275</v>
      </c>
      <c r="D49" s="324" t="str">
        <f>IF(D32=" "," ",D48/D32)</f>
        <v xml:space="preserve"> </v>
      </c>
      <c r="E49" s="324" t="str">
        <f>IF(E32=" "," ",E48/E32)</f>
        <v xml:space="preserve"> </v>
      </c>
      <c r="F49" s="205" t="s">
        <v>176</v>
      </c>
      <c r="G49" s="212"/>
      <c r="J49" s="16"/>
    </row>
    <row r="50" spans="1:10" x14ac:dyDescent="0.35">
      <c r="B50" s="214">
        <v>27</v>
      </c>
      <c r="C50" s="204" t="s">
        <v>249</v>
      </c>
      <c r="D50" s="441" t="str">
        <f>IF(D49=" "," ",(D49+E49)/2)</f>
        <v xml:space="preserve"> </v>
      </c>
      <c r="E50" s="442"/>
      <c r="F50" s="205" t="s">
        <v>176</v>
      </c>
      <c r="G50" s="212"/>
      <c r="J50" s="16"/>
    </row>
    <row r="51" spans="1:10" ht="16.2" thickBot="1" x14ac:dyDescent="0.4">
      <c r="B51" s="191">
        <v>28</v>
      </c>
      <c r="C51" s="186" t="s">
        <v>267</v>
      </c>
      <c r="D51" s="443" t="str">
        <f>IF(D50=" "," ",144/D50)</f>
        <v xml:space="preserve"> </v>
      </c>
      <c r="E51" s="444"/>
      <c r="F51" s="192"/>
      <c r="G51" s="212"/>
      <c r="J51" s="16"/>
    </row>
    <row r="52" spans="1:10" ht="16.2" thickBot="1" x14ac:dyDescent="0.4">
      <c r="J52" s="16"/>
    </row>
    <row r="53" spans="1:10" customFormat="1" ht="18" thickBot="1" x14ac:dyDescent="0.45">
      <c r="A53" s="81"/>
      <c r="B53" s="373" t="s">
        <v>270</v>
      </c>
      <c r="C53" s="382"/>
      <c r="D53" s="382"/>
      <c r="E53" s="382"/>
      <c r="F53" s="374"/>
      <c r="G53" s="213"/>
      <c r="I53" s="82"/>
      <c r="J53" s="83"/>
    </row>
    <row r="54" spans="1:10" s="6" customFormat="1" x14ac:dyDescent="0.35">
      <c r="B54" s="187" t="s">
        <v>265</v>
      </c>
      <c r="C54" s="188"/>
      <c r="D54" s="176" t="s">
        <v>178</v>
      </c>
      <c r="E54" s="211" t="s">
        <v>253</v>
      </c>
      <c r="F54" s="177" t="s">
        <v>37</v>
      </c>
      <c r="G54" s="189"/>
      <c r="H54" s="189"/>
      <c r="J54" s="178"/>
    </row>
    <row r="55" spans="1:10" s="6" customFormat="1" x14ac:dyDescent="0.35">
      <c r="B55" s="214">
        <v>13</v>
      </c>
      <c r="C55" s="183" t="s">
        <v>246</v>
      </c>
      <c r="D55" s="159" t="str">
        <f>IF(F26=0," ",F26-F30)</f>
        <v xml:space="preserve"> </v>
      </c>
      <c r="E55" s="159" t="str">
        <f>IF(G26=0," ",G26-G30)</f>
        <v xml:space="preserve"> </v>
      </c>
      <c r="F55" s="190" t="s">
        <v>80</v>
      </c>
      <c r="G55" s="212"/>
      <c r="H55" s="189"/>
      <c r="J55" s="178"/>
    </row>
    <row r="56" spans="1:10" s="6" customFormat="1" x14ac:dyDescent="0.35">
      <c r="B56" s="214">
        <v>14</v>
      </c>
      <c r="C56" s="183" t="s">
        <v>255</v>
      </c>
      <c r="D56" s="159" t="str">
        <f>IF(F24=" "," ",D55*F24)</f>
        <v xml:space="preserve"> </v>
      </c>
      <c r="E56" s="159" t="str">
        <f>IF(G24=" "," ",E55*G24)</f>
        <v xml:space="preserve"> </v>
      </c>
      <c r="F56" s="190" t="s">
        <v>174</v>
      </c>
      <c r="G56" s="212"/>
      <c r="H56" s="189"/>
      <c r="J56" s="178"/>
    </row>
    <row r="57" spans="1:10" s="6" customFormat="1" x14ac:dyDescent="0.35">
      <c r="B57" s="214">
        <v>15</v>
      </c>
      <c r="C57" s="204" t="s">
        <v>257</v>
      </c>
      <c r="D57" s="159" t="str">
        <f>D42</f>
        <v xml:space="preserve"> </v>
      </c>
      <c r="E57" s="159" t="str">
        <f>E42</f>
        <v xml:space="preserve"> </v>
      </c>
      <c r="F57" s="190" t="s">
        <v>250</v>
      </c>
      <c r="G57" s="212"/>
      <c r="H57" s="189"/>
      <c r="J57" s="178"/>
    </row>
    <row r="58" spans="1:10" s="6" customFormat="1" x14ac:dyDescent="0.35">
      <c r="B58" s="214">
        <v>16</v>
      </c>
      <c r="C58" s="183" t="s">
        <v>272</v>
      </c>
      <c r="D58" s="159" t="str">
        <f>IF(F25=0," ",(F29+F25-F26-F30)/2)</f>
        <v xml:space="preserve"> </v>
      </c>
      <c r="E58" s="159" t="str">
        <f>IF(G25=0," ",(G29+G25-G26-G30)/2)</f>
        <v xml:space="preserve"> </v>
      </c>
      <c r="F58" s="190" t="s">
        <v>80</v>
      </c>
      <c r="G58" s="212"/>
      <c r="H58" s="189"/>
      <c r="J58" s="178"/>
    </row>
    <row r="59" spans="1:10" x14ac:dyDescent="0.35">
      <c r="B59" s="214">
        <v>17</v>
      </c>
      <c r="C59" s="183" t="s">
        <v>260</v>
      </c>
      <c r="D59" s="159" t="str">
        <f>IF(F27=0," ",F28-F27)</f>
        <v xml:space="preserve"> </v>
      </c>
      <c r="E59" s="159" t="str">
        <f>IF(G27=0," ",G28-G27)</f>
        <v xml:space="preserve"> </v>
      </c>
      <c r="F59" s="190" t="s">
        <v>114</v>
      </c>
      <c r="G59" s="212"/>
      <c r="J59" s="16"/>
    </row>
    <row r="60" spans="1:10" x14ac:dyDescent="0.35">
      <c r="B60" s="214">
        <v>18</v>
      </c>
      <c r="C60" s="183" t="s">
        <v>261</v>
      </c>
      <c r="D60" s="159" t="str">
        <f>IF(D57=" "," ",D57*D58*D59)</f>
        <v xml:space="preserve"> </v>
      </c>
      <c r="E60" s="159" t="str">
        <f>IF(E57=" "," ",E57*E58*E59)</f>
        <v xml:space="preserve"> </v>
      </c>
      <c r="F60" s="190" t="s">
        <v>174</v>
      </c>
      <c r="G60" s="212"/>
      <c r="J60" s="16"/>
    </row>
    <row r="61" spans="1:10" x14ac:dyDescent="0.35">
      <c r="B61" s="214">
        <v>19</v>
      </c>
      <c r="C61" s="183" t="s">
        <v>259</v>
      </c>
      <c r="D61" s="159" t="str">
        <f>IF(D56=" "," ",D56+D60)</f>
        <v xml:space="preserve"> </v>
      </c>
      <c r="E61" s="159" t="str">
        <f>IF(E56=" "," ",E56+E60)</f>
        <v xml:space="preserve"> </v>
      </c>
      <c r="F61" s="190" t="s">
        <v>174</v>
      </c>
      <c r="G61" s="212"/>
      <c r="J61" s="16"/>
    </row>
    <row r="62" spans="1:10" x14ac:dyDescent="0.35">
      <c r="B62" s="214">
        <v>20</v>
      </c>
      <c r="C62" s="183" t="s">
        <v>273</v>
      </c>
      <c r="D62" s="159" t="str">
        <f>IF(F30=0," ",F32*(F30-32))</f>
        <v xml:space="preserve"> </v>
      </c>
      <c r="E62" s="159" t="str">
        <f>IF(G30=0," ",G32*(G30-32))</f>
        <v xml:space="preserve"> </v>
      </c>
      <c r="F62" s="190" t="s">
        <v>174</v>
      </c>
      <c r="G62" s="212"/>
      <c r="J62" s="16"/>
    </row>
    <row r="63" spans="1:10" x14ac:dyDescent="0.35">
      <c r="B63" s="214">
        <v>21</v>
      </c>
      <c r="C63" s="183" t="s">
        <v>262</v>
      </c>
      <c r="D63" s="159" t="str">
        <f>IF(D61=" "," ",D61-D62)</f>
        <v xml:space="preserve"> </v>
      </c>
      <c r="E63" s="159" t="str">
        <f>IF(E61=" "," ",E61-E62)</f>
        <v xml:space="preserve"> </v>
      </c>
      <c r="F63" s="190" t="s">
        <v>174</v>
      </c>
      <c r="G63" s="212"/>
      <c r="J63" s="16"/>
    </row>
    <row r="64" spans="1:10" x14ac:dyDescent="0.35">
      <c r="B64" s="214">
        <v>22</v>
      </c>
      <c r="C64" s="183" t="s">
        <v>263</v>
      </c>
      <c r="D64" s="159" t="str">
        <f>IF(F32=" "," ",D63/F32)</f>
        <v xml:space="preserve"> </v>
      </c>
      <c r="E64" s="159" t="str">
        <f>IF(G32=" "," ",E63/G32)</f>
        <v xml:space="preserve"> </v>
      </c>
      <c r="F64" s="190" t="s">
        <v>176</v>
      </c>
      <c r="G64" s="212"/>
      <c r="J64" s="16"/>
    </row>
    <row r="65" spans="1:10" x14ac:dyDescent="0.35">
      <c r="B65" s="215">
        <v>23</v>
      </c>
      <c r="C65" s="204" t="s">
        <v>249</v>
      </c>
      <c r="D65" s="441" t="str">
        <f>IF(D64=" "," ",(D64+E64)/2)</f>
        <v xml:space="preserve"> </v>
      </c>
      <c r="E65" s="442"/>
      <c r="F65" s="205" t="s">
        <v>176</v>
      </c>
      <c r="G65" s="212"/>
      <c r="J65" s="16"/>
    </row>
    <row r="66" spans="1:10" ht="16.2" thickBot="1" x14ac:dyDescent="0.4">
      <c r="B66" s="216">
        <v>24</v>
      </c>
      <c r="C66" s="204" t="s">
        <v>264</v>
      </c>
      <c r="D66" s="445" t="str">
        <f>IF(D51=" "," ",D65*D51)</f>
        <v xml:space="preserve"> </v>
      </c>
      <c r="E66" s="446"/>
      <c r="F66" s="205" t="s">
        <v>176</v>
      </c>
      <c r="G66" s="212"/>
      <c r="J66" s="16"/>
    </row>
    <row r="67" spans="1:10" ht="16.2" thickBot="1" x14ac:dyDescent="0.4">
      <c r="B67" s="439" t="s">
        <v>268</v>
      </c>
      <c r="C67" s="440"/>
      <c r="D67" s="325"/>
      <c r="E67" s="352" t="str">
        <f>IF(D66=" "," ",D66/144*100)</f>
        <v xml:space="preserve"> </v>
      </c>
      <c r="F67" s="290" t="s">
        <v>175</v>
      </c>
      <c r="G67" s="212"/>
      <c r="J67" s="16"/>
    </row>
    <row r="68" spans="1:10" x14ac:dyDescent="0.35">
      <c r="J68" s="16"/>
    </row>
    <row r="69" spans="1:10" x14ac:dyDescent="0.35">
      <c r="J69" s="16"/>
    </row>
    <row r="70" spans="1:10" x14ac:dyDescent="0.35">
      <c r="A70" s="16"/>
      <c r="B70" s="16"/>
      <c r="C70" s="16"/>
      <c r="D70" s="193"/>
      <c r="E70" s="193"/>
      <c r="F70" s="193"/>
      <c r="G70" s="193"/>
      <c r="H70" s="193"/>
      <c r="I70" s="16"/>
      <c r="J70" s="16"/>
    </row>
  </sheetData>
  <sheetProtection algorithmName="SHA-512" hashValue="Iv0ROR5hWmMpOfmlN9ef6UG+ZyK1FRXy5vKzDqdc6lCFMcQYngVt/f2XnOVDXfuJUdPBV2T1g+eyGgCiPzo/PA==" saltValue="0dC3uzFkeH2uR3ha8LqwUg==" spinCount="100000" sheet="1" objects="1" scenarios="1" selectLockedCells="1"/>
  <mergeCells count="11">
    <mergeCell ref="B2:C2"/>
    <mergeCell ref="B67:C67"/>
    <mergeCell ref="B34:F34"/>
    <mergeCell ref="B53:F53"/>
    <mergeCell ref="B19:H19"/>
    <mergeCell ref="B12:D12"/>
    <mergeCell ref="B16:D16"/>
    <mergeCell ref="D50:E50"/>
    <mergeCell ref="D51:E51"/>
    <mergeCell ref="D65:E65"/>
    <mergeCell ref="D66:E66"/>
  </mergeCells>
  <conditionalFormatting sqref="D13:D14 D17 D21:G23 D25:G31 D36:E37">
    <cfRule type="expression" dxfId="12" priority="3">
      <formula>Batch_Continuous&lt;&gt;"Continuous"</formula>
    </cfRule>
  </conditionalFormatting>
  <conditionalFormatting sqref="D50:D51">
    <cfRule type="expression" dxfId="11" priority="5" stopIfTrue="1">
      <formula>Ice_Type="Cube"</formula>
    </cfRule>
  </conditionalFormatting>
  <conditionalFormatting sqref="D65:D66 D67:E67">
    <cfRule type="expression" dxfId="10" priority="9" stopIfTrue="1">
      <formula>Ice_Type="Cube"</formula>
    </cfRule>
  </conditionalFormatting>
  <conditionalFormatting sqref="D36:E49">
    <cfRule type="expression" dxfId="9" priority="6" stopIfTrue="1">
      <formula>Ice_Type="Cube"</formula>
    </cfRule>
  </conditionalFormatting>
  <conditionalFormatting sqref="D51:E51">
    <cfRule type="cellIs" dxfId="8" priority="1" operator="lessThan">
      <formula>1</formula>
    </cfRule>
    <cfRule type="cellIs" dxfId="7" priority="2" operator="greaterThanOrEqual">
      <formula>1</formula>
    </cfRule>
  </conditionalFormatting>
  <conditionalFormatting sqref="D55:E64">
    <cfRule type="expression" dxfId="6" priority="4" stopIfTrue="1">
      <formula>Ice_Type="Cube"</formula>
    </cfRule>
  </conditionalFormatting>
  <conditionalFormatting sqref="D21:G32">
    <cfRule type="expression" dxfId="5" priority="10" stopIfTrue="1">
      <formula>Ice_Type="Cube"</formula>
    </cfRule>
  </conditionalFormatting>
  <dataValidations count="1">
    <dataValidation type="list" allowBlank="1" showInputMessage="1" showErrorMessage="1" sqref="D17 D13:D14" xr:uid="{70F362CB-7C2B-4B4A-A204-FDAA55919BCA}">
      <formula1>DD_Yes_No</formula1>
    </dataValidation>
  </dataValidations>
  <hyperlinks>
    <hyperlink ref="F6" location="Instructions!C35" display="Back to Instructions tab" xr:uid="{05152898-12CD-4410-945F-9805992AF501}"/>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K64"/>
  <sheetViews>
    <sheetView showGridLines="0" topLeftCell="A4" zoomScale="80" zoomScaleNormal="80" workbookViewId="0">
      <selection activeCell="G4" sqref="G4"/>
    </sheetView>
  </sheetViews>
  <sheetFormatPr defaultRowHeight="17.399999999999999" x14ac:dyDescent="0.4"/>
  <cols>
    <col min="1" max="1" width="4.5546875" style="81" customWidth="1"/>
    <col min="2" max="3" width="27.109375" style="81" customWidth="1"/>
    <col min="4" max="4" width="25.33203125" style="81" customWidth="1"/>
    <col min="5" max="5" width="39.21875" style="81" customWidth="1"/>
    <col min="6" max="6" width="23.5546875" style="81" customWidth="1"/>
    <col min="7" max="7" width="35.5546875" style="81" customWidth="1"/>
    <col min="8" max="8" width="22.77734375" style="81" customWidth="1"/>
    <col min="9" max="9" width="11.21875" style="82" customWidth="1"/>
    <col min="10" max="10" width="3" customWidth="1"/>
    <col min="11" max="11" width="3.5546875" customWidth="1"/>
  </cols>
  <sheetData>
    <row r="1" spans="2:11" ht="18" thickBot="1" x14ac:dyDescent="0.45">
      <c r="J1" s="82"/>
      <c r="K1" s="83"/>
    </row>
    <row r="2" spans="2:11" ht="18" thickBot="1" x14ac:dyDescent="0.45">
      <c r="B2" s="373" t="str">
        <f>'Version Control'!$B$2</f>
        <v>Title Block</v>
      </c>
      <c r="C2" s="382"/>
      <c r="D2" s="382"/>
      <c r="E2" s="374"/>
      <c r="J2" s="82"/>
      <c r="K2" s="83"/>
    </row>
    <row r="3" spans="2:11" ht="17.399999999999999" customHeight="1" x14ac:dyDescent="0.4">
      <c r="B3" s="460" t="str">
        <f>'Version Control'!$B$3</f>
        <v>Test Report Template Name:</v>
      </c>
      <c r="C3" s="461"/>
      <c r="D3" s="462" t="str">
        <f>'Version Control'!$C$3</f>
        <v>Automatic Commercial Ice Makers</v>
      </c>
      <c r="E3" s="463"/>
      <c r="J3" s="82"/>
      <c r="K3" s="83"/>
    </row>
    <row r="4" spans="2:11" x14ac:dyDescent="0.4">
      <c r="B4" s="447" t="str">
        <f>'Version Control'!$B$4</f>
        <v>Version Number:</v>
      </c>
      <c r="C4" s="448"/>
      <c r="D4" s="451" t="str">
        <f>'Version Control'!$C$4</f>
        <v>v3.7</v>
      </c>
      <c r="E4" s="452"/>
      <c r="G4" s="299" t="s">
        <v>61</v>
      </c>
      <c r="J4" s="82"/>
      <c r="K4" s="83"/>
    </row>
    <row r="5" spans="2:11" x14ac:dyDescent="0.4">
      <c r="B5" s="447" t="str">
        <f>'Version Control'!$B$5</f>
        <v xml:space="preserve">Latest Template Revision: </v>
      </c>
      <c r="C5" s="448"/>
      <c r="D5" s="449">
        <f>'Version Control'!$C$5</f>
        <v>46113</v>
      </c>
      <c r="E5" s="450"/>
      <c r="J5" s="82"/>
      <c r="K5" s="83"/>
    </row>
    <row r="6" spans="2:11" x14ac:dyDescent="0.4">
      <c r="B6" s="447" t="str">
        <f>'Version Control'!$B$6</f>
        <v>Tab Name:</v>
      </c>
      <c r="C6" s="448"/>
      <c r="D6" s="451" t="str">
        <f ca="1">MID(CELL("filename",A1), FIND("]", CELL("filename", A1))+ 1, 255)</f>
        <v>Test Data Inputs &amp; Calculations</v>
      </c>
      <c r="E6" s="452"/>
      <c r="J6" s="82"/>
      <c r="K6" s="83"/>
    </row>
    <row r="7" spans="2:11" x14ac:dyDescent="0.4">
      <c r="B7" s="447" t="str">
        <f>'Version Control'!$B$7</f>
        <v>File Name:</v>
      </c>
      <c r="C7" s="448"/>
      <c r="D7" s="457" t="str">
        <f ca="1">'Version Control'!$C$7</f>
        <v>Automatic Commercial Ice Makers - v3.7.xlsx</v>
      </c>
      <c r="E7" s="458"/>
      <c r="J7" s="82"/>
      <c r="K7" s="83"/>
    </row>
    <row r="8" spans="2:11" x14ac:dyDescent="0.4">
      <c r="B8" s="447" t="str">
        <f>'Version Control'!$B$8</f>
        <v>Test Start Date:</v>
      </c>
      <c r="C8" s="448"/>
      <c r="D8" s="459" t="str">
        <f>'Version Control'!$C$8</f>
        <v>[MM/DD/YYYY]</v>
      </c>
      <c r="E8" s="458"/>
      <c r="J8" s="82"/>
      <c r="K8" s="83"/>
    </row>
    <row r="9" spans="2:11" ht="18" thickBot="1" x14ac:dyDescent="0.45">
      <c r="B9" s="453" t="str">
        <f>'Version Control'!$B$9</f>
        <v xml:space="preserve">Test Completion Date: </v>
      </c>
      <c r="C9" s="454"/>
      <c r="D9" s="455" t="str">
        <f>'Version Control'!$C$9</f>
        <v>[MM/DD/YYYY]</v>
      </c>
      <c r="E9" s="456"/>
      <c r="J9" s="82"/>
      <c r="K9" s="83"/>
    </row>
    <row r="10" spans="2:11" x14ac:dyDescent="0.4">
      <c r="J10" s="82"/>
      <c r="K10" s="83"/>
    </row>
    <row r="11" spans="2:11" ht="18" thickBot="1" x14ac:dyDescent="0.45">
      <c r="J11" s="82"/>
      <c r="K11" s="83"/>
    </row>
    <row r="12" spans="2:11" ht="18" thickBot="1" x14ac:dyDescent="0.45">
      <c r="B12" s="492" t="s">
        <v>229</v>
      </c>
      <c r="C12" s="493"/>
      <c r="D12" s="493"/>
      <c r="E12" s="493"/>
      <c r="F12" s="493"/>
      <c r="G12" s="493"/>
      <c r="H12" s="493"/>
      <c r="I12" s="494"/>
      <c r="J12" s="82"/>
      <c r="K12" s="83"/>
    </row>
    <row r="13" spans="2:11" x14ac:dyDescent="0.4">
      <c r="B13" s="293"/>
      <c r="C13" s="330" t="s">
        <v>326</v>
      </c>
      <c r="D13" s="331" t="s">
        <v>334</v>
      </c>
      <c r="E13" s="89" t="s">
        <v>335</v>
      </c>
      <c r="F13" s="332" t="s">
        <v>330</v>
      </c>
      <c r="G13" s="332" t="s">
        <v>332</v>
      </c>
      <c r="H13" s="332" t="s">
        <v>333</v>
      </c>
      <c r="I13" s="333" t="s">
        <v>331</v>
      </c>
      <c r="J13" s="259"/>
      <c r="K13" s="83"/>
    </row>
    <row r="14" spans="2:11" x14ac:dyDescent="0.4">
      <c r="B14" s="291" t="s">
        <v>327</v>
      </c>
      <c r="C14" s="294"/>
      <c r="D14" s="300" t="str">
        <f>IF(C14=""," ",ABS(C14-C16))</f>
        <v xml:space="preserve"> </v>
      </c>
      <c r="E14" s="301" t="str">
        <f>IF(D28=" "," ",ABS(D28-F28))</f>
        <v xml:space="preserve"> </v>
      </c>
      <c r="F14" s="301" t="str">
        <f>IF(Batch_Continuous="Continuous",IF(D14=" "," ",0.02*AVERAGE(C14,C16)),IF(D28=" "," ",0.02*AVERAGE(D28,F28)))</f>
        <v xml:space="preserve"> </v>
      </c>
      <c r="G14" s="301" t="str">
        <f>IF(Batch_Continuous=""," ",IF(Batch_Continuous="Batch",2.2,0.055))</f>
        <v xml:space="preserve"> </v>
      </c>
      <c r="H14" s="301" t="str">
        <f>IF(F14=" "," ",MAX(F14:G14))</f>
        <v xml:space="preserve"> </v>
      </c>
      <c r="I14" s="302" t="str">
        <f>IF(Batch_Continuous="Continuous", IF(H14=" "," ", IF(D14&gt;H14,"Not Stable","Stable")),IF(H14=" "," ",IF(E14&gt;H14,"Not Stable","Stable")))</f>
        <v xml:space="preserve"> </v>
      </c>
      <c r="J14" s="259"/>
      <c r="K14" s="83"/>
    </row>
    <row r="15" spans="2:11" x14ac:dyDescent="0.4">
      <c r="B15" s="291" t="s">
        <v>328</v>
      </c>
      <c r="C15" s="294"/>
      <c r="D15" s="300" t="str">
        <f>IF(C15=""," ",ABS(C14-C15))</f>
        <v xml:space="preserve"> </v>
      </c>
      <c r="E15" s="301" t="str">
        <f>IF(E28=" "," ",ABS(D28-E28))</f>
        <v xml:space="preserve"> </v>
      </c>
      <c r="F15" s="301" t="str">
        <f>IF(Batch_Continuous="Continuous",IF(D15=" "," ",0.02*AVERAGE(C14,C15)),IF(E28=" "," ",0.02*AVERAGE(D28,E28)))</f>
        <v xml:space="preserve"> </v>
      </c>
      <c r="G15" s="301" t="str">
        <f>IF(Batch_Continuous=""," ",IF(Batch_Continuous="Batch",2.2,0.055))</f>
        <v xml:space="preserve"> </v>
      </c>
      <c r="H15" s="301" t="str">
        <f>IF(F15=" "," ",MAX(F15:G15))</f>
        <v xml:space="preserve"> </v>
      </c>
      <c r="I15" s="302" t="str">
        <f>IF(Batch_Continuous="Continuous", IF(H15=" "," ", IF(D15&gt;H15,"Not Stable","Stable")),IF(H15=" "," ",IF(E15&gt;H15,"Not Stable","Stable")))</f>
        <v xml:space="preserve"> </v>
      </c>
      <c r="J15" s="259"/>
      <c r="K15" s="83"/>
    </row>
    <row r="16" spans="2:11" x14ac:dyDescent="0.4">
      <c r="B16" s="291" t="s">
        <v>329</v>
      </c>
      <c r="C16" s="294"/>
      <c r="D16" s="300" t="str">
        <f>IF(C16=""," ",ABS(C15-C16))</f>
        <v xml:space="preserve"> </v>
      </c>
      <c r="E16" s="301" t="str">
        <f>IF(F28=" "," ",ABS(E28-F28))</f>
        <v xml:space="preserve"> </v>
      </c>
      <c r="F16" s="301" t="str">
        <f>IF(Batch_Continuous="Continuous",IF(D16=" "," ",0.02*AVERAGE(C15,C16)),IF(F28=" "," ",0.02*AVERAGE(E28,F28)))</f>
        <v xml:space="preserve"> </v>
      </c>
      <c r="G16" s="301" t="str">
        <f>IF(Batch_Continuous=""," ",IF(Batch_Continuous="Batch",2.2,0.055))</f>
        <v xml:space="preserve"> </v>
      </c>
      <c r="H16" s="301" t="str">
        <f t="shared" ref="H16" si="0">IF(F16=" "," ",MAX(F16:G16))</f>
        <v xml:space="preserve"> </v>
      </c>
      <c r="I16" s="302" t="str">
        <f>IF(Batch_Continuous="Continuous", IF(H16=" "," ", IF(D16&gt;H16,"Not Stable","Stable")),IF(H16=" "," ",IF(E16&gt;H16,"Not Stable","Stable")))</f>
        <v xml:space="preserve"> </v>
      </c>
      <c r="J16" s="259"/>
      <c r="K16" s="83"/>
    </row>
    <row r="17" spans="1:11" ht="18" thickBot="1" x14ac:dyDescent="0.45">
      <c r="B17" s="292" t="s">
        <v>109</v>
      </c>
      <c r="C17" s="495" t="str">
        <f>IF(I14=" "," ",IF((I14="Stable")*AND(I15="Stable")*AND(I16="Stable"),"Stable","Not Stable"))</f>
        <v xml:space="preserve"> </v>
      </c>
      <c r="D17" s="496"/>
      <c r="E17" s="496"/>
      <c r="F17" s="496"/>
      <c r="G17" s="496"/>
      <c r="H17" s="496"/>
      <c r="I17" s="497"/>
      <c r="J17" s="82"/>
      <c r="K17" s="83"/>
    </row>
    <row r="18" spans="1:11" ht="18" thickBot="1" x14ac:dyDescent="0.45">
      <c r="J18" s="82"/>
      <c r="K18" s="83"/>
    </row>
    <row r="19" spans="1:11" ht="18" thickBot="1" x14ac:dyDescent="0.45">
      <c r="B19" s="373" t="s">
        <v>302</v>
      </c>
      <c r="C19" s="382"/>
      <c r="D19" s="382"/>
      <c r="E19" s="374"/>
      <c r="J19" s="82"/>
      <c r="K19" s="83"/>
    </row>
    <row r="20" spans="1:11" x14ac:dyDescent="0.4">
      <c r="B20" s="500" t="s">
        <v>301</v>
      </c>
      <c r="C20" s="501"/>
      <c r="D20" s="502"/>
      <c r="E20" s="503"/>
      <c r="J20" s="82"/>
      <c r="K20" s="83"/>
    </row>
    <row r="21" spans="1:11" ht="18" thickBot="1" x14ac:dyDescent="0.45">
      <c r="B21" s="453" t="s">
        <v>300</v>
      </c>
      <c r="C21" s="504"/>
      <c r="D21" s="505"/>
      <c r="E21" s="506"/>
      <c r="J21" s="82"/>
      <c r="K21" s="83"/>
    </row>
    <row r="22" spans="1:11" ht="18" thickBot="1" x14ac:dyDescent="0.45">
      <c r="J22" s="82"/>
      <c r="K22" s="83"/>
    </row>
    <row r="23" spans="1:11" ht="18" thickBot="1" x14ac:dyDescent="0.45">
      <c r="B23" s="470" t="s">
        <v>137</v>
      </c>
      <c r="C23" s="471"/>
      <c r="D23" s="471"/>
      <c r="E23" s="471"/>
      <c r="F23" s="471"/>
      <c r="G23" s="471"/>
      <c r="H23" s="472"/>
      <c r="I23" s="4"/>
      <c r="J23" s="4"/>
      <c r="K23" s="83"/>
    </row>
    <row r="24" spans="1:11" x14ac:dyDescent="0.4">
      <c r="B24" s="484"/>
      <c r="C24" s="485"/>
      <c r="D24" s="128" t="s">
        <v>110</v>
      </c>
      <c r="E24" s="128" t="s">
        <v>111</v>
      </c>
      <c r="F24" s="128" t="s">
        <v>112</v>
      </c>
      <c r="G24" s="128" t="s">
        <v>99</v>
      </c>
      <c r="H24" s="129" t="s">
        <v>37</v>
      </c>
      <c r="I24" s="4"/>
      <c r="J24" s="4"/>
      <c r="K24" s="83"/>
    </row>
    <row r="25" spans="1:11" x14ac:dyDescent="0.4">
      <c r="A25" s="89"/>
      <c r="B25" s="486" t="s">
        <v>196</v>
      </c>
      <c r="C25" s="487"/>
      <c r="D25" s="295"/>
      <c r="E25" s="295"/>
      <c r="F25" s="296"/>
      <c r="G25" s="159" t="str">
        <f>IF(D25=""," ",AVERAGE(D25:F25))</f>
        <v xml:space="preserve"> </v>
      </c>
      <c r="H25" s="105" t="s">
        <v>114</v>
      </c>
      <c r="I25" s="91"/>
      <c r="J25" s="91"/>
      <c r="K25" s="90"/>
    </row>
    <row r="26" spans="1:11" ht="64.05" customHeight="1" x14ac:dyDescent="0.4">
      <c r="A26" s="89"/>
      <c r="B26" s="490" t="s">
        <v>303</v>
      </c>
      <c r="C26" s="491"/>
      <c r="D26" s="295"/>
      <c r="E26" s="295"/>
      <c r="F26" s="296"/>
      <c r="G26" s="159" t="str">
        <f t="shared" ref="G26:G33" si="1">IF(D26=""," ",AVERAGE(D26:F26))</f>
        <v xml:space="preserve"> </v>
      </c>
      <c r="H26" s="105" t="s">
        <v>114</v>
      </c>
      <c r="I26" s="91"/>
      <c r="J26" s="91"/>
      <c r="K26" s="90"/>
    </row>
    <row r="27" spans="1:11" x14ac:dyDescent="0.4">
      <c r="A27" s="89"/>
      <c r="B27" s="486" t="s">
        <v>197</v>
      </c>
      <c r="C27" s="487"/>
      <c r="D27" s="159" t="str">
        <f>IF(C14=0," ", C14)</f>
        <v xml:space="preserve"> </v>
      </c>
      <c r="E27" s="159" t="str">
        <f>IF(C15=0," ", C15)</f>
        <v xml:space="preserve"> </v>
      </c>
      <c r="F27" s="303" t="str">
        <f>IF(C16=0," ", C16)</f>
        <v xml:space="preserve"> </v>
      </c>
      <c r="G27" s="159" t="str">
        <f>IF(D27=" "," ",AVERAGE(D27:F27))</f>
        <v xml:space="preserve"> </v>
      </c>
      <c r="H27" s="105" t="s">
        <v>83</v>
      </c>
      <c r="I27"/>
      <c r="K27" s="90"/>
    </row>
    <row r="28" spans="1:11" x14ac:dyDescent="0.4">
      <c r="A28" s="89"/>
      <c r="B28" s="488" t="s">
        <v>323</v>
      </c>
      <c r="C28" s="489"/>
      <c r="D28" s="159" t="str">
        <f>IF(D25="", " ", D27/D25*1440)</f>
        <v xml:space="preserve"> </v>
      </c>
      <c r="E28" s="159" t="str">
        <f t="shared" ref="E28:F28" si="2">IF(E25="", " ", E27/E25*1440)</f>
        <v xml:space="preserve"> </v>
      </c>
      <c r="F28" s="159" t="str">
        <f t="shared" si="2"/>
        <v xml:space="preserve"> </v>
      </c>
      <c r="G28" s="159" t="str">
        <f>IF(D28=" "," ",AVERAGE(D28:F28))</f>
        <v xml:space="preserve"> </v>
      </c>
      <c r="H28" s="105" t="s">
        <v>118</v>
      </c>
      <c r="I28"/>
      <c r="K28" s="90"/>
    </row>
    <row r="29" spans="1:11" x14ac:dyDescent="0.4">
      <c r="A29" s="89"/>
      <c r="B29" s="486" t="s">
        <v>116</v>
      </c>
      <c r="C29" s="487"/>
      <c r="D29" s="295"/>
      <c r="E29" s="295"/>
      <c r="F29" s="296"/>
      <c r="G29" s="159" t="str">
        <f t="shared" si="1"/>
        <v xml:space="preserve"> </v>
      </c>
      <c r="H29" s="105" t="s">
        <v>115</v>
      </c>
      <c r="I29"/>
      <c r="K29" s="90"/>
    </row>
    <row r="30" spans="1:11" ht="20.55" customHeight="1" x14ac:dyDescent="0.4">
      <c r="A30" s="89"/>
      <c r="B30" s="490" t="s">
        <v>320</v>
      </c>
      <c r="C30" s="491"/>
      <c r="D30" s="159" t="str">
        <f>IF(D29=""," ",IF(Batch_Continuous="Batch", D29/D27*100, D29/D27*100*I_HAF))</f>
        <v xml:space="preserve"> </v>
      </c>
      <c r="E30" s="159" t="str">
        <f>IF(E29=""," ",IF(Batch_Continuous="Batch", E29/E27*100, E29/E27*100*I_HAF))</f>
        <v xml:space="preserve"> </v>
      </c>
      <c r="F30" s="159" t="str">
        <f>IF(F29=""," ",IF(Batch_Continuous="Batch", F29/F27*100, F29/F27*100*I_HAF))</f>
        <v xml:space="preserve"> </v>
      </c>
      <c r="G30" s="159" t="str">
        <f>IF(D30=" "," ",AVERAGE(D30:F30))</f>
        <v xml:space="preserve"> </v>
      </c>
      <c r="H30" s="138" t="s">
        <v>120</v>
      </c>
      <c r="I30"/>
      <c r="K30" s="90"/>
    </row>
    <row r="31" spans="1:11" x14ac:dyDescent="0.4">
      <c r="B31" s="488" t="s">
        <v>117</v>
      </c>
      <c r="C31" s="489"/>
      <c r="D31" s="295"/>
      <c r="E31" s="295"/>
      <c r="F31" s="296"/>
      <c r="G31" s="159" t="str">
        <f t="shared" si="1"/>
        <v xml:space="preserve"> </v>
      </c>
      <c r="H31" s="105" t="s">
        <v>115</v>
      </c>
      <c r="I31" s="4"/>
      <c r="J31" s="4"/>
      <c r="K31" s="90"/>
    </row>
    <row r="32" spans="1:11" x14ac:dyDescent="0.4">
      <c r="B32" s="488" t="s">
        <v>321</v>
      </c>
      <c r="C32" s="489"/>
      <c r="D32" s="279" t="str">
        <f>IF(D31=""," ",D31/D27*100)</f>
        <v xml:space="preserve"> </v>
      </c>
      <c r="E32" s="279" t="str">
        <f t="shared" ref="E32:F32" si="3">IF(E31=""," ",E31/E27*100)</f>
        <v xml:space="preserve"> </v>
      </c>
      <c r="F32" s="279" t="str">
        <f t="shared" si="3"/>
        <v xml:space="preserve"> </v>
      </c>
      <c r="G32" s="159" t="str">
        <f>IF(D32=" "," ",AVERAGE(D32:F32))</f>
        <v xml:space="preserve"> </v>
      </c>
      <c r="H32" s="138" t="s">
        <v>120</v>
      </c>
      <c r="I32" s="4"/>
      <c r="J32" s="4"/>
      <c r="K32" s="90"/>
    </row>
    <row r="33" spans="2:11" x14ac:dyDescent="0.4">
      <c r="B33" s="488" t="s">
        <v>217</v>
      </c>
      <c r="C33" s="489"/>
      <c r="D33" s="297"/>
      <c r="E33" s="297"/>
      <c r="F33" s="298"/>
      <c r="G33" s="159" t="str">
        <f t="shared" si="1"/>
        <v xml:space="preserve"> </v>
      </c>
      <c r="H33" s="278" t="s">
        <v>82</v>
      </c>
      <c r="I33" s="4"/>
      <c r="J33" s="4"/>
      <c r="K33" s="90"/>
    </row>
    <row r="34" spans="2:11" ht="36" customHeight="1" thickBot="1" x14ac:dyDescent="0.45">
      <c r="B34" s="498" t="s">
        <v>322</v>
      </c>
      <c r="C34" s="499"/>
      <c r="D34" s="280" t="str">
        <f>IF(D33=""," ",IF(Batch_Continuous="Batch",D33/D27*100,D33/D27*100*I_HAF))</f>
        <v xml:space="preserve"> </v>
      </c>
      <c r="E34" s="280" t="str">
        <f>IF(E33=""," ",IF(Batch_Continuous="Batch",E33/E27*100,E33/E27*100*I_HAF))</f>
        <v xml:space="preserve"> </v>
      </c>
      <c r="F34" s="280" t="str">
        <f>IF(F33=""," ",IF(Batch_Continuous="Batch",F33/F27*100,F33/F27*100*I_HAF))</f>
        <v xml:space="preserve"> </v>
      </c>
      <c r="G34" s="159" t="str">
        <f>IF(D34=" "," ",AVERAGE(D34:F34))</f>
        <v xml:space="preserve"> </v>
      </c>
      <c r="H34" s="130" t="s">
        <v>153</v>
      </c>
      <c r="I34" s="4"/>
      <c r="J34" s="4"/>
      <c r="K34" s="90"/>
    </row>
    <row r="35" spans="2:11" ht="18" thickBot="1" x14ac:dyDescent="0.45">
      <c r="B35" s="15"/>
      <c r="C35" s="15"/>
      <c r="D35" s="15"/>
      <c r="E35" s="15"/>
      <c r="F35" s="15"/>
      <c r="G35" s="15"/>
      <c r="H35" s="15"/>
      <c r="I35" s="4"/>
      <c r="J35" s="4"/>
      <c r="K35" s="83"/>
    </row>
    <row r="36" spans="2:11" ht="18" thickBot="1" x14ac:dyDescent="0.45">
      <c r="B36" s="470" t="s">
        <v>213</v>
      </c>
      <c r="C36" s="471"/>
      <c r="D36" s="471"/>
      <c r="E36" s="471"/>
      <c r="F36" s="471"/>
      <c r="G36" s="471"/>
      <c r="H36" s="472"/>
      <c r="I36" s="84"/>
      <c r="J36" s="84"/>
      <c r="K36" s="83"/>
    </row>
    <row r="37" spans="2:11" x14ac:dyDescent="0.4">
      <c r="B37" s="511" t="s">
        <v>214</v>
      </c>
      <c r="C37" s="512"/>
      <c r="D37" s="512"/>
      <c r="E37" s="512"/>
      <c r="F37" s="512"/>
      <c r="G37" s="507"/>
      <c r="H37" s="508"/>
      <c r="I37" s="84"/>
      <c r="J37" s="84"/>
      <c r="K37" s="83"/>
    </row>
    <row r="38" spans="2:11" ht="18" thickBot="1" x14ac:dyDescent="0.45">
      <c r="B38" s="482" t="s">
        <v>212</v>
      </c>
      <c r="C38" s="483"/>
      <c r="D38" s="483"/>
      <c r="E38" s="483"/>
      <c r="F38" s="483"/>
      <c r="G38" s="509"/>
      <c r="H38" s="510"/>
      <c r="I38" s="84"/>
      <c r="J38" s="84"/>
      <c r="K38" s="83"/>
    </row>
    <row r="39" spans="2:11" ht="18" thickBot="1" x14ac:dyDescent="0.45">
      <c r="B39" s="470" t="s">
        <v>211</v>
      </c>
      <c r="C39" s="471"/>
      <c r="D39" s="471"/>
      <c r="E39" s="471"/>
      <c r="F39" s="471"/>
      <c r="G39" s="471"/>
      <c r="H39" s="472"/>
      <c r="I39" s="84"/>
      <c r="J39" s="84"/>
      <c r="K39" s="83"/>
    </row>
    <row r="40" spans="2:11" x14ac:dyDescent="0.4">
      <c r="B40" s="473" t="s">
        <v>215</v>
      </c>
      <c r="C40" s="474"/>
      <c r="D40" s="474"/>
      <c r="E40" s="474"/>
      <c r="F40" s="474"/>
      <c r="G40" s="474"/>
      <c r="H40" s="475"/>
      <c r="I40" s="117"/>
      <c r="J40" s="117"/>
      <c r="K40" s="83"/>
    </row>
    <row r="41" spans="2:11" x14ac:dyDescent="0.4">
      <c r="B41" s="473"/>
      <c r="C41" s="474"/>
      <c r="D41" s="474"/>
      <c r="E41" s="474"/>
      <c r="F41" s="474"/>
      <c r="G41" s="474"/>
      <c r="H41" s="475"/>
      <c r="I41" s="117"/>
      <c r="J41" s="117"/>
      <c r="K41" s="83"/>
    </row>
    <row r="42" spans="2:11" x14ac:dyDescent="0.4">
      <c r="B42" s="473"/>
      <c r="C42" s="474"/>
      <c r="D42" s="474"/>
      <c r="E42" s="474"/>
      <c r="F42" s="474"/>
      <c r="G42" s="474"/>
      <c r="H42" s="475"/>
      <c r="I42" s="117"/>
      <c r="J42" s="117"/>
      <c r="K42" s="83"/>
    </row>
    <row r="43" spans="2:11" x14ac:dyDescent="0.4">
      <c r="B43" s="473"/>
      <c r="C43" s="474"/>
      <c r="D43" s="474"/>
      <c r="E43" s="474"/>
      <c r="F43" s="474"/>
      <c r="G43" s="474"/>
      <c r="H43" s="475"/>
      <c r="I43" s="117"/>
      <c r="J43" s="117"/>
      <c r="K43" s="83"/>
    </row>
    <row r="44" spans="2:11" ht="18" thickBot="1" x14ac:dyDescent="0.45">
      <c r="B44" s="476"/>
      <c r="C44" s="477"/>
      <c r="D44" s="477"/>
      <c r="E44" s="477"/>
      <c r="F44" s="477"/>
      <c r="G44" s="477"/>
      <c r="H44" s="478"/>
      <c r="I44" s="117"/>
      <c r="J44" s="117"/>
      <c r="K44" s="83"/>
    </row>
    <row r="45" spans="2:11" ht="18" thickBot="1" x14ac:dyDescent="0.45">
      <c r="B45" s="93"/>
      <c r="C45" s="93"/>
      <c r="D45" s="93"/>
      <c r="E45" s="93"/>
      <c r="F45" s="93"/>
      <c r="G45" s="93"/>
      <c r="H45" s="93"/>
      <c r="I45" s="94"/>
      <c r="J45" s="94"/>
      <c r="K45" s="83"/>
    </row>
    <row r="46" spans="2:11" ht="18" thickBot="1" x14ac:dyDescent="0.45">
      <c r="B46" s="470" t="s">
        <v>84</v>
      </c>
      <c r="C46" s="471"/>
      <c r="D46" s="471"/>
      <c r="E46" s="471"/>
      <c r="F46" s="471"/>
      <c r="G46" s="471"/>
      <c r="H46" s="472"/>
      <c r="I46" s="84"/>
      <c r="J46" s="84"/>
      <c r="K46" s="83"/>
    </row>
    <row r="47" spans="2:11" x14ac:dyDescent="0.4">
      <c r="B47" s="473"/>
      <c r="C47" s="474"/>
      <c r="D47" s="474"/>
      <c r="E47" s="474"/>
      <c r="F47" s="474"/>
      <c r="G47" s="474"/>
      <c r="H47" s="475"/>
      <c r="I47" s="117"/>
      <c r="J47" s="117"/>
      <c r="K47" s="83"/>
    </row>
    <row r="48" spans="2:11" x14ac:dyDescent="0.4">
      <c r="B48" s="473"/>
      <c r="C48" s="474"/>
      <c r="D48" s="474"/>
      <c r="E48" s="474"/>
      <c r="F48" s="474"/>
      <c r="G48" s="474"/>
      <c r="H48" s="475"/>
      <c r="I48" s="117"/>
      <c r="J48" s="117"/>
      <c r="K48" s="83"/>
    </row>
    <row r="49" spans="1:11" x14ac:dyDescent="0.4">
      <c r="B49" s="473"/>
      <c r="C49" s="474"/>
      <c r="D49" s="474"/>
      <c r="E49" s="474"/>
      <c r="F49" s="474"/>
      <c r="G49" s="474"/>
      <c r="H49" s="475"/>
      <c r="I49" s="117"/>
      <c r="J49" s="117"/>
      <c r="K49" s="83"/>
    </row>
    <row r="50" spans="1:11" x14ac:dyDescent="0.4">
      <c r="B50" s="473"/>
      <c r="C50" s="474"/>
      <c r="D50" s="474"/>
      <c r="E50" s="474"/>
      <c r="F50" s="474"/>
      <c r="G50" s="474"/>
      <c r="H50" s="475"/>
      <c r="I50" s="117"/>
      <c r="J50" s="117"/>
      <c r="K50" s="83"/>
    </row>
    <row r="51" spans="1:11" ht="18" thickBot="1" x14ac:dyDescent="0.45">
      <c r="B51" s="476"/>
      <c r="C51" s="477"/>
      <c r="D51" s="477"/>
      <c r="E51" s="477"/>
      <c r="F51" s="477"/>
      <c r="G51" s="477"/>
      <c r="H51" s="478"/>
      <c r="I51" s="117"/>
      <c r="J51" s="117"/>
      <c r="K51" s="83"/>
    </row>
    <row r="52" spans="1:11" ht="18" thickBot="1" x14ac:dyDescent="0.45">
      <c r="B52" s="93"/>
      <c r="C52" s="93"/>
      <c r="D52" s="93"/>
      <c r="E52" s="93"/>
      <c r="F52" s="93"/>
      <c r="G52" s="93"/>
      <c r="H52" s="93"/>
      <c r="I52" s="94"/>
      <c r="J52" s="94"/>
      <c r="K52" s="83"/>
    </row>
    <row r="53" spans="1:11" ht="18" thickBot="1" x14ac:dyDescent="0.45">
      <c r="B53" s="470" t="s">
        <v>85</v>
      </c>
      <c r="C53" s="471"/>
      <c r="D53" s="471"/>
      <c r="E53" s="471"/>
      <c r="F53" s="471"/>
      <c r="G53" s="471"/>
      <c r="H53" s="471"/>
      <c r="I53" s="472"/>
      <c r="J53" s="84"/>
      <c r="K53" s="83"/>
    </row>
    <row r="54" spans="1:11" ht="18" thickBot="1" x14ac:dyDescent="0.45">
      <c r="B54" s="85"/>
      <c r="C54" s="15"/>
      <c r="D54" s="15"/>
      <c r="E54" s="15"/>
      <c r="F54" s="15"/>
      <c r="G54" s="15"/>
      <c r="H54" s="15"/>
      <c r="I54" s="86"/>
      <c r="J54" s="4"/>
      <c r="K54" s="83"/>
    </row>
    <row r="55" spans="1:11" ht="18" thickBot="1" x14ac:dyDescent="0.45">
      <c r="B55" s="85"/>
      <c r="C55" s="470" t="s">
        <v>119</v>
      </c>
      <c r="D55" s="471"/>
      <c r="E55" s="471"/>
      <c r="F55" s="471"/>
      <c r="G55" s="471"/>
      <c r="H55" s="472"/>
      <c r="I55" s="86"/>
      <c r="J55" s="4"/>
      <c r="K55" s="83"/>
    </row>
    <row r="56" spans="1:11" ht="31.2" x14ac:dyDescent="0.4">
      <c r="B56" s="85"/>
      <c r="C56" s="85"/>
      <c r="D56" s="15"/>
      <c r="E56" s="15"/>
      <c r="F56" s="163" t="s">
        <v>173</v>
      </c>
      <c r="G56" s="163" t="s">
        <v>230</v>
      </c>
      <c r="H56" s="162" t="s">
        <v>37</v>
      </c>
      <c r="I56" s="106"/>
      <c r="J56" s="4"/>
      <c r="K56" s="83"/>
    </row>
    <row r="57" spans="1:11" x14ac:dyDescent="0.4">
      <c r="B57" s="85"/>
      <c r="C57" s="479" t="s">
        <v>324</v>
      </c>
      <c r="D57" s="480"/>
      <c r="E57" s="481"/>
      <c r="F57" s="159" t="str">
        <f>IF(Batch_Continuous="Continuous",IF(Test_Time=" "," ",IF(Ice_Type="Cube",1,182/((144*I_H/100)+38))),IF(Batch_Continuous="Batch",1," "))</f>
        <v xml:space="preserve"> </v>
      </c>
      <c r="G57" s="329"/>
      <c r="H57" s="168" t="s">
        <v>175</v>
      </c>
      <c r="I57" s="107"/>
      <c r="J57" s="4"/>
      <c r="K57" s="83"/>
    </row>
    <row r="58" spans="1:11" x14ac:dyDescent="0.4">
      <c r="B58" s="85"/>
      <c r="C58" s="464" t="s">
        <v>325</v>
      </c>
      <c r="D58" s="465"/>
      <c r="E58" s="466"/>
      <c r="F58" s="159" t="str">
        <f>IF(G28=" "," ",G28)</f>
        <v xml:space="preserve"> </v>
      </c>
      <c r="G58" s="164" t="str">
        <f>IF(H=" "," ",IF(H&gt;50, FIXED(H,0), FIXED(H,1)))</f>
        <v xml:space="preserve"> </v>
      </c>
      <c r="H58" s="137" t="s">
        <v>118</v>
      </c>
      <c r="I58" s="107"/>
      <c r="J58" s="4"/>
      <c r="K58" s="83"/>
    </row>
    <row r="59" spans="1:11" x14ac:dyDescent="0.4">
      <c r="B59" s="85"/>
      <c r="C59" s="464" t="s">
        <v>320</v>
      </c>
      <c r="D59" s="465"/>
      <c r="E59" s="466"/>
      <c r="F59" s="159" t="str">
        <f>IF(G30=" "," ",G30)</f>
        <v xml:space="preserve"> </v>
      </c>
      <c r="G59" s="164" t="str">
        <f>IF(CW=" "," ",FIXED(CW,0))</f>
        <v xml:space="preserve"> </v>
      </c>
      <c r="H59" s="138" t="s">
        <v>120</v>
      </c>
      <c r="I59" s="108"/>
      <c r="J59" s="4"/>
      <c r="K59" s="83"/>
    </row>
    <row r="60" spans="1:11" x14ac:dyDescent="0.4">
      <c r="B60" s="85"/>
      <c r="C60" s="464" t="s">
        <v>321</v>
      </c>
      <c r="D60" s="465"/>
      <c r="E60" s="466"/>
      <c r="F60" s="159" t="str">
        <f>IF(G32=" "," ",G32)</f>
        <v xml:space="preserve"> </v>
      </c>
      <c r="G60" s="164" t="str">
        <f>IF(PW=" "," ",FIXED(PW,1))</f>
        <v xml:space="preserve"> </v>
      </c>
      <c r="H60" s="138" t="s">
        <v>120</v>
      </c>
      <c r="I60" s="92"/>
      <c r="K60" s="83"/>
    </row>
    <row r="61" spans="1:11" ht="18" thickBot="1" x14ac:dyDescent="0.45">
      <c r="B61" s="85"/>
      <c r="C61" s="467" t="s">
        <v>322</v>
      </c>
      <c r="D61" s="468"/>
      <c r="E61" s="469"/>
      <c r="F61" s="160" t="str">
        <f>IF(G34=" "," ",G34)</f>
        <v xml:space="preserve"> </v>
      </c>
      <c r="G61" s="218" t="str">
        <f>IF(E=" "," ",FIXED(E,2))</f>
        <v xml:space="preserve"> </v>
      </c>
      <c r="H61" s="161" t="s">
        <v>153</v>
      </c>
      <c r="I61" s="92"/>
      <c r="K61" s="83"/>
    </row>
    <row r="62" spans="1:11" ht="18" thickBot="1" x14ac:dyDescent="0.45">
      <c r="B62" s="87"/>
      <c r="C62" s="88"/>
      <c r="D62" s="88"/>
      <c r="E62" s="88"/>
      <c r="F62" s="88"/>
      <c r="G62" s="88"/>
      <c r="H62" s="88"/>
      <c r="I62" s="95"/>
      <c r="J62" s="4"/>
      <c r="K62" s="83"/>
    </row>
    <row r="63" spans="1:11" x14ac:dyDescent="0.4">
      <c r="I63" s="81"/>
      <c r="J63" s="82"/>
      <c r="K63" s="83"/>
    </row>
    <row r="64" spans="1:11" ht="12.75" customHeight="1" x14ac:dyDescent="0.4">
      <c r="A64" s="90"/>
      <c r="B64" s="90"/>
      <c r="C64" s="90"/>
      <c r="D64" s="90"/>
      <c r="E64" s="90"/>
      <c r="F64" s="90"/>
      <c r="G64" s="90"/>
      <c r="H64" s="90"/>
      <c r="I64" s="90"/>
      <c r="J64" s="90"/>
      <c r="K64" s="83"/>
    </row>
  </sheetData>
  <sheetProtection algorithmName="SHA-512" hashValue="2t2yN4vthXR+lmDZ1A4/spVYtkN95RRQpZgLoduf3PBPX1IFyJO283ZjlaxHW7507KsCApW5NMHY0T6HxnU9TA==" saltValue="RFpAvjr5L+twuVJlUF3TRA==" spinCount="100000" sheet="1" objects="1" scenarios="1" selectLockedCells="1"/>
  <protectedRanges>
    <protectedRange sqref="B47" name="Range6"/>
    <protectedRange sqref="B40" name="Range5"/>
    <protectedRange sqref="G37:H38" name="Range4"/>
    <protectedRange sqref="D29:F34" name="Range3"/>
    <protectedRange sqref="D25:F26" name="Range2"/>
    <protectedRange sqref="D20:E21 D13:D16" name="Range1"/>
  </protectedRanges>
  <mergeCells count="50">
    <mergeCell ref="B12:I12"/>
    <mergeCell ref="C17:I17"/>
    <mergeCell ref="B34:C34"/>
    <mergeCell ref="B27:C27"/>
    <mergeCell ref="B53:I53"/>
    <mergeCell ref="B19:E19"/>
    <mergeCell ref="B20:C20"/>
    <mergeCell ref="D20:E20"/>
    <mergeCell ref="B21:C21"/>
    <mergeCell ref="D21:E21"/>
    <mergeCell ref="B23:H23"/>
    <mergeCell ref="B33:C33"/>
    <mergeCell ref="B40:H44"/>
    <mergeCell ref="G37:H37"/>
    <mergeCell ref="G38:H38"/>
    <mergeCell ref="B37:F37"/>
    <mergeCell ref="B38:F38"/>
    <mergeCell ref="B39:H39"/>
    <mergeCell ref="B24:C24"/>
    <mergeCell ref="B25:C25"/>
    <mergeCell ref="B29:C29"/>
    <mergeCell ref="B31:C31"/>
    <mergeCell ref="B36:H36"/>
    <mergeCell ref="B26:C26"/>
    <mergeCell ref="B28:C28"/>
    <mergeCell ref="B30:C30"/>
    <mergeCell ref="B32:C32"/>
    <mergeCell ref="C60:E60"/>
    <mergeCell ref="C61:E61"/>
    <mergeCell ref="C59:E59"/>
    <mergeCell ref="B46:H46"/>
    <mergeCell ref="B47:H51"/>
    <mergeCell ref="C58:E58"/>
    <mergeCell ref="C57:E57"/>
    <mergeCell ref="C55:H55"/>
    <mergeCell ref="B2:E2"/>
    <mergeCell ref="B3:C3"/>
    <mergeCell ref="D3:E3"/>
    <mergeCell ref="B4:C4"/>
    <mergeCell ref="D4:E4"/>
    <mergeCell ref="B5:C5"/>
    <mergeCell ref="D5:E5"/>
    <mergeCell ref="B6:C6"/>
    <mergeCell ref="D6:E6"/>
    <mergeCell ref="B9:C9"/>
    <mergeCell ref="D9:E9"/>
    <mergeCell ref="B7:C7"/>
    <mergeCell ref="D7:E7"/>
    <mergeCell ref="B8:C8"/>
    <mergeCell ref="D8:E8"/>
  </mergeCells>
  <conditionalFormatting sqref="B40:H44">
    <cfRule type="expression" dxfId="4" priority="3">
      <formula>Batch_Continuous&lt;&gt;"Batch"</formula>
    </cfRule>
  </conditionalFormatting>
  <conditionalFormatting sqref="D20:E21">
    <cfRule type="expression" dxfId="3" priority="2">
      <formula>Batch_Continuous&lt;&gt;"Continuous"</formula>
    </cfRule>
  </conditionalFormatting>
  <conditionalFormatting sqref="D29:F29">
    <cfRule type="expression" dxfId="2" priority="6">
      <formula>Condenser_Type="Air-cooled"</formula>
    </cfRule>
  </conditionalFormatting>
  <conditionalFormatting sqref="F59:G59">
    <cfRule type="expression" dxfId="1" priority="5">
      <formula>Condenser_Type="Air-cooled"</formula>
    </cfRule>
  </conditionalFormatting>
  <conditionalFormatting sqref="G37:H38">
    <cfRule type="expression" dxfId="0" priority="4">
      <formula>Batch_Continuous&lt;&gt;"Batch"</formula>
    </cfRule>
  </conditionalFormatting>
  <dataValidations count="1">
    <dataValidation type="list" allowBlank="1" showInputMessage="1" showErrorMessage="1" sqref="G37:H37" xr:uid="{00000000-0002-0000-0800-000001000000}">
      <formula1>DD_Yes_No</formula1>
    </dataValidation>
  </dataValidations>
  <hyperlinks>
    <hyperlink ref="G4" location="Instructions!C35" display="Back to Instructions tab" xr:uid="{35AEA6DD-B8BD-4DB9-A260-199D70426546}"/>
  </hyperlinks>
  <pageMargins left="0.7" right="0.7" top="0.75" bottom="0.75" header="0.3" footer="0.3"/>
  <pageSetup orientation="portrait" horizontalDpi="200" verticalDpi="200" r:id="rId1"/>
  <ignoredErrors>
    <ignoredError sqref="G29 G31 G3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BCCDE-ABFB-41E1-B1EB-9FCCA252BDD1}">
  <ds:schemaRefs>
    <ds:schemaRef ds:uri="http://schemas.microsoft.com/sharepoint/v3/contenttype/forms"/>
  </ds:schemaRefs>
</ds:datastoreItem>
</file>

<file path=customXml/itemProps2.xml><?xml version="1.0" encoding="utf-8"?>
<ds:datastoreItem xmlns:ds="http://schemas.openxmlformats.org/officeDocument/2006/customXml" ds:itemID="{CFFDA2E1-4A6A-484B-80CA-ABF8787066A1}">
  <ds:schemaRefs>
    <ds:schemaRef ds:uri="http://schemas.openxmlformats.org/package/2006/metadata/core-properties"/>
    <ds:schemaRef ds:uri="http://schemas.microsoft.com/office/infopath/2007/PartnerControls"/>
    <ds:schemaRef ds:uri="http://purl.org/dc/terms/"/>
    <ds:schemaRef ds:uri="fa504290-48b0-421f-a269-8aa9478176e6"/>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656DF63-F4C6-4536-BD7A-B70265BC02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37</vt:i4>
      </vt:variant>
    </vt:vector>
  </HeadingPairs>
  <TitlesOfParts>
    <vt:vector size="50" baseType="lpstr">
      <vt:lpstr>Instructions</vt:lpstr>
      <vt:lpstr>General Info &amp; Test Results</vt:lpstr>
      <vt:lpstr>Setup &amp; Instrumentation</vt:lpstr>
      <vt:lpstr>Icemaking Test Conditions</vt:lpstr>
      <vt:lpstr>Ice Hardness Test Conditions</vt:lpstr>
      <vt:lpstr>Settings</vt:lpstr>
      <vt:lpstr>Photos</vt:lpstr>
      <vt:lpstr>Ice Hardness</vt:lpstr>
      <vt:lpstr>Test Data Inputs &amp; Calculations</vt:lpstr>
      <vt:lpstr>Comments</vt:lpstr>
      <vt:lpstr>Report Sign-Off Block</vt:lpstr>
      <vt:lpstr>Drop-Downs</vt:lpstr>
      <vt:lpstr>Version Control</vt:lpstr>
      <vt:lpstr>Assembly</vt:lpstr>
      <vt:lpstr>Batch_Continuous</vt:lpstr>
      <vt:lpstr>Bin_Full</vt:lpstr>
      <vt:lpstr>Clearance</vt:lpstr>
      <vt:lpstr>Condenser_Type</vt:lpstr>
      <vt:lpstr>Condenser_Water_Total</vt:lpstr>
      <vt:lpstr>CondenserWater_Measurement</vt:lpstr>
      <vt:lpstr>Conduit</vt:lpstr>
      <vt:lpstr>CW</vt:lpstr>
      <vt:lpstr>CW_rounded</vt:lpstr>
      <vt:lpstr>DD_Batch_Continuous</vt:lpstr>
      <vt:lpstr>DD_Condenser_Type</vt:lpstr>
      <vt:lpstr>DD_CondenserWater_Measurement</vt:lpstr>
      <vt:lpstr>DD_Equipment_Type</vt:lpstr>
      <vt:lpstr>DD_Ice_Type</vt:lpstr>
      <vt:lpstr>DD_PotableWater_Measurement</vt:lpstr>
      <vt:lpstr>DD_Yes_No</vt:lpstr>
      <vt:lpstr>E</vt:lpstr>
      <vt:lpstr>E_rounded</vt:lpstr>
      <vt:lpstr>Energy_Consumption_Average</vt:lpstr>
      <vt:lpstr>Equipment_Type</vt:lpstr>
      <vt:lpstr>Freq_Rate</vt:lpstr>
      <vt:lpstr>H</vt:lpstr>
      <vt:lpstr>H_rounded</vt:lpstr>
      <vt:lpstr>I_H</vt:lpstr>
      <vt:lpstr>I_HAF</vt:lpstr>
      <vt:lpstr>Ice_Type</vt:lpstr>
      <vt:lpstr>IH_Rounded</vt:lpstr>
      <vt:lpstr>Phase_Rate</vt:lpstr>
      <vt:lpstr>Potable_Water_Total</vt:lpstr>
      <vt:lpstr>PotableWater_Measurement</vt:lpstr>
      <vt:lpstr>PW</vt:lpstr>
      <vt:lpstr>PW_rounded</vt:lpstr>
      <vt:lpstr>PWDrainage_Y_N</vt:lpstr>
      <vt:lpstr>Sample_Weight</vt:lpstr>
      <vt:lpstr>Test_Time</vt:lpstr>
      <vt:lpstr>Volt_Rate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Caitlin Johnson</dc:creator>
  <cp:lastModifiedBy>User375</cp:lastModifiedBy>
  <dcterms:created xsi:type="dcterms:W3CDTF">2012-09-17T18:08:20Z</dcterms:created>
  <dcterms:modified xsi:type="dcterms:W3CDTF">2026-04-01T19:54:46Z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