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Y:\6A42\Renewable Power &amp; ESI Section\Solar &amp; Wind Section\FY2018\Sheri Anstedt FY 18\Pubs\XXXXX_Beiter_OSW Update\"/>
    </mc:Choice>
  </mc:AlternateContent>
  <xr:revisionPtr revIDLastSave="0" documentId="13_ncr:1_{157777D3-83B1-4D0C-8AD6-7D1FF7D4E5F9}" xr6:coauthVersionLast="34" xr6:coauthVersionMax="34" xr10:uidLastSave="{00000000-0000-0000-0000-000000000000}"/>
  <bookViews>
    <workbookView xWindow="0" yWindow="60" windowWidth="12768" windowHeight="2832" tabRatio="872" xr2:uid="{00000000-000D-0000-FFFF-FFFF00000000}"/>
  </bookViews>
  <sheets>
    <sheet name="Read Me" sheetId="21" r:id="rId1"/>
    <sheet name="US Pipeline by Status &amp; State" sheetId="1" r:id="rId2"/>
    <sheet name="US Project by Status" sheetId="20" r:id="rId3"/>
    <sheet name="US Lease &amp; Call Areas" sheetId="3" r:id="rId4"/>
    <sheet name="Global Wind Capacity by Market" sheetId="4" r:id="rId5"/>
    <sheet name="Cumulative Capacity by Country" sheetId="5" r:id="rId6"/>
    <sheet name="Operating &amp; Announced Capacity" sheetId="6" r:id="rId7"/>
    <sheet name="Global Pipeline by 2023" sheetId="7" r:id="rId8"/>
    <sheet name="Global Pipeline by Status" sheetId="8" r:id="rId9"/>
    <sheet name="European Strike Prices" sheetId="9" r:id="rId10"/>
    <sheet name="Auction Pricing Trends" sheetId="10" r:id="rId11"/>
    <sheet name="Capital Expenditures" sheetId="11" r:id="rId12"/>
    <sheet name="Global Capacity Factors by Date" sheetId="12" r:id="rId13"/>
    <sheet name="Debt-to-Equity Ratio by Year" sheetId="13" r:id="rId14"/>
    <sheet name="Global Turbine Trends" sheetId="14" r:id="rId15"/>
    <sheet name="Global Turbine Market by OEM" sheetId="15" r:id="rId16"/>
    <sheet name="Global Site Characteristics" sheetId="16" r:id="rId17"/>
    <sheet name=" Substructure Trends" sheetId="17" r:id="rId18"/>
    <sheet name="Global Floating Pipeline by COD" sheetId="18" r:id="rId19"/>
    <sheet name="Global Floating Pipeline" sheetId="19" r:id="rId20"/>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5" l="1"/>
  <c r="F8" i="15"/>
  <c r="F9" i="15"/>
  <c r="F10" i="15"/>
  <c r="F11" i="15"/>
  <c r="F12" i="15"/>
  <c r="F13" i="15"/>
  <c r="F14" i="15"/>
  <c r="F15" i="15"/>
  <c r="F16" i="15"/>
  <c r="F17" i="15"/>
  <c r="F6" i="15"/>
  <c r="D7" i="15"/>
  <c r="D8" i="15"/>
  <c r="D9" i="15"/>
  <c r="D10" i="15"/>
  <c r="D11" i="15"/>
  <c r="D12" i="15"/>
  <c r="D13" i="15"/>
  <c r="D14" i="15"/>
  <c r="D15" i="15"/>
  <c r="D16" i="15"/>
  <c r="D17" i="15"/>
  <c r="D6" i="15"/>
  <c r="F7" i="6"/>
  <c r="F8" i="6"/>
  <c r="F9" i="6"/>
  <c r="F10" i="6"/>
  <c r="F11" i="6"/>
  <c r="F12" i="6"/>
  <c r="F13" i="6"/>
  <c r="F6" i="6"/>
  <c r="D7" i="6"/>
  <c r="D8" i="6"/>
  <c r="D9" i="6"/>
  <c r="D10" i="6"/>
  <c r="D11" i="6"/>
  <c r="D12" i="6"/>
  <c r="D13" i="6"/>
  <c r="D6" i="6"/>
  <c r="H13" i="1"/>
  <c r="K7" i="1"/>
  <c r="K8" i="1"/>
  <c r="L7" i="1"/>
  <c r="L13" i="1" s="1"/>
  <c r="M6" i="1"/>
  <c r="M13" i="1" s="1"/>
  <c r="I7" i="1"/>
  <c r="E7" i="1"/>
  <c r="E6" i="1"/>
  <c r="C13" i="1"/>
  <c r="D13" i="1"/>
  <c r="F13" i="1"/>
  <c r="G13" i="1"/>
  <c r="I13" i="1"/>
  <c r="J13" i="1"/>
  <c r="N13" i="1"/>
  <c r="O13" i="1"/>
  <c r="B13" i="1"/>
  <c r="K13" i="1" l="1"/>
  <c r="E13" i="1"/>
</calcChain>
</file>

<file path=xl/sharedStrings.xml><?xml version="1.0" encoding="utf-8"?>
<sst xmlns="http://schemas.openxmlformats.org/spreadsheetml/2006/main" count="1071" uniqueCount="569">
  <si>
    <t>U.S. Offshore Wind Project Pipeline by Project Status as of June 2018</t>
  </si>
  <si>
    <t>U.S. Lease and Call Areas</t>
  </si>
  <si>
    <t>#</t>
  </si>
  <si>
    <t>Lease and Call Area</t>
  </si>
  <si>
    <t>Project Name</t>
  </si>
  <si>
    <t>Developer</t>
  </si>
  <si>
    <t>Offtake State</t>
  </si>
  <si>
    <t>Current Status</t>
  </si>
  <si>
    <t>Project-  Specific Capacity (MW)</t>
  </si>
  <si>
    <t>Undeveloped  Lease Area Potential Capacity (MW)</t>
  </si>
  <si>
    <t>Pipeline Capacity</t>
  </si>
  <si>
    <r>
      <t>Lease Area (km</t>
    </r>
    <r>
      <rPr>
        <b/>
        <vertAlign val="superscript"/>
        <sz val="7"/>
        <color rgb="FFFFFFFF"/>
        <rFont val="Franklin Gothic Book"/>
        <family val="2"/>
      </rPr>
      <t>2</t>
    </r>
    <r>
      <rPr>
        <b/>
        <sz val="7"/>
        <color rgb="FFFFFFFF"/>
        <rFont val="Franklin Gothic Book"/>
        <family val="2"/>
      </rPr>
      <t>)</t>
    </r>
  </si>
  <si>
    <t>Winning Bid</t>
  </si>
  <si>
    <t>Date Announced</t>
  </si>
  <si>
    <t>Water Depth (m)</t>
  </si>
  <si>
    <t>Average Wind Speed (m/s)</t>
  </si>
  <si>
    <t>Maine  State Lease</t>
  </si>
  <si>
    <t>Maine Aqua Ventus I</t>
  </si>
  <si>
    <t>University of Maine</t>
  </si>
  <si>
    <t>ME</t>
  </si>
  <si>
    <t>Permitting</t>
  </si>
  <si>
    <t>N/A</t>
  </si>
  <si>
    <t xml:space="preserve">61–110 </t>
  </si>
  <si>
    <t>OCS-A 0478</t>
  </si>
  <si>
    <t>Cape Wind</t>
  </si>
  <si>
    <t>Cape Wind Associates</t>
  </si>
  <si>
    <t>MA</t>
  </si>
  <si>
    <t>Terminated</t>
  </si>
  <si>
    <t>1‒18</t>
  </si>
  <si>
    <t>Deepwater One North</t>
  </si>
  <si>
    <t>OCS-A 0486</t>
  </si>
  <si>
    <t>Undeveloped</t>
  </si>
  <si>
    <t>Deepwater Wind</t>
  </si>
  <si>
    <t>Site Control</t>
  </si>
  <si>
    <r>
      <t>30</t>
    </r>
    <r>
      <rPr>
        <sz val="7"/>
        <color rgb="FF000000"/>
        <rFont val="Calibri"/>
        <family val="2"/>
      </rPr>
      <t>‒</t>
    </r>
    <r>
      <rPr>
        <sz val="7"/>
        <color rgb="FF000000"/>
        <rFont val="Franklin Gothic Book"/>
        <family val="2"/>
      </rPr>
      <t>46</t>
    </r>
  </si>
  <si>
    <t>Revolution</t>
  </si>
  <si>
    <t>RI and CT</t>
  </si>
  <si>
    <t>South Fork</t>
  </si>
  <si>
    <t>NY</t>
  </si>
  <si>
    <r>
      <t>31</t>
    </r>
    <r>
      <rPr>
        <sz val="7"/>
        <color rgb="FF000000"/>
        <rFont val="Calibri"/>
        <family val="2"/>
      </rPr>
      <t>‒</t>
    </r>
    <r>
      <rPr>
        <sz val="7"/>
        <color rgb="FF000000"/>
        <rFont val="Franklin Gothic Book"/>
        <family val="2"/>
      </rPr>
      <t>36</t>
    </r>
  </si>
  <si>
    <t xml:space="preserve">Deepwater One South </t>
  </si>
  <si>
    <t>OCS-A 0487</t>
  </si>
  <si>
    <t>Deepwater One South</t>
  </si>
  <si>
    <t>Massachusetts WEA</t>
  </si>
  <si>
    <t>OCS-A 0500</t>
  </si>
  <si>
    <t>Bay State Wind</t>
  </si>
  <si>
    <t>Ørsted and Eversource</t>
  </si>
  <si>
    <t>39‒50</t>
  </si>
  <si>
    <t>OCS-A 0501</t>
  </si>
  <si>
    <t>Vineyard Wind</t>
  </si>
  <si>
    <t>CIP and Avangrid</t>
  </si>
  <si>
    <t>36‒58</t>
  </si>
  <si>
    <t>OCS-A 0502</t>
  </si>
  <si>
    <t>Unleased WEA</t>
  </si>
  <si>
    <t>Planning</t>
  </si>
  <si>
    <t xml:space="preserve">34–62 </t>
  </si>
  <si>
    <t>OCS-A 0503</t>
  </si>
  <si>
    <t>34–62</t>
  </si>
  <si>
    <t>Rhode Island State Lease</t>
  </si>
  <si>
    <t>Block Island Wind Farm</t>
  </si>
  <si>
    <t>RI</t>
  </si>
  <si>
    <t>Operational</t>
  </si>
  <si>
    <t>23‒28</t>
  </si>
  <si>
    <t xml:space="preserve">Fairways North </t>
  </si>
  <si>
    <t>Call Area</t>
  </si>
  <si>
    <t xml:space="preserve">New York WEA </t>
  </si>
  <si>
    <t>OCS-A 0512</t>
  </si>
  <si>
    <t>Empire Wind</t>
  </si>
  <si>
    <t>Equinor</t>
  </si>
  <si>
    <r>
      <t>20</t>
    </r>
    <r>
      <rPr>
        <sz val="7"/>
        <color rgb="FF000000"/>
        <rFont val="Calibri"/>
        <family val="2"/>
      </rPr>
      <t>‒</t>
    </r>
    <r>
      <rPr>
        <sz val="7"/>
        <color rgb="FF000000"/>
        <rFont val="Franklin Gothic Book"/>
        <family val="2"/>
      </rPr>
      <t>40</t>
    </r>
  </si>
  <si>
    <t xml:space="preserve">Fairways South </t>
  </si>
  <si>
    <t xml:space="preserve">Hudson North </t>
  </si>
  <si>
    <t xml:space="preserve">Hudson South </t>
  </si>
  <si>
    <t>New Jersey State Lease</t>
  </si>
  <si>
    <t>Atlantic City Wind Farm</t>
  </si>
  <si>
    <t>Fishermen’s Energy and EDF</t>
  </si>
  <si>
    <t>NJ</t>
  </si>
  <si>
    <t>Approved</t>
  </si>
  <si>
    <r>
      <t>8</t>
    </r>
    <r>
      <rPr>
        <sz val="7"/>
        <color rgb="FF000000"/>
        <rFont val="Calibri"/>
        <family val="2"/>
      </rPr>
      <t>‒</t>
    </r>
    <r>
      <rPr>
        <sz val="7"/>
        <color rgb="FF000000"/>
        <rFont val="Franklin Gothic Book"/>
        <family val="2"/>
      </rPr>
      <t>12</t>
    </r>
  </si>
  <si>
    <t xml:space="preserve">New Jersey WEA </t>
  </si>
  <si>
    <t>OCS-A 0499</t>
  </si>
  <si>
    <t>New Jersey Offshore Wind</t>
  </si>
  <si>
    <t>US Wind</t>
  </si>
  <si>
    <r>
      <t>17</t>
    </r>
    <r>
      <rPr>
        <sz val="7"/>
        <color rgb="FF000000"/>
        <rFont val="Calibri"/>
        <family val="2"/>
      </rPr>
      <t>‒</t>
    </r>
    <r>
      <rPr>
        <sz val="7"/>
        <color rgb="FF000000"/>
        <rFont val="Franklin Gothic Book"/>
        <family val="2"/>
      </rPr>
      <t>34</t>
    </r>
  </si>
  <si>
    <t>OCS-A 0498</t>
  </si>
  <si>
    <t>Ocean Wind</t>
  </si>
  <si>
    <t>Ørsted</t>
  </si>
  <si>
    <t xml:space="preserve">Delaware WEA </t>
  </si>
  <si>
    <t>OCS-A 0482</t>
  </si>
  <si>
    <t>DE</t>
  </si>
  <si>
    <r>
      <t>9</t>
    </r>
    <r>
      <rPr>
        <sz val="7"/>
        <color rgb="FF000000"/>
        <rFont val="Calibri"/>
        <family val="2"/>
      </rPr>
      <t>‒</t>
    </r>
    <r>
      <rPr>
        <sz val="7"/>
        <color rgb="FF000000"/>
        <rFont val="Franklin Gothic Book"/>
        <family val="2"/>
      </rPr>
      <t>33</t>
    </r>
  </si>
  <si>
    <t>Skipjack</t>
  </si>
  <si>
    <t>MD</t>
  </si>
  <si>
    <t>Garden State</t>
  </si>
  <si>
    <t>23a</t>
  </si>
  <si>
    <t>Maryland WEA OCS-A 0489</t>
  </si>
  <si>
    <t>Maryland Offshore Wind</t>
  </si>
  <si>
    <t>16-29</t>
  </si>
  <si>
    <t>23b</t>
  </si>
  <si>
    <t>Maryland WEA OCS-A 0490</t>
  </si>
  <si>
    <t>14-37</t>
  </si>
  <si>
    <t>North Atlantic Subtotal: 18,360 MW</t>
  </si>
  <si>
    <t>1,924 MW</t>
  </si>
  <si>
    <t>16,436 MW</t>
  </si>
  <si>
    <t>18,360 MW</t>
  </si>
  <si>
    <r>
      <t>6,244 km</t>
    </r>
    <r>
      <rPr>
        <b/>
        <vertAlign val="superscript"/>
        <sz val="7"/>
        <color rgb="FF000000"/>
        <rFont val="Franklin Gothic Book"/>
        <family val="2"/>
      </rPr>
      <t>2</t>
    </r>
  </si>
  <si>
    <t>Virginia WEA OCS-A 0483</t>
  </si>
  <si>
    <t>Virginia Dominion</t>
  </si>
  <si>
    <t>Dominion</t>
  </si>
  <si>
    <t>VA</t>
  </si>
  <si>
    <r>
      <t>18</t>
    </r>
    <r>
      <rPr>
        <sz val="8"/>
        <color rgb="FF000000"/>
        <rFont val="Calibri"/>
        <family val="2"/>
      </rPr>
      <t>‒</t>
    </r>
    <r>
      <rPr>
        <sz val="8"/>
        <color rgb="FF000000"/>
        <rFont val="Franklin Gothic Book"/>
        <family val="2"/>
      </rPr>
      <t>33</t>
    </r>
  </si>
  <si>
    <t xml:space="preserve">VOWTAP Research Lease </t>
  </si>
  <si>
    <t>OCS-A 0497</t>
  </si>
  <si>
    <t>Coastal Virginia Offshore Wind</t>
  </si>
  <si>
    <t>Ørsted and Dominion</t>
  </si>
  <si>
    <r>
      <t>20</t>
    </r>
    <r>
      <rPr>
        <sz val="8"/>
        <color rgb="FF000000"/>
        <rFont val="Calibri"/>
        <family val="2"/>
      </rPr>
      <t>‒</t>
    </r>
    <r>
      <rPr>
        <sz val="8"/>
        <color rgb="FF000000"/>
        <rFont val="Franklin Gothic Book"/>
        <family val="2"/>
      </rPr>
      <t>26</t>
    </r>
  </si>
  <si>
    <t xml:space="preserve">North Carolina WEA </t>
  </si>
  <si>
    <t>OCS-A 0508</t>
  </si>
  <si>
    <t>Kitty Hawk</t>
  </si>
  <si>
    <t>Avangrid Renewables</t>
  </si>
  <si>
    <t>NC</t>
  </si>
  <si>
    <r>
      <t>31</t>
    </r>
    <r>
      <rPr>
        <sz val="7"/>
        <color rgb="FF000000"/>
        <rFont val="Calibri"/>
        <family val="2"/>
      </rPr>
      <t>‒</t>
    </r>
    <r>
      <rPr>
        <sz val="7"/>
        <color rgb="FF000000"/>
        <rFont val="Franklin Gothic Book"/>
        <family val="2"/>
      </rPr>
      <t xml:space="preserve">43 </t>
    </r>
  </si>
  <si>
    <t>Wilmington West WEA</t>
  </si>
  <si>
    <r>
      <t>14</t>
    </r>
    <r>
      <rPr>
        <sz val="7"/>
        <color rgb="FF000000"/>
        <rFont val="Calibri"/>
        <family val="2"/>
      </rPr>
      <t>‒</t>
    </r>
    <r>
      <rPr>
        <sz val="7"/>
        <color rgb="FF000000"/>
        <rFont val="Franklin Gothic Book"/>
        <family val="2"/>
      </rPr>
      <t>20</t>
    </r>
  </si>
  <si>
    <t>Wilmington East WEA</t>
  </si>
  <si>
    <r>
      <t>15</t>
    </r>
    <r>
      <rPr>
        <sz val="7"/>
        <color rgb="FF000000"/>
        <rFont val="Calibri"/>
        <family val="2"/>
      </rPr>
      <t>‒</t>
    </r>
    <r>
      <rPr>
        <sz val="7"/>
        <color rgb="FF000000"/>
        <rFont val="Franklin Gothic Book"/>
        <family val="2"/>
      </rPr>
      <t xml:space="preserve">29 </t>
    </r>
  </si>
  <si>
    <t>Grand Strand Call Area</t>
  </si>
  <si>
    <t>Winyah Call Area</t>
  </si>
  <si>
    <t>Cape Romain Call Area</t>
  </si>
  <si>
    <t>Charleston Call Area</t>
  </si>
  <si>
    <t>South Atlantic Subtotal: 5,118 MW</t>
  </si>
  <si>
    <t>12 MW</t>
  </si>
  <si>
    <t>5,106 MW</t>
  </si>
  <si>
    <t>5,118 MW</t>
  </si>
  <si>
    <r>
      <t>1,708 km</t>
    </r>
    <r>
      <rPr>
        <b/>
        <vertAlign val="superscript"/>
        <sz val="7"/>
        <color rgb="FF000000"/>
        <rFont val="Franklin Gothic Book"/>
        <family val="2"/>
      </rPr>
      <t>2</t>
    </r>
  </si>
  <si>
    <t>Unsolicited Application</t>
  </si>
  <si>
    <t>Morro Bay</t>
  </si>
  <si>
    <t>Trident Wind</t>
  </si>
  <si>
    <t>CA</t>
  </si>
  <si>
    <r>
      <t>461</t>
    </r>
    <r>
      <rPr>
        <sz val="7"/>
        <color rgb="FF000000"/>
        <rFont val="Calibri"/>
        <family val="2"/>
      </rPr>
      <t>‒</t>
    </r>
    <r>
      <rPr>
        <sz val="7"/>
        <color rgb="FF000000"/>
        <rFont val="Franklin Gothic Book"/>
        <family val="2"/>
      </rPr>
      <t xml:space="preserve">996 </t>
    </r>
  </si>
  <si>
    <t>Humboldt Bay</t>
  </si>
  <si>
    <t>Principle Power/EDPR/RCEA</t>
  </si>
  <si>
    <t>Oahu Northwest</t>
  </si>
  <si>
    <t>Alpha Wind</t>
  </si>
  <si>
    <t>HI</t>
  </si>
  <si>
    <t>Oahu South</t>
  </si>
  <si>
    <t>Progression Hawaii</t>
  </si>
  <si>
    <t>Progression</t>
  </si>
  <si>
    <t>Oahu North Call Area</t>
  </si>
  <si>
    <t>Oahu South  Call Area</t>
  </si>
  <si>
    <t>1,965 MW</t>
  </si>
  <si>
    <r>
      <t>724 km</t>
    </r>
    <r>
      <rPr>
        <b/>
        <vertAlign val="superscript"/>
        <sz val="7"/>
        <color rgb="FF000000"/>
        <rFont val="Franklin Gothic Book"/>
        <family val="2"/>
      </rPr>
      <t>2</t>
    </r>
  </si>
  <si>
    <t>Ohio State Lease</t>
  </si>
  <si>
    <t>Icebreaker</t>
  </si>
  <si>
    <t>LEEDCo</t>
  </si>
  <si>
    <t>OH</t>
  </si>
  <si>
    <r>
      <t>16</t>
    </r>
    <r>
      <rPr>
        <sz val="8"/>
        <color rgb="FF000000"/>
        <rFont val="Calibri"/>
        <family val="2"/>
      </rPr>
      <t>‒</t>
    </r>
    <r>
      <rPr>
        <sz val="8"/>
        <color rgb="FF000000"/>
        <rFont val="Franklin Gothic Book"/>
        <family val="2"/>
      </rPr>
      <t>19</t>
    </r>
  </si>
  <si>
    <t>Great Lakes Subtotal: 21 MW</t>
  </si>
  <si>
    <t>21 MW</t>
  </si>
  <si>
    <r>
      <t>10 km</t>
    </r>
    <r>
      <rPr>
        <b/>
        <vertAlign val="superscript"/>
        <sz val="7"/>
        <color rgb="FF000000"/>
        <rFont val="Franklin Gothic Book"/>
        <family val="2"/>
      </rPr>
      <t>2</t>
    </r>
  </si>
  <si>
    <t>3,922 MW</t>
  </si>
  <si>
    <t>21,542 MW</t>
  </si>
  <si>
    <t>25,464 MW</t>
  </si>
  <si>
    <r>
      <t>8,816 km</t>
    </r>
    <r>
      <rPr>
        <b/>
        <vertAlign val="superscript"/>
        <sz val="7"/>
        <color rgb="FF000000"/>
        <rFont val="Franklin Gothic Book"/>
        <family val="2"/>
      </rPr>
      <t>2</t>
    </r>
  </si>
  <si>
    <t>Project - Specific Capacity (MW)</t>
  </si>
  <si>
    <t>Pipeline Capacity (MW)</t>
  </si>
  <si>
    <t>Operating Global Offshore Wind Capacity by Market (Annual and Cumulative)</t>
  </si>
  <si>
    <t>Share of Cumulative Installed Offshore Wind Capacity by Country</t>
  </si>
  <si>
    <t>Slide 42</t>
  </si>
  <si>
    <t>Slide 43</t>
  </si>
  <si>
    <t>Developer-Announced Project Pipeline through 2023</t>
  </si>
  <si>
    <t>Slide 44</t>
  </si>
  <si>
    <t>Operating and Developmental Pipeline for Offshore Wind Projects by Global Region</t>
  </si>
  <si>
    <t>Slide 45</t>
  </si>
  <si>
    <t>Adjusted Strike Prices from European Offshore Wind Auctions</t>
  </si>
  <si>
    <t xml:space="preserve">Capital Expenditures of Global Offshore Wind Projects by Commercial Operation Date and Project Capacity </t>
  </si>
  <si>
    <t>Global Offshore Wind Reported Capacity Factors by Commercial Operation Date</t>
  </si>
  <si>
    <t>Slide 55</t>
  </si>
  <si>
    <t>Debt-to-Equity Ratio by Year</t>
  </si>
  <si>
    <t>Slide 56</t>
  </si>
  <si>
    <t>Global Turbines Capacities, Rotor Diameters, and Hub Heights by Installation Year</t>
  </si>
  <si>
    <t>Global Offshore Wind Turbine Market Share by OEM</t>
  </si>
  <si>
    <t>Global Offshore Wind Projects as a Function of Water Depth and Distance to Shore</t>
  </si>
  <si>
    <t>Slide 63</t>
  </si>
  <si>
    <t>Global Offshore Wind Substructure Market Share by Type</t>
  </si>
  <si>
    <t>Slide 64</t>
  </si>
  <si>
    <t>Developer-Announced Global Floating Offshore Wind Pipeline</t>
  </si>
  <si>
    <t>CT</t>
  </si>
  <si>
    <t>Financial Close</t>
  </si>
  <si>
    <t>Installed</t>
  </si>
  <si>
    <t>Project Status</t>
  </si>
  <si>
    <t>Totals (MW)</t>
  </si>
  <si>
    <t>Stage</t>
  </si>
  <si>
    <t xml:space="preserve">Planning </t>
  </si>
  <si>
    <t>Procurement Initiated</t>
  </si>
  <si>
    <t>Contract Awarded</t>
  </si>
  <si>
    <t>FID</t>
  </si>
  <si>
    <t>Under Construction</t>
  </si>
  <si>
    <t>Operating</t>
  </si>
  <si>
    <t>Projects</t>
  </si>
  <si>
    <t>AW Oahu Northwest (HI)</t>
  </si>
  <si>
    <t>400 MW</t>
  </si>
  <si>
    <t xml:space="preserve">Undeveloped Portion of </t>
  </si>
  <si>
    <t>Deepwater ONE North (MA)</t>
  </si>
  <si>
    <t xml:space="preserve"> 495 MW</t>
  </si>
  <si>
    <t>Maine Aqua Ventus I (ME)</t>
  </si>
  <si>
    <t>South Fork (NY)</t>
  </si>
  <si>
    <t>90 MW</t>
  </si>
  <si>
    <t> Fishermen’s Energy (NJ)</t>
  </si>
  <si>
    <t xml:space="preserve">24 MW </t>
  </si>
  <si>
    <t>Block Island Wind Farm (RI)</t>
  </si>
  <si>
    <t>30 MW</t>
  </si>
  <si>
    <t>AW Oahu South (HI)</t>
  </si>
  <si>
    <t>Deepwater ONE South (MA)</t>
  </si>
  <si>
    <t>816 MW</t>
  </si>
  <si>
    <t>Vineyard Wind (MA)</t>
  </si>
  <si>
    <t>800 MW</t>
  </si>
  <si>
    <t>Skipjack (MD)</t>
  </si>
  <si>
    <t>120 MW</t>
  </si>
  <si>
    <t>Progression Hawaii (HI)</t>
  </si>
  <si>
    <t>Bay State (MA)</t>
  </si>
  <si>
    <t>2,277 MW</t>
  </si>
  <si>
    <t>Revolution Wind</t>
  </si>
  <si>
    <t>(RI and CT)</t>
  </si>
  <si>
    <t xml:space="preserve">600 MW </t>
  </si>
  <si>
    <t>US Wind (MD)</t>
  </si>
  <si>
    <t>248 MW</t>
  </si>
  <si>
    <t>Morro Bay (CA)</t>
  </si>
  <si>
    <t>765 MW</t>
  </si>
  <si>
    <t xml:space="preserve">Undeveloped Portion </t>
  </si>
  <si>
    <t>of Vineyard Wind  (MA)</t>
  </si>
  <si>
    <t>1,225 MW</t>
  </si>
  <si>
    <t>Icebreaker (OH)</t>
  </si>
  <si>
    <t>WEA Wilmington East (NC)</t>
  </si>
  <si>
    <t>1,623 MW</t>
  </si>
  <si>
    <t>Empire Wind (NY)</t>
  </si>
  <si>
    <t>963 MW</t>
  </si>
  <si>
    <t>WEA Wilmington West (NC)</t>
  </si>
  <si>
    <t xml:space="preserve">627 MW </t>
  </si>
  <si>
    <t>Ørsted Ocean Wind (NJ)</t>
  </si>
  <si>
    <t>1,947 MW</t>
  </si>
  <si>
    <t>Massachusetts WEA 502 (MA)</t>
  </si>
  <si>
    <t>3,012 MW</t>
  </si>
  <si>
    <t>US Wind (NJ)</t>
  </si>
  <si>
    <t>2,226 MW</t>
  </si>
  <si>
    <t>Massachusetts WEA 503 (MA)</t>
  </si>
  <si>
    <t>1,707 MW</t>
  </si>
  <si>
    <t>Deepwater Garden State (DE)</t>
  </si>
  <si>
    <t>1,050 MW</t>
  </si>
  <si>
    <t>718 MW</t>
  </si>
  <si>
    <t>Dominion (VA)</t>
  </si>
  <si>
    <t>1,371 MW </t>
  </si>
  <si>
    <t>Virginia Offshore Wind Technology Advancement Project (VOWTAP) (VA)</t>
  </si>
  <si>
    <t> 12 MW</t>
  </si>
  <si>
    <t>Avangrid Kitty Hawk (NC)</t>
  </si>
  <si>
    <t>1,485 MW</t>
  </si>
  <si>
    <t>Total</t>
  </si>
  <si>
    <t>8,934 MW</t>
  </si>
  <si>
    <t>14,585 MW</t>
  </si>
  <si>
    <t xml:space="preserve">1,433 MW </t>
  </si>
  <si>
    <t>458 MW</t>
  </si>
  <si>
    <t>24 MW</t>
  </si>
  <si>
    <t>(MW)</t>
  </si>
  <si>
    <t>Pacific Subtotal: 1,965 MW</t>
  </si>
  <si>
    <t xml:space="preserve">Total U.S. Pipeline Capacity: 25,464 MW </t>
  </si>
  <si>
    <t>Year</t>
  </si>
  <si>
    <t>United Kingdom</t>
  </si>
  <si>
    <t>Denmark</t>
  </si>
  <si>
    <t>Netherlands</t>
  </si>
  <si>
    <t>Germany</t>
  </si>
  <si>
    <t>Dudgeon Extension $200</t>
  </si>
  <si>
    <t>Total Pipeline</t>
  </si>
  <si>
    <t>State Capacity (MW)</t>
  </si>
  <si>
    <t>China</t>
  </si>
  <si>
    <t>Belgium</t>
  </si>
  <si>
    <t>Ireland</t>
  </si>
  <si>
    <t>Japan</t>
  </si>
  <si>
    <t>France</t>
  </si>
  <si>
    <t>Taiwan</t>
  </si>
  <si>
    <t>United States</t>
  </si>
  <si>
    <t>South Korea</t>
  </si>
  <si>
    <t>Spain</t>
  </si>
  <si>
    <t>Other Europe</t>
  </si>
  <si>
    <t>Annual Total</t>
  </si>
  <si>
    <t>Pre-2000</t>
  </si>
  <si>
    <t>2000</t>
  </si>
  <si>
    <t>2001</t>
  </si>
  <si>
    <t>2002</t>
  </si>
  <si>
    <t>2003</t>
  </si>
  <si>
    <t>2004</t>
  </si>
  <si>
    <t>2005</t>
  </si>
  <si>
    <t>2006</t>
  </si>
  <si>
    <t>2007</t>
  </si>
  <si>
    <t>2008</t>
  </si>
  <si>
    <t>2009</t>
  </si>
  <si>
    <t>2010</t>
  </si>
  <si>
    <t>2011</t>
  </si>
  <si>
    <t>2012</t>
  </si>
  <si>
    <t>2013</t>
  </si>
  <si>
    <t>2014</t>
  </si>
  <si>
    <t>2015</t>
  </si>
  <si>
    <t>2016</t>
  </si>
  <si>
    <t>Offshore Wind Capacity (MW)</t>
  </si>
  <si>
    <t>Cumulative Offshore Wind Capacity (MW)</t>
  </si>
  <si>
    <t>Other</t>
  </si>
  <si>
    <t>Global Cumulative Total (MW)</t>
  </si>
  <si>
    <t>Installed Capacity (MW)</t>
  </si>
  <si>
    <t>% of Global Pipeline</t>
  </si>
  <si>
    <t>% of Announced Future Global Pipeline</t>
  </si>
  <si>
    <t>Canada</t>
  </si>
  <si>
    <t>Other Asia</t>
  </si>
  <si>
    <t>Sweden</t>
  </si>
  <si>
    <t>Installed (MW)</t>
  </si>
  <si>
    <t>Global Annual Capacity Additions (MW)</t>
  </si>
  <si>
    <t>Asia</t>
  </si>
  <si>
    <t>Europe</t>
  </si>
  <si>
    <t>North America</t>
  </si>
  <si>
    <t>Country</t>
  </si>
  <si>
    <t>Status</t>
  </si>
  <si>
    <t>Construction Year</t>
  </si>
  <si>
    <t>Name</t>
  </si>
  <si>
    <t>COD</t>
  </si>
  <si>
    <t>Yes</t>
  </si>
  <si>
    <t>Contracted</t>
  </si>
  <si>
    <t>Sinovel</t>
  </si>
  <si>
    <t>BARD</t>
  </si>
  <si>
    <t>Norway</t>
  </si>
  <si>
    <t>Portugal</t>
  </si>
  <si>
    <t>Dounreay Trì</t>
  </si>
  <si>
    <t>Triton Knoll</t>
  </si>
  <si>
    <t>Moray East</t>
  </si>
  <si>
    <t>Adwen</t>
  </si>
  <si>
    <t>GE</t>
  </si>
  <si>
    <t>Goldwind</t>
  </si>
  <si>
    <t>Haizhuang</t>
  </si>
  <si>
    <t>Hitachi</t>
  </si>
  <si>
    <t>MHI Vestas</t>
  </si>
  <si>
    <t>MingYang</t>
  </si>
  <si>
    <t>Senvion</t>
  </si>
  <si>
    <t>Siemens/Gamesa</t>
  </si>
  <si>
    <t>% of Installed Capacity (MW)</t>
  </si>
  <si>
    <t>Announced Capacity  (MW)</t>
  </si>
  <si>
    <t xml:space="preserve">% of Announced Capacity </t>
  </si>
  <si>
    <t>Debt-to-Equity Ratio</t>
  </si>
  <si>
    <t>2006‒2007</t>
  </si>
  <si>
    <t>2009‒2011</t>
  </si>
  <si>
    <t>2012‒2013</t>
  </si>
  <si>
    <t>2014‒2015</t>
  </si>
  <si>
    <t>2016‒2017</t>
  </si>
  <si>
    <t>60:40</t>
  </si>
  <si>
    <t>65:35</t>
  </si>
  <si>
    <t>70:30</t>
  </si>
  <si>
    <t>75:25</t>
  </si>
  <si>
    <t>Gode Wind 3</t>
  </si>
  <si>
    <t>OWP West</t>
  </si>
  <si>
    <t>Borkum Riffgrund West 2</t>
  </si>
  <si>
    <t>Floating</t>
  </si>
  <si>
    <t>Gravity Base</t>
  </si>
  <si>
    <t>High-Rise Pile Cap</t>
  </si>
  <si>
    <t>Jacket</t>
  </si>
  <si>
    <t>Monopile</t>
  </si>
  <si>
    <t>Suction Bucket</t>
  </si>
  <si>
    <t>Tri-pile</t>
  </si>
  <si>
    <t>Tripod</t>
  </si>
  <si>
    <t>Announced Future Capacity (MW)</t>
  </si>
  <si>
    <t>Depth</t>
  </si>
  <si>
    <t>Capacity</t>
  </si>
  <si>
    <t>Kitakyushu</t>
  </si>
  <si>
    <t xml:space="preserve">WindFloat Atlantic </t>
  </si>
  <si>
    <t>Groix &amp; Belle-Îl (La Groix)</t>
  </si>
  <si>
    <t>GICON SOF Pilot</t>
  </si>
  <si>
    <t>Hywind Demo</t>
  </si>
  <si>
    <t>Kabashima/Goto</t>
  </si>
  <si>
    <t>Fukushima Forward I</t>
  </si>
  <si>
    <t>Fukushima Forward II MHI</t>
  </si>
  <si>
    <t>Fukushima Forward II Hitachi</t>
  </si>
  <si>
    <t>WindFloat I</t>
  </si>
  <si>
    <t>Kincardine</t>
  </si>
  <si>
    <t>FLOCAN5</t>
  </si>
  <si>
    <t xml:space="preserve">Dyfed Floating Energy </t>
  </si>
  <si>
    <t>Katanes Floating Energy Pilot</t>
  </si>
  <si>
    <t>Katanes Floating Energy Commercial</t>
  </si>
  <si>
    <t>Dounreay Floating Offshore Wind Deployment Centre</t>
  </si>
  <si>
    <t>Oahu Northwest Lease Request</t>
  </si>
  <si>
    <t>Oahu South Lease Request</t>
  </si>
  <si>
    <t>Morro Bay Offshore Wind</t>
  </si>
  <si>
    <t>EolMed (Gruissan)</t>
  </si>
  <si>
    <t xml:space="preserve">EFGL (Leucate) </t>
  </si>
  <si>
    <t>PGL (Faraman)</t>
  </si>
  <si>
    <t>Windfloat Japan</t>
  </si>
  <si>
    <t>Floatgen</t>
  </si>
  <si>
    <t>Aqua Ventus I</t>
  </si>
  <si>
    <t>Hywind Scotland Pilot</t>
  </si>
  <si>
    <t>Project</t>
  </si>
  <si>
    <t>Lead Organization</t>
  </si>
  <si>
    <t>Turbine Capacity (MW)</t>
  </si>
  <si>
    <t>Project Capacity (MW)</t>
  </si>
  <si>
    <t>Foundation Type</t>
  </si>
  <si>
    <t>Americas</t>
  </si>
  <si>
    <t>U Maine</t>
  </si>
  <si>
    <t>Semisubmersible</t>
  </si>
  <si>
    <t xml:space="preserve">Alpha Offshore Wind </t>
  </si>
  <si>
    <r>
      <t>6</t>
    </r>
    <r>
      <rPr>
        <sz val="8"/>
        <color rgb="FF000000"/>
        <rFont val="Calibri"/>
        <family val="2"/>
      </rPr>
      <t>‒</t>
    </r>
    <r>
      <rPr>
        <sz val="8"/>
        <color rgb="FF000000"/>
        <rFont val="Arial"/>
        <family val="2"/>
      </rPr>
      <t>8</t>
    </r>
  </si>
  <si>
    <t xml:space="preserve">Progression Energy </t>
  </si>
  <si>
    <t>8+</t>
  </si>
  <si>
    <t>Trident Energy</t>
  </si>
  <si>
    <t xml:space="preserve">Kabashima/Goto </t>
  </si>
  <si>
    <t>MOE</t>
  </si>
  <si>
    <t>(Decommissioned in 2015)</t>
  </si>
  <si>
    <t>Spar</t>
  </si>
  <si>
    <t>METI</t>
  </si>
  <si>
    <t>Fukushima Forwad II - MHI</t>
  </si>
  <si>
    <t>Fukushima Forward II - Hitachi</t>
  </si>
  <si>
    <t>Kitakyushu NEDO Next Generation Demo</t>
  </si>
  <si>
    <t>NEDO</t>
  </si>
  <si>
    <t>Barge</t>
  </si>
  <si>
    <t>WindFloat Japan</t>
  </si>
  <si>
    <t>Principle Power, NEDO</t>
  </si>
  <si>
    <t>Gamesa/Ideol</t>
  </si>
  <si>
    <t>Les éoliennes flottantes de Groix &amp; Belle-Île (La Groix)</t>
  </si>
  <si>
    <t>Eolfi</t>
  </si>
  <si>
    <t>Provence Grand Large (Faraman)</t>
  </si>
  <si>
    <t>EDF</t>
  </si>
  <si>
    <t>Tension-leg platform</t>
  </si>
  <si>
    <t xml:space="preserve">Quadren/Ideol/Bouygues </t>
  </si>
  <si>
    <t>Les éoliennes flottantes du Golfe du Lion (Leucate)</t>
  </si>
  <si>
    <t>Engie/EDPR/CDC</t>
  </si>
  <si>
    <t>Hywind Scotland</t>
  </si>
  <si>
    <t>Statoil</t>
  </si>
  <si>
    <t xml:space="preserve">United Kingdom </t>
  </si>
  <si>
    <t>Highland and Islands Enterprise</t>
  </si>
  <si>
    <t>Two-turbine</t>
  </si>
  <si>
    <t>semisubmersible</t>
  </si>
  <si>
    <t xml:space="preserve"> Pilot Offshore Renewables</t>
  </si>
  <si>
    <t>Semisubmersible spar hybrid</t>
  </si>
  <si>
    <t>Floating Power Plant</t>
  </si>
  <si>
    <r>
      <t>5</t>
    </r>
    <r>
      <rPr>
        <sz val="8"/>
        <color rgb="FF000000"/>
        <rFont val="Calibri"/>
        <family val="2"/>
      </rPr>
      <t>‒</t>
    </r>
    <r>
      <rPr>
        <sz val="8"/>
        <color rgb="FF000000"/>
        <rFont val="Arial"/>
        <family val="2"/>
      </rPr>
      <t>8</t>
    </r>
  </si>
  <si>
    <t xml:space="preserve">Semisubmersible </t>
  </si>
  <si>
    <t>Katanes Floating Pilot</t>
  </si>
  <si>
    <r>
      <t>7</t>
    </r>
    <r>
      <rPr>
        <sz val="8"/>
        <color rgb="FF000000"/>
        <rFont val="Calibri"/>
        <family val="2"/>
      </rPr>
      <t>‒</t>
    </r>
    <r>
      <rPr>
        <sz val="8"/>
        <color rgb="FF000000"/>
        <rFont val="Arial"/>
        <family val="2"/>
      </rPr>
      <t>8</t>
    </r>
  </si>
  <si>
    <t>Katanes Floating Commercial</t>
  </si>
  <si>
    <r>
      <t>8</t>
    </r>
    <r>
      <rPr>
        <sz val="8"/>
        <color rgb="FF000000"/>
        <rFont val="Calibri"/>
        <family val="2"/>
      </rPr>
      <t>‒</t>
    </r>
    <r>
      <rPr>
        <sz val="8"/>
        <color rgb="FF000000"/>
        <rFont val="Arial"/>
        <family val="2"/>
      </rPr>
      <t>8</t>
    </r>
  </si>
  <si>
    <t>Principle Power</t>
  </si>
  <si>
    <t>(Decommissioned in 2016)</t>
  </si>
  <si>
    <t>Hywind 1 Demo</t>
  </si>
  <si>
    <t>GICON Pilot</t>
  </si>
  <si>
    <t>Gicon</t>
  </si>
  <si>
    <t>Canary Islands Government</t>
  </si>
  <si>
    <t>Semi-spar</t>
  </si>
  <si>
    <t>Installed Project</t>
  </si>
  <si>
    <t>Under Development Project</t>
  </si>
  <si>
    <t>Auction</t>
  </si>
  <si>
    <t>Award type</t>
  </si>
  <si>
    <t>Award date</t>
  </si>
  <si>
    <t>Project name</t>
  </si>
  <si>
    <t>He Dreiht</t>
  </si>
  <si>
    <t>Borkum Riffgrund West 1</t>
  </si>
  <si>
    <t>Gode Wind 4</t>
  </si>
  <si>
    <t>Capacity (MW)</t>
  </si>
  <si>
    <t>Winning bidder</t>
  </si>
  <si>
    <t>EnBW</t>
  </si>
  <si>
    <t>Distance from shore (km)</t>
  </si>
  <si>
    <t>Water depth (m)</t>
  </si>
  <si>
    <t>29–31</t>
  </si>
  <si>
    <t>30–34</t>
  </si>
  <si>
    <t>29–33</t>
  </si>
  <si>
    <t>Duration (years)</t>
  </si>
  <si>
    <t>Government development support</t>
  </si>
  <si>
    <t>Predevelopment by German Maritime and Hydrography Agency</t>
  </si>
  <si>
    <t>Government grid connection support</t>
  </si>
  <si>
    <t>Transmission system operator (TenneT)</t>
  </si>
  <si>
    <t>Government support for negative wholesale prices</t>
  </si>
  <si>
    <t>No support for periods of &gt;6 consecutive hours</t>
  </si>
  <si>
    <t>Lease duration</t>
  </si>
  <si>
    <t>25 (with 5-year extension option)</t>
  </si>
  <si>
    <t>Inflation-indexed</t>
  </si>
  <si>
    <t>No</t>
  </si>
  <si>
    <t>~112</t>
  </si>
  <si>
    <t>Auction price (2016$/MWh)</t>
  </si>
  <si>
    <t>~81</t>
  </si>
  <si>
    <t>~78</t>
  </si>
  <si>
    <t>~83</t>
  </si>
  <si>
    <t>~80</t>
  </si>
  <si>
    <t>~79</t>
  </si>
  <si>
    <t>~115</t>
  </si>
  <si>
    <t>Nonexecution penalty ($/kW)</t>
  </si>
  <si>
    <t>Adjusted auction price (2016$/MWh)9</t>
  </si>
  <si>
    <t xml:space="preserve">Auction </t>
  </si>
  <si>
    <r>
      <t>One-way CfD</t>
    </r>
    <r>
      <rPr>
        <vertAlign val="superscript"/>
        <sz val="11"/>
        <rFont val="Franklin Gothic Book"/>
        <family val="2"/>
      </rPr>
      <t>10</t>
    </r>
  </si>
  <si>
    <t>Second Offshore wind Auction (§26 WindSeeG)</t>
  </si>
  <si>
    <t>First Offshore Wind Auction (§26 WindSeeG)</t>
  </si>
  <si>
    <t>Hornsea 2</t>
  </si>
  <si>
    <t>Innogy/Statkraft</t>
  </si>
  <si>
    <t>EDPR/Engie</t>
  </si>
  <si>
    <t>2021/2022</t>
  </si>
  <si>
    <t>2022/2023</t>
  </si>
  <si>
    <t>13‒30</t>
  </si>
  <si>
    <t>25‒67</t>
  </si>
  <si>
    <t>Lease duration (years)</t>
  </si>
  <si>
    <t>Auction price (2017$/MWh)</t>
  </si>
  <si>
    <r>
      <t>Two-sided CfD</t>
    </r>
    <r>
      <rPr>
        <b/>
        <vertAlign val="superscript"/>
        <sz val="11"/>
        <rFont val="Franklin Gothic Book"/>
        <family val="2"/>
      </rPr>
      <t>11</t>
    </r>
  </si>
  <si>
    <r>
      <t>Adjusted auction price (2016$/MWh)</t>
    </r>
    <r>
      <rPr>
        <b/>
        <vertAlign val="superscript"/>
        <sz val="11"/>
        <rFont val="Franklin Gothic Book"/>
        <family val="2"/>
      </rPr>
      <t>12</t>
    </r>
  </si>
  <si>
    <t>Contract for Difference Round 2 Auction</t>
  </si>
  <si>
    <t>Hollandse Kust Zuid III and IV</t>
  </si>
  <si>
    <t>Nuon/Vattenfall</t>
  </si>
  <si>
    <t>17‒22</t>
  </si>
  <si>
    <t>Soil studies and Environmental Impact Assessment</t>
  </si>
  <si>
    <t xml:space="preserve">$29/kW in first year </t>
  </si>
  <si>
    <t>~74</t>
  </si>
  <si>
    <t>Criteria-based13 (zero-subsidy)</t>
  </si>
  <si>
    <t>Adjusted auction price (2016$/MWh)14</t>
  </si>
  <si>
    <t>Auction Pricing Trends in Germany, the United Kingdom, and the Netherlands</t>
  </si>
  <si>
    <r>
      <t>One-way contract for difference (CfD)</t>
    </r>
    <r>
      <rPr>
        <vertAlign val="superscript"/>
        <sz val="11"/>
        <rFont val="Franklin Gothic Book"/>
        <family val="2"/>
      </rPr>
      <t>9</t>
    </r>
  </si>
  <si>
    <t xml:space="preserve">Walney Extension $200 Burbo </t>
  </si>
  <si>
    <t>Burbo Bank Extension $200</t>
  </si>
  <si>
    <t>East Anglia ONE $160</t>
  </si>
  <si>
    <t>Beatrice $186</t>
  </si>
  <si>
    <t>Hornsea ONE $186</t>
  </si>
  <si>
    <t>Neart na Gaoithe $152</t>
  </si>
  <si>
    <t>Horns Rev 3* $134</t>
  </si>
  <si>
    <t>Vesterhav Nord &amp; Syd**  $89</t>
  </si>
  <si>
    <t>Triton Knoll $130</t>
  </si>
  <si>
    <t>Kriegers Flak** $74</t>
  </si>
  <si>
    <t>Borssele 1 and 2* $103</t>
  </si>
  <si>
    <t>Hornsea 2 $100</t>
  </si>
  <si>
    <t>Moray East $100</t>
  </si>
  <si>
    <t>Hollandse Kust Zuid III &amp; IV * $76</t>
  </si>
  <si>
    <t>Borssele 3 &amp; 4* $83</t>
  </si>
  <si>
    <t>OWP West* $82</t>
  </si>
  <si>
    <t>Borkum Riffgrund West 2* $83</t>
  </si>
  <si>
    <t>Borkum Riffgrund West 1* $81</t>
  </si>
  <si>
    <t>Gode Wind 4* $118</t>
  </si>
  <si>
    <t>He Dreiht* $85</t>
  </si>
  <si>
    <t>Notes:</t>
  </si>
  <si>
    <t>* Grid and developmen costs added</t>
  </si>
  <si>
    <t>** Grid costs added and contract length adjusted</t>
  </si>
  <si>
    <t>Capacity Under Construction  (MW)</t>
  </si>
  <si>
    <t>Estimated Capacity</t>
  </si>
  <si>
    <t xml:space="preserve">Project-Specific Capacity </t>
  </si>
  <si>
    <t>U.S. Project Pipeline Status</t>
  </si>
  <si>
    <r>
      <t>Slides 28</t>
    </r>
    <r>
      <rPr>
        <b/>
        <sz val="12"/>
        <color rgb="FF000000"/>
        <rFont val="Calibri"/>
        <family val="2"/>
      </rPr>
      <t>‒</t>
    </r>
    <r>
      <rPr>
        <b/>
        <sz val="12"/>
        <color rgb="FF000000"/>
        <rFont val="Arial"/>
        <family val="2"/>
      </rPr>
      <t>29</t>
    </r>
  </si>
  <si>
    <r>
      <t>C</t>
    </r>
    <r>
      <rPr>
        <b/>
        <sz val="12"/>
        <rFont val="Arial"/>
        <family val="2"/>
      </rPr>
      <t>omparison of Market Share for Projects That Are</t>
    </r>
    <r>
      <rPr>
        <b/>
        <sz val="12"/>
        <color rgb="FF000000"/>
        <rFont val="Arial"/>
        <family val="2"/>
      </rPr>
      <t xml:space="preserve"> Operating vs. Under Construction</t>
    </r>
  </si>
  <si>
    <t>Commercial Operation Date</t>
  </si>
  <si>
    <t>Adjusted Price (2017USD/MWh)</t>
  </si>
  <si>
    <t>Gode Wind 3* $79</t>
  </si>
  <si>
    <t>Wind Farm Status</t>
  </si>
  <si>
    <t>Global Pipeline for Floating Projects</t>
  </si>
  <si>
    <t>Developer Announced Offshore Wind Capacity (MW)</t>
  </si>
  <si>
    <t>Weighted Average Rotor Diameter (m)</t>
  </si>
  <si>
    <t>Weighted Average Turbine Capacity (MW)</t>
  </si>
  <si>
    <t>Weighted Average Hub Height (m)</t>
  </si>
  <si>
    <r>
      <t>Slides 22</t>
    </r>
    <r>
      <rPr>
        <b/>
        <sz val="12"/>
        <color theme="1"/>
        <rFont val="Calibri"/>
        <family val="2"/>
      </rPr>
      <t>‒</t>
    </r>
    <r>
      <rPr>
        <b/>
        <sz val="12"/>
        <color theme="1"/>
        <rFont val="Arial"/>
        <family val="2"/>
      </rPr>
      <t>23</t>
    </r>
  </si>
  <si>
    <t>Slide 24</t>
  </si>
  <si>
    <t>Slide 41</t>
  </si>
  <si>
    <t>Slide 50</t>
  </si>
  <si>
    <r>
      <t>Slides 51</t>
    </r>
    <r>
      <rPr>
        <b/>
        <sz val="12"/>
        <color theme="1"/>
        <rFont val="Calibri"/>
        <family val="2"/>
      </rPr>
      <t>‒</t>
    </r>
    <r>
      <rPr>
        <b/>
        <sz val="12"/>
        <color theme="1"/>
        <rFont val="Arial"/>
        <family val="2"/>
      </rPr>
      <t>53</t>
    </r>
  </si>
  <si>
    <t>Slide 54</t>
  </si>
  <si>
    <t>Slide 60</t>
  </si>
  <si>
    <t>Slide 62</t>
  </si>
  <si>
    <t>Capacity Factor (%)</t>
  </si>
  <si>
    <t>CAPEX ($/kW)</t>
  </si>
  <si>
    <t>Slide 72</t>
  </si>
  <si>
    <r>
      <t>Slides 73</t>
    </r>
    <r>
      <rPr>
        <b/>
        <sz val="12"/>
        <color theme="1"/>
        <rFont val="Calibri"/>
        <family val="2"/>
      </rPr>
      <t>‒</t>
    </r>
    <r>
      <rPr>
        <b/>
        <sz val="12"/>
        <color theme="1"/>
        <rFont val="Arial"/>
        <family val="2"/>
      </rPr>
      <t>74</t>
    </r>
  </si>
  <si>
    <t>Distance to Shore (km)</t>
  </si>
  <si>
    <r>
      <t xml:space="preserve">These data are featured in the </t>
    </r>
    <r>
      <rPr>
        <i/>
        <sz val="11"/>
        <color theme="1"/>
        <rFont val="Calibri"/>
        <family val="2"/>
        <scheme val="minor"/>
      </rPr>
      <t>2017 Offshore Wind Technologies Market Update</t>
    </r>
    <r>
      <rPr>
        <sz val="11"/>
        <color theme="1"/>
        <rFont val="Calibri"/>
        <family val="2"/>
        <scheme val="minor"/>
      </rPr>
      <t xml:space="preserve">, produced by Philipp Beiter, Paul Spitsen, Jake Nunemaker, Tian Tian, Walter Musial, Eric Lantz, and Vahan Gevorgian from the U.S. Department of Energy's National Renewable Energy Laboratory.  </t>
    </r>
  </si>
  <si>
    <t>Note: The cumulative totals reported on pages 41 and 42, in comparison to pages 43 and 45, differ by 186 MW. A new data sourcing methodology was introduced in this year’s market update. The reported cumulative total on pages 43 and 45 reflect this new data sourcing methodology. For better comparison with the 2016 Offshore Wind Technologies Market Report (Musial et al. 2017), the annual totals (and cumulative total) shown on pages 41 and 42 still correspond to the data sourcing methodology documented in Musial et al. (2017).</t>
  </si>
  <si>
    <t>Note: The cumulative totals reported on pages 41 and 42 in comparison to pages 43 and 45 differ by 186 MW. A new data sourcing methodology was introduced in this year’s market update. The reported cumulative total on pages 43 and 45 reflect this new data sourcing methodology. For better comparison with the 2016 Offshore Wind Technologies Market Report (Musial et al. 2017), the annual totals (and cumulative total) shown on pages 41 and 42 still correspond to the data sourcing methodology documented in Musial et al. (2017).</t>
  </si>
  <si>
    <t>Note: The cumulative totals reported on pages 41and 42 in comparison to pages 43 and 45 differ by 186 MW. A new data sourcing methodology was introduced in this year’s market update. The reported cumulative total on pages 43 and 45 reflect this new data sourcing methodology. For better comparison with the 2016 Offshore Wind Technologies Market Report (Musial et al. 2017), the annual totals (and cumulative total) shown on pages 41 and 42 still correspond to the data sourcing methodology documented in Musial et al. (2017).</t>
  </si>
  <si>
    <t>Further details, sources, and notes can be found in the update, published August 16,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</si>
</sst>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42"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Arial"/>
      <family val="2"/>
    </font>
    <font>
      <sz val="18"/>
      <name val="Arial"/>
      <family val="2"/>
    </font>
    <font>
      <b/>
      <sz val="7"/>
      <color rgb="FFFFFFFF"/>
      <name val="Franklin Gothic Book"/>
      <family val="2"/>
    </font>
    <font>
      <b/>
      <vertAlign val="superscript"/>
      <sz val="7"/>
      <color rgb="FFFFFFFF"/>
      <name val="Franklin Gothic Book"/>
      <family val="2"/>
    </font>
    <font>
      <sz val="7"/>
      <color rgb="FF000000"/>
      <name val="Franklin Gothic Book"/>
      <family val="2"/>
    </font>
    <font>
      <sz val="7"/>
      <color rgb="FF000000"/>
      <name val="Calibri"/>
      <family val="2"/>
    </font>
    <font>
      <b/>
      <sz val="7"/>
      <color rgb="FF000000"/>
      <name val="Franklin Gothic Book"/>
      <family val="2"/>
    </font>
    <font>
      <b/>
      <vertAlign val="superscript"/>
      <sz val="7"/>
      <color rgb="FF000000"/>
      <name val="Franklin Gothic Book"/>
      <family val="2"/>
    </font>
    <font>
      <sz val="8"/>
      <color rgb="FF000000"/>
      <name val="Franklin Gothic Book"/>
      <family val="2"/>
    </font>
    <font>
      <sz val="8"/>
      <color rgb="FF000000"/>
      <name val="Calibri"/>
      <family val="2"/>
    </font>
    <font>
      <sz val="6.5"/>
      <color rgb="FF000000"/>
      <name val="Franklin Gothic Book"/>
      <family val="2"/>
    </font>
    <font>
      <b/>
      <sz val="12"/>
      <name val="Arial"/>
      <family val="2"/>
    </font>
    <font>
      <sz val="12"/>
      <color theme="1"/>
      <name val="Arial"/>
      <family val="2"/>
    </font>
    <font>
      <b/>
      <sz val="12"/>
      <color theme="1"/>
      <name val="Arial"/>
      <family val="2"/>
    </font>
    <font>
      <b/>
      <sz val="12"/>
      <color theme="1"/>
      <name val="Calibri"/>
      <family val="2"/>
      <scheme val="minor"/>
    </font>
    <font>
      <sz val="12"/>
      <color theme="1"/>
      <name val="Calibri"/>
      <family val="2"/>
      <scheme val="minor"/>
    </font>
    <font>
      <b/>
      <sz val="9"/>
      <color rgb="FF000000"/>
      <name val="Franklin Gothic Book"/>
      <family val="2"/>
    </font>
    <font>
      <b/>
      <sz val="9"/>
      <color rgb="FF000000"/>
      <name val="Franklin Gothic Medium"/>
      <family val="2"/>
    </font>
    <font>
      <b/>
      <sz val="8"/>
      <color rgb="FF000000"/>
      <name val="Franklin Gothic Medium"/>
      <family val="2"/>
    </font>
    <font>
      <sz val="9"/>
      <color rgb="FF000000"/>
      <name val="Franklin Gothic Book"/>
      <family val="2"/>
    </font>
    <font>
      <b/>
      <sz val="8.6999999999999993"/>
      <color rgb="FF000000"/>
      <name val="Franklin Gothic Book"/>
      <family val="2"/>
    </font>
    <font>
      <sz val="11"/>
      <name val="Calibri"/>
      <family val="2"/>
      <scheme val="minor"/>
    </font>
    <font>
      <b/>
      <sz val="12"/>
      <name val="Calibri"/>
      <family val="2"/>
    </font>
    <font>
      <b/>
      <sz val="12"/>
      <name val="Calibri"/>
    </font>
    <font>
      <b/>
      <sz val="12"/>
      <name val="Calibri"/>
      <family val="2"/>
      <scheme val="minor"/>
    </font>
    <font>
      <b/>
      <sz val="11"/>
      <name val="Calibri"/>
      <family val="2"/>
      <scheme val="minor"/>
    </font>
    <font>
      <sz val="9"/>
      <color rgb="FF000000"/>
      <name val="Arial"/>
      <family val="2"/>
    </font>
    <font>
      <b/>
      <sz val="8"/>
      <color rgb="FF000000"/>
      <name val="Arial"/>
      <family val="2"/>
    </font>
    <font>
      <sz val="8"/>
      <color rgb="FF000000"/>
      <name val="Arial"/>
      <family val="2"/>
    </font>
    <font>
      <sz val="9"/>
      <color theme="1"/>
      <name val="Arial"/>
      <family val="2"/>
    </font>
    <font>
      <b/>
      <sz val="11"/>
      <name val="Franklin Gothic Book"/>
      <family val="2"/>
    </font>
    <font>
      <b/>
      <vertAlign val="superscript"/>
      <sz val="11"/>
      <name val="Franklin Gothic Book"/>
      <family val="2"/>
    </font>
    <font>
      <sz val="11"/>
      <name val="Franklin Gothic Book"/>
      <family val="2"/>
    </font>
    <font>
      <vertAlign val="superscript"/>
      <sz val="11"/>
      <name val="Franklin Gothic Book"/>
      <family val="2"/>
    </font>
    <font>
      <b/>
      <sz val="20"/>
      <color theme="1"/>
      <name val="Arial"/>
      <family val="2"/>
    </font>
    <font>
      <b/>
      <sz val="12"/>
      <color rgb="FF000000"/>
      <name val="Calibri"/>
      <family val="2"/>
    </font>
    <font>
      <b/>
      <sz val="12"/>
      <color theme="1"/>
      <name val="Calibri"/>
      <family val="2"/>
    </font>
    <font>
      <i/>
      <sz val="12"/>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rgb="FF6ABC45"/>
        <bgColor indexed="64"/>
      </patternFill>
    </fill>
    <fill>
      <patternFill patternType="solid">
        <fgColor rgb="FFD4E7CF"/>
        <bgColor indexed="64"/>
      </patternFill>
    </fill>
    <fill>
      <patternFill patternType="solid">
        <fgColor rgb="FFEBF4E9"/>
        <bgColor indexed="64"/>
      </patternFill>
    </fill>
    <fill>
      <patternFill patternType="solid">
        <fgColor rgb="FFD9D9D9"/>
        <bgColor indexed="64"/>
      </patternFill>
    </fill>
    <fill>
      <patternFill patternType="solid">
        <fgColor rgb="FFF9E3D3"/>
        <bgColor indexed="64"/>
      </patternFill>
    </fill>
    <fill>
      <patternFill patternType="solid">
        <fgColor rgb="FFC6F1FF"/>
        <bgColor indexed="64"/>
      </patternFill>
    </fill>
    <fill>
      <patternFill patternType="solid">
        <fgColor rgb="FFFFF5CD"/>
        <bgColor indexed="64"/>
      </patternFill>
    </fill>
    <fill>
      <patternFill patternType="solid">
        <fgColor rgb="FFCC99FF"/>
        <bgColor indexed="64"/>
      </patternFill>
    </fill>
    <fill>
      <patternFill patternType="solid">
        <fgColor rgb="FFA6A6A6"/>
        <bgColor indexed="64"/>
      </patternFill>
    </fill>
    <fill>
      <patternFill patternType="solid">
        <fgColor theme="0"/>
        <bgColor indexed="64"/>
      </patternFill>
    </fill>
    <fill>
      <patternFill patternType="solid">
        <fgColor rgb="FF00B0F0"/>
        <bgColor indexed="64"/>
      </patternFill>
    </fill>
  </fills>
  <borders count="62">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thick">
        <color rgb="FFFFFF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thin">
        <color auto="1"/>
      </right>
      <top style="medium">
        <color indexed="64"/>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s>
  <cellStyleXfs count="2">
    <xf numFmtId="0" fontId="0" fillId="0" borderId="0"/>
    <xf numFmtId="9" fontId="1" fillId="0" borderId="0" applyFont="0" applyFill="0" applyBorder="0" applyAlignment="0" applyProtection="0"/>
  </cellStyleXfs>
  <cellXfs count="324">
    <xf numFmtId="0" fontId="0" fillId="0" borderId="0" xfId="0"/>
    <xf numFmtId="0" fontId="3" fillId="0" borderId="0" xfId="0" applyFont="1" applyAlignment="1">
      <alignment horizontal="left" vertical="center" readingOrder="1"/>
    </xf>
    <xf numFmtId="0" fontId="5" fillId="2" borderId="1" xfId="0" applyFont="1" applyFill="1" applyBorder="1" applyAlignment="1">
      <alignment horizontal="center" vertical="center" wrapText="1" readingOrder="1"/>
    </xf>
    <xf numFmtId="0" fontId="7" fillId="3" borderId="2" xfId="0" applyFont="1" applyFill="1" applyBorder="1" applyAlignment="1">
      <alignment horizontal="center" vertical="center" wrapText="1" readingOrder="1"/>
    </xf>
    <xf numFmtId="14" fontId="7" fillId="3" borderId="2" xfId="0" applyNumberFormat="1" applyFont="1" applyFill="1" applyBorder="1" applyAlignment="1">
      <alignment horizontal="center" vertical="center" wrapText="1" readingOrder="1"/>
    </xf>
    <xf numFmtId="0" fontId="7" fillId="4" borderId="3" xfId="0" applyFont="1" applyFill="1" applyBorder="1" applyAlignment="1">
      <alignment horizontal="center" vertical="center" wrapText="1" readingOrder="1"/>
    </xf>
    <xf numFmtId="14" fontId="7" fillId="4" borderId="3" xfId="0" applyNumberFormat="1" applyFont="1" applyFill="1" applyBorder="1" applyAlignment="1">
      <alignment horizontal="center" vertical="center" wrapText="1" readingOrder="1"/>
    </xf>
    <xf numFmtId="0" fontId="7" fillId="3" borderId="3" xfId="0" applyFont="1" applyFill="1" applyBorder="1" applyAlignment="1">
      <alignment horizontal="center" vertical="center" wrapText="1" readingOrder="1"/>
    </xf>
    <xf numFmtId="0" fontId="7" fillId="3" borderId="4"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0" fontId="0" fillId="3" borderId="6" xfId="0" applyFill="1" applyBorder="1" applyAlignment="1">
      <alignment horizontal="center" vertical="center" wrapText="1"/>
    </xf>
    <xf numFmtId="14" fontId="7" fillId="3" borderId="3" xfId="0" applyNumberFormat="1" applyFont="1" applyFill="1" applyBorder="1" applyAlignment="1">
      <alignment horizontal="center" vertical="center" wrapText="1" readingOrder="1"/>
    </xf>
    <xf numFmtId="0" fontId="7" fillId="4" borderId="4" xfId="0" applyFont="1" applyFill="1" applyBorder="1" applyAlignment="1">
      <alignment horizontal="center" vertical="center" wrapText="1" readingOrder="1"/>
    </xf>
    <xf numFmtId="0" fontId="7" fillId="4" borderId="6" xfId="0" applyFont="1" applyFill="1" applyBorder="1" applyAlignment="1">
      <alignment horizontal="center" vertical="center" wrapText="1" readingOrder="1"/>
    </xf>
    <xf numFmtId="0" fontId="7" fillId="3" borderId="6" xfId="0" applyFont="1" applyFill="1" applyBorder="1" applyAlignment="1">
      <alignment horizontal="center" vertical="center" wrapText="1" readingOrder="1"/>
    </xf>
    <xf numFmtId="0" fontId="7" fillId="5" borderId="4" xfId="0" applyFont="1" applyFill="1" applyBorder="1" applyAlignment="1">
      <alignment horizontal="center" vertical="center" wrapText="1" readingOrder="1"/>
    </xf>
    <xf numFmtId="0" fontId="7" fillId="5" borderId="6" xfId="0" applyFont="1" applyFill="1" applyBorder="1" applyAlignment="1">
      <alignment horizontal="center" vertical="center" wrapText="1" readingOrder="1"/>
    </xf>
    <xf numFmtId="0" fontId="7" fillId="4" borderId="5" xfId="0" applyFont="1" applyFill="1" applyBorder="1" applyAlignment="1">
      <alignment horizontal="center" vertical="center" wrapText="1" readingOrder="1"/>
    </xf>
    <xf numFmtId="0" fontId="0" fillId="4" borderId="6" xfId="0" applyFill="1" applyBorder="1" applyAlignment="1">
      <alignment horizontal="center" vertical="center" wrapText="1"/>
    </xf>
    <xf numFmtId="6" fontId="7" fillId="3" borderId="3" xfId="0" applyNumberFormat="1" applyFont="1" applyFill="1" applyBorder="1" applyAlignment="1">
      <alignment horizontal="center" vertical="center" wrapText="1" readingOrder="1"/>
    </xf>
    <xf numFmtId="6" fontId="7" fillId="4" borderId="3" xfId="0" applyNumberFormat="1" applyFont="1" applyFill="1" applyBorder="1" applyAlignment="1">
      <alignment horizontal="center" vertical="center" wrapText="1" readingOrder="1"/>
    </xf>
    <xf numFmtId="0" fontId="9" fillId="6" borderId="3" xfId="0" applyFont="1" applyFill="1" applyBorder="1" applyAlignment="1">
      <alignment horizontal="center" vertical="center" wrapText="1" readingOrder="1"/>
    </xf>
    <xf numFmtId="6" fontId="9" fillId="6" borderId="3" xfId="0" applyNumberFormat="1" applyFont="1" applyFill="1" applyBorder="1" applyAlignment="1">
      <alignment horizontal="center" vertical="center" wrapText="1" readingOrder="1"/>
    </xf>
    <xf numFmtId="0" fontId="4" fillId="6" borderId="3" xfId="0" applyFont="1" applyFill="1" applyBorder="1" applyAlignment="1">
      <alignment horizontal="center" vertical="center" wrapText="1"/>
    </xf>
    <xf numFmtId="3" fontId="7" fillId="4" borderId="3" xfId="0" applyNumberFormat="1" applyFont="1" applyFill="1" applyBorder="1" applyAlignment="1">
      <alignment horizontal="center" vertical="center" wrapText="1" readingOrder="1"/>
    </xf>
    <xf numFmtId="0" fontId="7" fillId="5" borderId="3" xfId="0" applyFont="1" applyFill="1" applyBorder="1" applyAlignment="1">
      <alignment horizontal="center" vertical="center" wrapText="1" readingOrder="1"/>
    </xf>
    <xf numFmtId="0" fontId="9" fillId="7" borderId="3" xfId="0" applyFont="1" applyFill="1" applyBorder="1" applyAlignment="1">
      <alignment horizontal="center" vertical="center" wrapText="1" readingOrder="1"/>
    </xf>
    <xf numFmtId="0" fontId="4" fillId="7" borderId="3" xfId="0" applyFont="1" applyFill="1" applyBorder="1" applyAlignment="1">
      <alignment horizontal="center" vertical="center" wrapText="1"/>
    </xf>
    <xf numFmtId="0" fontId="9" fillId="8" borderId="3" xfId="0" applyFont="1" applyFill="1" applyBorder="1" applyAlignment="1">
      <alignment horizontal="center" vertical="center" wrapText="1" readingOrder="1"/>
    </xf>
    <xf numFmtId="0" fontId="4" fillId="8" borderId="3" xfId="0" applyFont="1" applyFill="1" applyBorder="1" applyAlignment="1">
      <alignment horizontal="center" vertical="center" wrapText="1"/>
    </xf>
    <xf numFmtId="0" fontId="9" fillId="9" borderId="3" xfId="0" applyFont="1" applyFill="1" applyBorder="1" applyAlignment="1">
      <alignment horizontal="center" vertical="center" wrapText="1" readingOrder="1"/>
    </xf>
    <xf numFmtId="0" fontId="4" fillId="9" borderId="3" xfId="0" applyFont="1" applyFill="1" applyBorder="1" applyAlignment="1">
      <alignment horizontal="center" vertical="center" wrapText="1"/>
    </xf>
    <xf numFmtId="0" fontId="9" fillId="10" borderId="3" xfId="0" applyFont="1" applyFill="1" applyBorder="1" applyAlignment="1">
      <alignment horizontal="center" vertical="center" wrapText="1" readingOrder="1"/>
    </xf>
    <xf numFmtId="6" fontId="9" fillId="10" borderId="3" xfId="0" applyNumberFormat="1" applyFont="1" applyFill="1" applyBorder="1" applyAlignment="1">
      <alignment horizontal="center" vertical="center" wrapText="1" readingOrder="1"/>
    </xf>
    <xf numFmtId="0" fontId="4" fillId="10" borderId="3" xfId="0" applyFont="1" applyFill="1" applyBorder="1" applyAlignment="1">
      <alignment horizontal="center" vertical="center" wrapText="1"/>
    </xf>
    <xf numFmtId="3" fontId="7" fillId="3" borderId="2" xfId="0" applyNumberFormat="1" applyFont="1" applyFill="1" applyBorder="1" applyAlignment="1">
      <alignment horizontal="center" vertical="center" wrapText="1" readingOrder="1"/>
    </xf>
    <xf numFmtId="6" fontId="7" fillId="3" borderId="2" xfId="0" applyNumberFormat="1" applyFont="1" applyFill="1" applyBorder="1" applyAlignment="1">
      <alignment horizontal="center" vertical="center" wrapText="1" readingOrder="1"/>
    </xf>
    <xf numFmtId="0" fontId="11" fillId="3" borderId="2" xfId="0" applyFont="1" applyFill="1" applyBorder="1" applyAlignment="1">
      <alignment horizontal="center" vertical="center" wrapText="1" readingOrder="1"/>
    </xf>
    <xf numFmtId="0" fontId="13" fillId="4" borderId="3" xfId="0" applyFont="1" applyFill="1" applyBorder="1" applyAlignment="1">
      <alignment horizontal="center" vertical="center" wrapText="1" readingOrder="1"/>
    </xf>
    <xf numFmtId="0" fontId="11" fillId="3" borderId="3" xfId="0" applyFont="1" applyFill="1" applyBorder="1" applyAlignment="1">
      <alignment horizontal="center" vertical="center" wrapText="1" readingOrder="1"/>
    </xf>
    <xf numFmtId="0" fontId="15" fillId="0" borderId="0" xfId="0" applyFont="1"/>
    <xf numFmtId="0" fontId="16" fillId="0" borderId="0" xfId="0" applyFont="1"/>
    <xf numFmtId="0" fontId="17" fillId="0" borderId="0" xfId="0" applyFont="1"/>
    <xf numFmtId="0" fontId="0" fillId="0" borderId="10" xfId="0" applyBorder="1" applyAlignment="1">
      <alignment horizontal="center" vertical="center"/>
    </xf>
    <xf numFmtId="0" fontId="4" fillId="0" borderId="1" xfId="0" applyFont="1" applyBorder="1" applyAlignment="1">
      <alignment vertical="top" wrapText="1"/>
    </xf>
    <xf numFmtId="0" fontId="20" fillId="2" borderId="2" xfId="0" applyFont="1" applyFill="1" applyBorder="1" applyAlignment="1">
      <alignment horizontal="center" vertical="center" wrapText="1" readingOrder="1"/>
    </xf>
    <xf numFmtId="0" fontId="22" fillId="4" borderId="4" xfId="0" applyFont="1" applyFill="1" applyBorder="1" applyAlignment="1">
      <alignment horizontal="center" vertical="center" wrapText="1" readingOrder="1"/>
    </xf>
    <xf numFmtId="0" fontId="22" fillId="4" borderId="5" xfId="0" applyFont="1" applyFill="1" applyBorder="1" applyAlignment="1">
      <alignment horizontal="center" vertical="center" wrapText="1" readingOrder="1"/>
    </xf>
    <xf numFmtId="0" fontId="22" fillId="4" borderId="6" xfId="0" applyFont="1" applyFill="1" applyBorder="1" applyAlignment="1">
      <alignment horizontal="center" vertical="center" wrapText="1" readingOrder="1"/>
    </xf>
    <xf numFmtId="0" fontId="4" fillId="4" borderId="4" xfId="0" applyFont="1" applyFill="1" applyBorder="1" applyAlignment="1">
      <alignment horizontal="center" vertical="center" wrapText="1"/>
    </xf>
    <xf numFmtId="0" fontId="22" fillId="3" borderId="4" xfId="0" applyFont="1" applyFill="1" applyBorder="1" applyAlignment="1">
      <alignment horizontal="center" vertical="center" wrapText="1" readingOrder="1"/>
    </xf>
    <xf numFmtId="0" fontId="22" fillId="3" borderId="6" xfId="0" applyFont="1" applyFill="1" applyBorder="1" applyAlignment="1">
      <alignment horizontal="center" vertical="center" wrapText="1" readingOrder="1"/>
    </xf>
    <xf numFmtId="0" fontId="22" fillId="3" borderId="5" xfId="0" applyFont="1" applyFill="1" applyBorder="1" applyAlignment="1">
      <alignment horizontal="center" vertical="center" wrapText="1" readingOrder="1"/>
    </xf>
    <xf numFmtId="0" fontId="21" fillId="2" borderId="3" xfId="0" applyFont="1" applyFill="1" applyBorder="1" applyAlignment="1">
      <alignment horizontal="center" vertical="center" wrapText="1" readingOrder="1"/>
    </xf>
    <xf numFmtId="0" fontId="5" fillId="2" borderId="4" xfId="0" applyFont="1" applyFill="1" applyBorder="1" applyAlignment="1">
      <alignment horizontal="center" vertical="center" wrapText="1" readingOrder="1"/>
    </xf>
    <xf numFmtId="0" fontId="5" fillId="2" borderId="16" xfId="0" applyFont="1" applyFill="1" applyBorder="1" applyAlignment="1">
      <alignment horizontal="center" vertical="center" wrapText="1" readingOrder="1"/>
    </xf>
    <xf numFmtId="0" fontId="0" fillId="0" borderId="21" xfId="0" applyBorder="1" applyAlignment="1">
      <alignment horizontal="center" vertical="center"/>
    </xf>
    <xf numFmtId="0" fontId="0" fillId="0" borderId="22" xfId="0" applyBorder="1" applyAlignment="1">
      <alignment horizontal="center" vertical="center"/>
    </xf>
    <xf numFmtId="0" fontId="2" fillId="0" borderId="26" xfId="0" applyFont="1" applyBorder="1"/>
    <xf numFmtId="0" fontId="0" fillId="0" borderId="27" xfId="0" applyBorder="1" applyAlignment="1">
      <alignment horizontal="center" vertical="center"/>
    </xf>
    <xf numFmtId="0" fontId="25" fillId="0" borderId="29" xfId="0" applyFont="1" applyBorder="1" applyAlignment="1">
      <alignment horizontal="center" vertical="top"/>
    </xf>
    <xf numFmtId="0" fontId="25" fillId="0" borderId="30" xfId="0" applyFont="1" applyBorder="1" applyAlignment="1">
      <alignment horizontal="center" vertical="top"/>
    </xf>
    <xf numFmtId="1" fontId="0" fillId="0" borderId="0" xfId="0" applyNumberFormat="1" applyBorder="1" applyAlignment="1">
      <alignment horizontal="center"/>
    </xf>
    <xf numFmtId="1" fontId="0" fillId="0" borderId="32" xfId="0" applyNumberFormat="1" applyBorder="1" applyAlignment="1">
      <alignment horizontal="center"/>
    </xf>
    <xf numFmtId="1" fontId="0" fillId="0" borderId="35" xfId="0" applyNumberFormat="1" applyBorder="1" applyAlignment="1">
      <alignment horizontal="center"/>
    </xf>
    <xf numFmtId="1" fontId="0" fillId="0" borderId="36" xfId="0" applyNumberFormat="1" applyBorder="1" applyAlignment="1">
      <alignment horizontal="center"/>
    </xf>
    <xf numFmtId="0" fontId="0" fillId="0" borderId="17" xfId="0" applyBorder="1" applyAlignment="1">
      <alignment horizontal="center"/>
    </xf>
    <xf numFmtId="0" fontId="25" fillId="0" borderId="37" xfId="0" applyFont="1" applyBorder="1" applyAlignment="1">
      <alignment horizontal="center" vertical="top"/>
    </xf>
    <xf numFmtId="1" fontId="0" fillId="0" borderId="38" xfId="0" applyNumberFormat="1" applyBorder="1" applyAlignment="1">
      <alignment horizontal="center"/>
    </xf>
    <xf numFmtId="1" fontId="0" fillId="0" borderId="40" xfId="0" applyNumberFormat="1" applyBorder="1" applyAlignment="1">
      <alignment horizontal="center"/>
    </xf>
    <xf numFmtId="0" fontId="25" fillId="0" borderId="33" xfId="0" applyFont="1" applyBorder="1" applyAlignment="1">
      <alignment horizontal="center" vertical="top"/>
    </xf>
    <xf numFmtId="0" fontId="25" fillId="0" borderId="34" xfId="0" applyFont="1" applyBorder="1" applyAlignment="1">
      <alignment horizontal="center" vertical="top"/>
    </xf>
    <xf numFmtId="0" fontId="27" fillId="0" borderId="33" xfId="0" applyFont="1" applyBorder="1" applyAlignment="1">
      <alignment horizontal="center" vertical="top"/>
    </xf>
    <xf numFmtId="0" fontId="27" fillId="0" borderId="34" xfId="0" applyFont="1" applyBorder="1" applyAlignment="1">
      <alignment horizontal="center" vertical="top"/>
    </xf>
    <xf numFmtId="0" fontId="17" fillId="0" borderId="0" xfId="0" applyFont="1" applyBorder="1"/>
    <xf numFmtId="0" fontId="2" fillId="0" borderId="39" xfId="0" applyFont="1" applyBorder="1" applyAlignment="1">
      <alignment horizontal="center"/>
    </xf>
    <xf numFmtId="0" fontId="0" fillId="0" borderId="41" xfId="0" applyFont="1" applyBorder="1" applyAlignment="1">
      <alignment horizontal="center" vertical="center"/>
    </xf>
    <xf numFmtId="0" fontId="28" fillId="0" borderId="42" xfId="0" applyFont="1" applyBorder="1" applyAlignment="1">
      <alignment horizontal="center" vertical="center"/>
    </xf>
    <xf numFmtId="0" fontId="2" fillId="0" borderId="39" xfId="0" applyFont="1" applyBorder="1" applyAlignment="1">
      <alignment horizontal="center" vertical="center"/>
    </xf>
    <xf numFmtId="0" fontId="28" fillId="0" borderId="41" xfId="0" applyFont="1" applyBorder="1" applyAlignment="1">
      <alignment horizontal="center" vertical="center"/>
    </xf>
    <xf numFmtId="1" fontId="0" fillId="0" borderId="42" xfId="0" applyNumberFormat="1" applyFont="1" applyBorder="1" applyAlignment="1">
      <alignment horizontal="center" vertical="center"/>
    </xf>
    <xf numFmtId="164" fontId="0" fillId="0" borderId="42" xfId="1" applyNumberFormat="1" applyFont="1" applyBorder="1" applyAlignment="1">
      <alignment horizontal="center" vertical="center"/>
    </xf>
    <xf numFmtId="164" fontId="0" fillId="0" borderId="39" xfId="1" applyNumberFormat="1" applyFont="1" applyBorder="1" applyAlignment="1">
      <alignment horizontal="center" vertical="center"/>
    </xf>
    <xf numFmtId="0" fontId="28" fillId="0" borderId="38" xfId="0" applyFont="1" applyBorder="1" applyAlignment="1">
      <alignment horizontal="center" vertical="center"/>
    </xf>
    <xf numFmtId="1" fontId="0" fillId="0" borderId="0" xfId="0" applyNumberFormat="1" applyFont="1" applyBorder="1" applyAlignment="1">
      <alignment horizontal="center" vertical="center"/>
    </xf>
    <xf numFmtId="164" fontId="0" fillId="0" borderId="0" xfId="1" applyNumberFormat="1" applyFont="1" applyBorder="1" applyAlignment="1">
      <alignment horizontal="center" vertical="center"/>
    </xf>
    <xf numFmtId="164" fontId="0" fillId="0" borderId="32" xfId="1" applyNumberFormat="1" applyFont="1" applyBorder="1" applyAlignment="1">
      <alignment horizontal="center" vertical="center"/>
    </xf>
    <xf numFmtId="0" fontId="28" fillId="0" borderId="40" xfId="0" applyFont="1" applyBorder="1" applyAlignment="1">
      <alignment horizontal="center" vertical="center"/>
    </xf>
    <xf numFmtId="1" fontId="0" fillId="0" borderId="35" xfId="0" applyNumberFormat="1" applyFont="1" applyBorder="1" applyAlignment="1">
      <alignment horizontal="center" vertical="center"/>
    </xf>
    <xf numFmtId="164" fontId="24" fillId="0" borderId="35" xfId="1" applyNumberFormat="1" applyFont="1" applyBorder="1" applyAlignment="1">
      <alignment horizontal="center" vertical="center"/>
    </xf>
    <xf numFmtId="164" fontId="0" fillId="0" borderId="36" xfId="1" applyNumberFormat="1" applyFont="1" applyBorder="1" applyAlignment="1">
      <alignment horizontal="center" vertical="center"/>
    </xf>
    <xf numFmtId="0" fontId="26" fillId="0" borderId="41" xfId="0" applyFont="1" applyBorder="1" applyAlignment="1">
      <alignment horizontal="center" vertical="top"/>
    </xf>
    <xf numFmtId="0" fontId="26" fillId="0" borderId="38" xfId="0" applyFont="1" applyBorder="1" applyAlignment="1">
      <alignment horizontal="center" vertical="top"/>
    </xf>
    <xf numFmtId="0" fontId="26" fillId="0" borderId="40" xfId="0" applyFont="1" applyBorder="1" applyAlignment="1">
      <alignment horizontal="center" vertical="top"/>
    </xf>
    <xf numFmtId="0" fontId="25" fillId="0" borderId="41" xfId="0" applyFont="1" applyBorder="1" applyAlignment="1">
      <alignment horizontal="center" vertical="top"/>
    </xf>
    <xf numFmtId="0" fontId="25" fillId="0" borderId="42" xfId="0" applyFont="1" applyBorder="1" applyAlignment="1">
      <alignment horizontal="center" vertical="top"/>
    </xf>
    <xf numFmtId="0" fontId="25" fillId="0" borderId="39" xfId="0" applyFont="1" applyBorder="1" applyAlignment="1">
      <alignment horizontal="center" vertical="top"/>
    </xf>
    <xf numFmtId="1" fontId="0" fillId="0" borderId="10" xfId="0" applyNumberFormat="1" applyBorder="1" applyAlignment="1">
      <alignment horizontal="center"/>
    </xf>
    <xf numFmtId="0" fontId="26" fillId="0" borderId="42" xfId="0" applyFont="1" applyBorder="1" applyAlignment="1">
      <alignment horizontal="center" vertical="top"/>
    </xf>
    <xf numFmtId="0" fontId="26" fillId="0" borderId="39" xfId="0" applyFont="1" applyBorder="1" applyAlignment="1">
      <alignment horizontal="center" vertical="top"/>
    </xf>
    <xf numFmtId="0" fontId="0" fillId="0" borderId="0" xfId="0" applyBorder="1" applyAlignment="1">
      <alignment horizontal="center"/>
    </xf>
    <xf numFmtId="2" fontId="0" fillId="0" borderId="32" xfId="0" applyNumberFormat="1" applyBorder="1" applyAlignment="1">
      <alignment horizontal="center"/>
    </xf>
    <xf numFmtId="0" fontId="0" fillId="0" borderId="35" xfId="0" applyBorder="1" applyAlignment="1">
      <alignment horizontal="center"/>
    </xf>
    <xf numFmtId="2" fontId="0" fillId="0" borderId="36" xfId="0" applyNumberFormat="1" applyBorder="1" applyAlignment="1">
      <alignment horizontal="center"/>
    </xf>
    <xf numFmtId="0" fontId="0" fillId="0" borderId="36" xfId="0" applyBorder="1" applyAlignment="1">
      <alignment horizontal="center"/>
    </xf>
    <xf numFmtId="0" fontId="25" fillId="0" borderId="35" xfId="0" applyFont="1" applyBorder="1" applyAlignment="1">
      <alignment horizontal="center" vertical="top"/>
    </xf>
    <xf numFmtId="0" fontId="25" fillId="0" borderId="17" xfId="0" applyFont="1" applyBorder="1" applyAlignment="1">
      <alignment horizontal="center" vertical="top"/>
    </xf>
    <xf numFmtId="0" fontId="0" fillId="0" borderId="31" xfId="0" applyFont="1" applyBorder="1" applyAlignment="1">
      <alignment horizontal="center"/>
    </xf>
    <xf numFmtId="0" fontId="27" fillId="0" borderId="31" xfId="0" applyFont="1" applyBorder="1" applyAlignment="1">
      <alignment horizontal="center" vertical="top"/>
    </xf>
    <xf numFmtId="0" fontId="27" fillId="0" borderId="37" xfId="0" applyFont="1" applyBorder="1" applyAlignment="1">
      <alignment horizontal="center" vertical="top"/>
    </xf>
    <xf numFmtId="0" fontId="17" fillId="0" borderId="30" xfId="0" applyFont="1" applyBorder="1"/>
    <xf numFmtId="0" fontId="17" fillId="0" borderId="17" xfId="0" applyFont="1" applyBorder="1"/>
    <xf numFmtId="0" fontId="27" fillId="0" borderId="17" xfId="0" applyFont="1" applyBorder="1" applyAlignment="1">
      <alignment horizontal="center" vertical="top"/>
    </xf>
    <xf numFmtId="1" fontId="0" fillId="0" borderId="39" xfId="0" applyNumberFormat="1" applyFont="1" applyBorder="1" applyAlignment="1">
      <alignment horizontal="center" vertical="center"/>
    </xf>
    <xf numFmtId="1" fontId="0" fillId="0" borderId="32" xfId="0" applyNumberFormat="1" applyFont="1" applyBorder="1" applyAlignment="1">
      <alignment horizontal="center" vertical="center"/>
    </xf>
    <xf numFmtId="1" fontId="0" fillId="0" borderId="36" xfId="0" applyNumberFormat="1" applyFont="1" applyBorder="1" applyAlignment="1">
      <alignment horizontal="center" vertical="center"/>
    </xf>
    <xf numFmtId="164" fontId="17" fillId="0" borderId="42" xfId="1" applyNumberFormat="1" applyFont="1" applyBorder="1" applyAlignment="1">
      <alignment horizontal="center" vertical="center"/>
    </xf>
    <xf numFmtId="164" fontId="17" fillId="0" borderId="0" xfId="1" applyNumberFormat="1" applyFont="1" applyBorder="1" applyAlignment="1">
      <alignment horizontal="center" vertical="center"/>
    </xf>
    <xf numFmtId="164" fontId="17" fillId="0" borderId="35" xfId="1" applyNumberFormat="1" applyFont="1" applyBorder="1" applyAlignment="1">
      <alignment horizontal="center" vertical="center"/>
    </xf>
    <xf numFmtId="164" fontId="17" fillId="0" borderId="39" xfId="1" applyNumberFormat="1" applyFont="1" applyBorder="1" applyAlignment="1">
      <alignment horizontal="center" vertical="center"/>
    </xf>
    <xf numFmtId="164" fontId="17" fillId="0" borderId="32" xfId="1" applyNumberFormat="1" applyFont="1" applyBorder="1" applyAlignment="1">
      <alignment horizontal="center" vertical="center"/>
    </xf>
    <xf numFmtId="164" fontId="17" fillId="0" borderId="36" xfId="1" applyNumberFormat="1" applyFont="1" applyBorder="1" applyAlignment="1">
      <alignment horizontal="center" vertical="center"/>
    </xf>
    <xf numFmtId="0" fontId="0" fillId="0" borderId="41" xfId="0" applyBorder="1" applyAlignment="1">
      <alignment horizontal="center"/>
    </xf>
    <xf numFmtId="0" fontId="0" fillId="0" borderId="38" xfId="0" applyBorder="1" applyAlignment="1">
      <alignment horizontal="center"/>
    </xf>
    <xf numFmtId="0" fontId="0" fillId="0" borderId="32" xfId="0" applyBorder="1" applyAlignment="1">
      <alignment horizontal="center"/>
    </xf>
    <xf numFmtId="0" fontId="0" fillId="0" borderId="40" xfId="0" applyBorder="1" applyAlignment="1">
      <alignment horizontal="center"/>
    </xf>
    <xf numFmtId="0" fontId="2" fillId="0" borderId="41" xfId="0" applyFont="1" applyBorder="1" applyAlignment="1">
      <alignment horizontal="center"/>
    </xf>
    <xf numFmtId="49" fontId="0" fillId="0" borderId="39" xfId="0" applyNumberFormat="1" applyBorder="1" applyAlignment="1">
      <alignment horizontal="center"/>
    </xf>
    <xf numFmtId="49" fontId="0" fillId="0" borderId="32" xfId="0" applyNumberFormat="1" applyBorder="1" applyAlignment="1">
      <alignment horizontal="center"/>
    </xf>
    <xf numFmtId="49" fontId="0" fillId="0" borderId="36" xfId="0" applyNumberFormat="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1" fillId="0" borderId="43" xfId="0" applyFont="1" applyBorder="1" applyAlignment="1">
      <alignment horizontal="center" vertical="center" wrapText="1" readingOrder="1"/>
    </xf>
    <xf numFmtId="0" fontId="31" fillId="0" borderId="45" xfId="0" applyFont="1" applyBorder="1" applyAlignment="1">
      <alignment horizontal="center" vertical="center" wrapText="1" readingOrder="1"/>
    </xf>
    <xf numFmtId="0" fontId="31" fillId="0" borderId="44" xfId="0" applyFont="1" applyBorder="1" applyAlignment="1">
      <alignment horizontal="center" vertical="center" wrapText="1" readingOrder="1"/>
    </xf>
    <xf numFmtId="0" fontId="32" fillId="0" borderId="0" xfId="0" applyFont="1" applyAlignment="1">
      <alignment horizontal="center" vertical="center" wrapText="1"/>
    </xf>
    <xf numFmtId="0" fontId="29" fillId="0" borderId="46" xfId="0" applyFont="1" applyBorder="1" applyAlignment="1">
      <alignment horizontal="left" wrapText="1" readingOrder="1"/>
    </xf>
    <xf numFmtId="0" fontId="30" fillId="0" borderId="47" xfId="0" applyFont="1" applyBorder="1" applyAlignment="1">
      <alignment horizontal="center" vertical="center" wrapText="1" readingOrder="1"/>
    </xf>
    <xf numFmtId="0" fontId="30" fillId="0" borderId="48" xfId="0" applyFont="1" applyBorder="1" applyAlignment="1">
      <alignment horizontal="center" vertical="center" wrapText="1" readingOrder="1"/>
    </xf>
    <xf numFmtId="0" fontId="30" fillId="0" borderId="49" xfId="0" applyFont="1" applyBorder="1" applyAlignment="1">
      <alignment horizontal="center" vertical="center" wrapText="1" readingOrder="1"/>
    </xf>
    <xf numFmtId="0" fontId="31" fillId="0" borderId="51" xfId="0" applyFont="1" applyBorder="1" applyAlignment="1">
      <alignment horizontal="center" vertical="center" wrapText="1" readingOrder="1"/>
    </xf>
    <xf numFmtId="0" fontId="31" fillId="0" borderId="52" xfId="0" applyFont="1" applyBorder="1" applyAlignment="1">
      <alignment horizontal="center" vertical="center" wrapText="1" readingOrder="1"/>
    </xf>
    <xf numFmtId="0" fontId="31" fillId="0" borderId="54" xfId="0" applyFont="1" applyBorder="1" applyAlignment="1">
      <alignment horizontal="center" vertical="center" wrapText="1" readingOrder="1"/>
    </xf>
    <xf numFmtId="0" fontId="31" fillId="0" borderId="56" xfId="0" applyFont="1" applyBorder="1" applyAlignment="1">
      <alignment horizontal="center" vertical="center" wrapText="1" readingOrder="1"/>
    </xf>
    <xf numFmtId="0" fontId="31" fillId="0" borderId="57" xfId="0" applyFont="1" applyBorder="1" applyAlignment="1">
      <alignment horizontal="center" vertical="center" wrapText="1" readingOrder="1"/>
    </xf>
    <xf numFmtId="0" fontId="31" fillId="0" borderId="61" xfId="0" applyFont="1" applyBorder="1" applyAlignment="1">
      <alignment horizontal="center" vertical="center" wrapText="1" readingOrder="1"/>
    </xf>
    <xf numFmtId="0" fontId="31" fillId="0" borderId="60" xfId="0" applyFont="1" applyBorder="1" applyAlignment="1">
      <alignment horizontal="center" vertical="center" wrapText="1" readingOrder="1"/>
    </xf>
    <xf numFmtId="0" fontId="14" fillId="11" borderId="10" xfId="0" applyFont="1" applyFill="1" applyBorder="1"/>
    <xf numFmtId="0" fontId="35" fillId="11" borderId="10" xfId="0" applyFont="1" applyFill="1" applyBorder="1" applyAlignment="1">
      <alignment horizontal="center" vertical="center" wrapText="1" readingOrder="1"/>
    </xf>
    <xf numFmtId="3" fontId="35" fillId="11" borderId="10" xfId="0" applyNumberFormat="1" applyFont="1" applyFill="1" applyBorder="1" applyAlignment="1">
      <alignment horizontal="center" vertical="center" wrapText="1" readingOrder="1"/>
    </xf>
    <xf numFmtId="0" fontId="33" fillId="11" borderId="21" xfId="0" applyFont="1" applyFill="1" applyBorder="1" applyAlignment="1">
      <alignment horizontal="left" vertical="center" wrapText="1" readingOrder="1"/>
    </xf>
    <xf numFmtId="0" fontId="35" fillId="11" borderId="22" xfId="0" applyFont="1" applyFill="1" applyBorder="1" applyAlignment="1">
      <alignment horizontal="center" vertical="center" wrapText="1" readingOrder="1"/>
    </xf>
    <xf numFmtId="0" fontId="33" fillId="11" borderId="23" xfId="0" applyFont="1" applyFill="1" applyBorder="1" applyAlignment="1">
      <alignment horizontal="left" vertical="center" wrapText="1" readingOrder="1"/>
    </xf>
    <xf numFmtId="0" fontId="35" fillId="11" borderId="24" xfId="0" applyFont="1" applyFill="1" applyBorder="1" applyAlignment="1">
      <alignment horizontal="center" vertical="center" wrapText="1" readingOrder="1"/>
    </xf>
    <xf numFmtId="0" fontId="35" fillId="11" borderId="25" xfId="0" applyFont="1" applyFill="1" applyBorder="1" applyAlignment="1">
      <alignment horizontal="center" vertical="center" wrapText="1" readingOrder="1"/>
    </xf>
    <xf numFmtId="0" fontId="16" fillId="0" borderId="21" xfId="0" applyFont="1" applyBorder="1"/>
    <xf numFmtId="0" fontId="17" fillId="0" borderId="26" xfId="0" applyFont="1" applyBorder="1"/>
    <xf numFmtId="0" fontId="17" fillId="0" borderId="21" xfId="0" applyFont="1" applyBorder="1"/>
    <xf numFmtId="0" fontId="17" fillId="0" borderId="23" xfId="0" applyFont="1" applyBorder="1"/>
    <xf numFmtId="0" fontId="2" fillId="0" borderId="32" xfId="0" applyFont="1"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vertical="center"/>
    </xf>
    <xf numFmtId="0" fontId="2" fillId="0" borderId="31" xfId="0" applyFont="1" applyBorder="1"/>
    <xf numFmtId="0" fontId="0" fillId="0" borderId="33" xfId="0" applyBorder="1" applyAlignment="1">
      <alignment horizontal="center" vertical="center"/>
    </xf>
    <xf numFmtId="0" fontId="0" fillId="0" borderId="34" xfId="0" applyBorder="1" applyAlignment="1">
      <alignment horizontal="center" vertical="center"/>
    </xf>
    <xf numFmtId="0" fontId="2" fillId="0" borderId="31" xfId="0" applyFont="1" applyBorder="1" applyAlignment="1">
      <alignment horizontal="center" vertical="center"/>
    </xf>
    <xf numFmtId="0" fontId="0" fillId="0" borderId="31"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31" xfId="0" applyFont="1" applyBorder="1"/>
    <xf numFmtId="0" fontId="0" fillId="0" borderId="36" xfId="0" applyFont="1" applyBorder="1"/>
    <xf numFmtId="0" fontId="23" fillId="4" borderId="4" xfId="0" applyFont="1" applyFill="1" applyBorder="1" applyAlignment="1">
      <alignment horizontal="center" vertical="center" wrapText="1" readingOrder="1"/>
    </xf>
    <xf numFmtId="0" fontId="2" fillId="0" borderId="17" xfId="0" applyFont="1" applyBorder="1" applyAlignment="1">
      <alignment horizontal="center" vertical="center"/>
    </xf>
    <xf numFmtId="0" fontId="2" fillId="0" borderId="17" xfId="0" applyFont="1" applyBorder="1" applyAlignment="1">
      <alignment horizontal="center"/>
    </xf>
    <xf numFmtId="0" fontId="0" fillId="0" borderId="21" xfId="0" applyFont="1" applyBorder="1"/>
    <xf numFmtId="0" fontId="0" fillId="0" borderId="22" xfId="0" applyFont="1" applyBorder="1" applyAlignment="1">
      <alignment horizontal="center" vertical="center"/>
    </xf>
    <xf numFmtId="0" fontId="0" fillId="0" borderId="21" xfId="0" applyFont="1" applyBorder="1" applyAlignment="1">
      <alignment horizontal="center" vertical="center"/>
    </xf>
    <xf numFmtId="0" fontId="0" fillId="0" borderId="10" xfId="0" applyFont="1" applyBorder="1" applyAlignment="1">
      <alignment horizontal="center" vertical="center"/>
    </xf>
    <xf numFmtId="0" fontId="2" fillId="0" borderId="10" xfId="0" applyFont="1" applyBorder="1" applyAlignment="1">
      <alignment horizontal="center" vertical="center"/>
    </xf>
    <xf numFmtId="0" fontId="2" fillId="0" borderId="23" xfId="0" applyFont="1" applyBorder="1"/>
    <xf numFmtId="0" fontId="0" fillId="0" borderId="25"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25" fillId="0" borderId="0" xfId="0" applyFont="1" applyBorder="1" applyAlignment="1">
      <alignment horizontal="center" vertical="top"/>
    </xf>
    <xf numFmtId="0" fontId="25" fillId="0" borderId="31" xfId="0" applyFont="1" applyBorder="1" applyAlignment="1">
      <alignment horizontal="center" vertical="top"/>
    </xf>
    <xf numFmtId="1" fontId="0" fillId="0" borderId="41" xfId="0" applyNumberFormat="1" applyBorder="1" applyAlignment="1">
      <alignment horizontal="center"/>
    </xf>
    <xf numFmtId="1" fontId="0" fillId="0" borderId="42" xfId="0" applyNumberFormat="1" applyBorder="1" applyAlignment="1">
      <alignment horizontal="center"/>
    </xf>
    <xf numFmtId="1" fontId="0" fillId="0" borderId="39" xfId="0" applyNumberFormat="1" applyBorder="1" applyAlignment="1">
      <alignment horizontal="center"/>
    </xf>
    <xf numFmtId="1" fontId="17" fillId="0" borderId="0" xfId="0" applyNumberFormat="1" applyFont="1"/>
    <xf numFmtId="0" fontId="16" fillId="0" borderId="0" xfId="0" applyFont="1" applyAlignment="1"/>
    <xf numFmtId="3" fontId="0" fillId="0" borderId="0" xfId="0" applyNumberFormat="1" applyBorder="1" applyAlignment="1">
      <alignment horizontal="center"/>
    </xf>
    <xf numFmtId="0" fontId="16" fillId="0" borderId="32" xfId="0" applyFont="1" applyBorder="1"/>
    <xf numFmtId="0" fontId="31" fillId="12" borderId="45" xfId="0" applyFont="1" applyFill="1" applyBorder="1" applyAlignment="1">
      <alignment horizontal="center" vertical="center" wrapText="1" readingOrder="1"/>
    </xf>
    <xf numFmtId="0" fontId="31" fillId="12" borderId="61" xfId="0" applyFont="1" applyFill="1" applyBorder="1" applyAlignment="1">
      <alignment horizontal="center" vertical="center" wrapText="1" readingOrder="1"/>
    </xf>
    <xf numFmtId="0" fontId="31" fillId="12" borderId="44" xfId="0" applyFont="1" applyFill="1" applyBorder="1" applyAlignment="1">
      <alignment horizontal="center" vertical="center" wrapText="1" readingOrder="1"/>
    </xf>
    <xf numFmtId="0" fontId="31" fillId="12" borderId="60" xfId="0" applyFont="1" applyFill="1" applyBorder="1" applyAlignment="1">
      <alignment horizontal="center" vertical="center" wrapText="1" readingOrder="1"/>
    </xf>
    <xf numFmtId="0" fontId="31" fillId="12" borderId="43" xfId="0" applyFont="1" applyFill="1" applyBorder="1" applyAlignment="1">
      <alignment horizontal="center" vertical="center" wrapText="1" readingOrder="1"/>
    </xf>
    <xf numFmtId="0" fontId="31" fillId="12" borderId="54" xfId="0" applyFont="1" applyFill="1" applyBorder="1" applyAlignment="1">
      <alignment horizontal="center" vertical="center" wrapText="1" readingOrder="1"/>
    </xf>
    <xf numFmtId="0" fontId="31" fillId="12" borderId="58" xfId="0" applyFont="1" applyFill="1" applyBorder="1" applyAlignment="1">
      <alignment horizontal="center" vertical="center" wrapText="1" readingOrder="1"/>
    </xf>
    <xf numFmtId="0" fontId="31" fillId="12" borderId="59" xfId="0" applyFont="1" applyFill="1" applyBorder="1" applyAlignment="1">
      <alignment horizontal="center" vertical="center" wrapText="1" readingOrder="1"/>
    </xf>
    <xf numFmtId="0" fontId="32" fillId="12" borderId="17" xfId="0" applyFont="1" applyFill="1" applyBorder="1" applyAlignment="1">
      <alignment horizontal="center" vertical="center" wrapText="1"/>
    </xf>
    <xf numFmtId="0" fontId="16" fillId="0" borderId="35" xfId="0" applyFont="1" applyBorder="1"/>
    <xf numFmtId="0" fontId="0" fillId="0" borderId="0" xfId="0" applyAlignment="1">
      <alignment wrapText="1"/>
    </xf>
    <xf numFmtId="0" fontId="17" fillId="0" borderId="0" xfId="0" applyFont="1" applyAlignment="1">
      <alignment horizontal="right"/>
    </xf>
    <xf numFmtId="0" fontId="16" fillId="0" borderId="18" xfId="0" applyFont="1" applyBorder="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19" fillId="2" borderId="14" xfId="0" applyFont="1" applyFill="1" applyBorder="1" applyAlignment="1">
      <alignment horizontal="center" vertical="center" wrapText="1" readingOrder="1"/>
    </xf>
    <xf numFmtId="0" fontId="19" fillId="2" borderId="15" xfId="0" applyFont="1" applyFill="1" applyBorder="1" applyAlignment="1">
      <alignment horizontal="center" vertical="center" wrapText="1" readingOrder="1"/>
    </xf>
    <xf numFmtId="0" fontId="21" fillId="2" borderId="4" xfId="0" applyFont="1" applyFill="1" applyBorder="1" applyAlignment="1">
      <alignment horizontal="center" vertical="center" wrapText="1" readingOrder="1"/>
    </xf>
    <xf numFmtId="0" fontId="21" fillId="2" borderId="5" xfId="0" applyFont="1" applyFill="1" applyBorder="1" applyAlignment="1">
      <alignment horizontal="center" vertical="center" wrapText="1" readingOrder="1"/>
    </xf>
    <xf numFmtId="0" fontId="21" fillId="2" borderId="6" xfId="0" applyFont="1" applyFill="1" applyBorder="1" applyAlignment="1">
      <alignment horizontal="center" vertical="center" wrapText="1" readingOrder="1"/>
    </xf>
    <xf numFmtId="0" fontId="22" fillId="4" borderId="4" xfId="0" applyFont="1" applyFill="1" applyBorder="1" applyAlignment="1">
      <alignment horizontal="center" vertical="center" wrapText="1" readingOrder="1"/>
    </xf>
    <xf numFmtId="0" fontId="22" fillId="4" borderId="5" xfId="0" applyFont="1" applyFill="1" applyBorder="1" applyAlignment="1">
      <alignment horizontal="center" vertical="center" wrapText="1" readingOrder="1"/>
    </xf>
    <xf numFmtId="0" fontId="22" fillId="4" borderId="6" xfId="0" applyFont="1" applyFill="1" applyBorder="1" applyAlignment="1">
      <alignment horizontal="center" vertical="center" wrapText="1" readingOrder="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2" fillId="3" borderId="4" xfId="0" applyFont="1" applyFill="1" applyBorder="1" applyAlignment="1">
      <alignment horizontal="center" vertical="center" wrapText="1" readingOrder="1"/>
    </xf>
    <xf numFmtId="0" fontId="22" fillId="3" borderId="5" xfId="0" applyFont="1" applyFill="1" applyBorder="1" applyAlignment="1">
      <alignment horizontal="center" vertical="center" wrapText="1" readingOrder="1"/>
    </xf>
    <xf numFmtId="0" fontId="22" fillId="3" borderId="6" xfId="0" applyFont="1" applyFill="1" applyBorder="1" applyAlignment="1">
      <alignment horizontal="center" vertical="center" wrapText="1" readingOrder="1"/>
    </xf>
    <xf numFmtId="0" fontId="4" fillId="3" borderId="4" xfId="0" applyFont="1" applyFill="1" applyBorder="1" applyAlignment="1">
      <alignment vertical="center" wrapText="1"/>
    </xf>
    <xf numFmtId="0" fontId="4" fillId="3" borderId="6" xfId="0" applyFont="1" applyFill="1" applyBorder="1" applyAlignment="1">
      <alignment vertical="center" wrapText="1"/>
    </xf>
    <xf numFmtId="0" fontId="16" fillId="0" borderId="37" xfId="0" applyFont="1" applyBorder="1" applyAlignment="1">
      <alignment horizontal="center"/>
    </xf>
    <xf numFmtId="0" fontId="16" fillId="0" borderId="30" xfId="0" applyFont="1" applyBorder="1" applyAlignment="1">
      <alignment horizontal="center"/>
    </xf>
    <xf numFmtId="0" fontId="16" fillId="0" borderId="29" xfId="0" applyFont="1" applyBorder="1" applyAlignment="1">
      <alignment horizontal="center"/>
    </xf>
    <xf numFmtId="0" fontId="4" fillId="4" borderId="4" xfId="0" applyFont="1" applyFill="1" applyBorder="1" applyAlignment="1">
      <alignment vertical="center" wrapText="1"/>
    </xf>
    <xf numFmtId="0" fontId="4" fillId="4" borderId="6" xfId="0" applyFont="1" applyFill="1" applyBorder="1" applyAlignment="1">
      <alignment vertical="center" wrapText="1"/>
    </xf>
    <xf numFmtId="0" fontId="5" fillId="2" borderId="4" xfId="0" applyFont="1" applyFill="1" applyBorder="1" applyAlignment="1">
      <alignment horizontal="center" vertical="center" wrapText="1" readingOrder="1"/>
    </xf>
    <xf numFmtId="0" fontId="5" fillId="2" borderId="16" xfId="0" applyFont="1" applyFill="1" applyBorder="1" applyAlignment="1">
      <alignment horizontal="center" vertical="center" wrapText="1" readingOrder="1"/>
    </xf>
    <xf numFmtId="0" fontId="7" fillId="4" borderId="4" xfId="0" applyFont="1" applyFill="1" applyBorder="1" applyAlignment="1">
      <alignment horizontal="center" vertical="center" wrapText="1" readingOrder="1"/>
    </xf>
    <xf numFmtId="0" fontId="7" fillId="4" borderId="6" xfId="0" applyFont="1" applyFill="1" applyBorder="1" applyAlignment="1">
      <alignment horizontal="center" vertical="center" wrapText="1" readingOrder="1"/>
    </xf>
    <xf numFmtId="0" fontId="7" fillId="3" borderId="4"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0" fontId="7" fillId="3" borderId="6" xfId="0" applyFont="1" applyFill="1" applyBorder="1" applyAlignment="1">
      <alignment horizontal="center" vertical="center" wrapText="1" readingOrder="1"/>
    </xf>
    <xf numFmtId="17" fontId="7" fillId="4" borderId="4" xfId="0" applyNumberFormat="1" applyFont="1" applyFill="1" applyBorder="1" applyAlignment="1">
      <alignment horizontal="center" vertical="center" wrapText="1" readingOrder="1"/>
    </xf>
    <xf numFmtId="17" fontId="7" fillId="4" borderId="6" xfId="0" applyNumberFormat="1" applyFont="1" applyFill="1" applyBorder="1" applyAlignment="1">
      <alignment horizontal="center" vertical="center" wrapText="1" readingOrder="1"/>
    </xf>
    <xf numFmtId="0" fontId="11" fillId="4" borderId="4" xfId="0" applyFont="1" applyFill="1" applyBorder="1" applyAlignment="1">
      <alignment horizontal="center" vertical="center" wrapText="1" readingOrder="1"/>
    </xf>
    <xf numFmtId="0" fontId="11" fillId="4" borderId="6" xfId="0" applyFont="1" applyFill="1" applyBorder="1" applyAlignment="1">
      <alignment horizontal="center" vertical="center" wrapText="1" readingOrder="1"/>
    </xf>
    <xf numFmtId="6" fontId="7" fillId="4" borderId="4" xfId="0" applyNumberFormat="1" applyFont="1" applyFill="1" applyBorder="1" applyAlignment="1">
      <alignment horizontal="center" vertical="center" wrapText="1" readingOrder="1"/>
    </xf>
    <xf numFmtId="6" fontId="7" fillId="4" borderId="6" xfId="0" applyNumberFormat="1" applyFont="1" applyFill="1" applyBorder="1" applyAlignment="1">
      <alignment horizontal="center" vertical="center" wrapText="1" readingOrder="1"/>
    </xf>
    <xf numFmtId="14" fontId="7" fillId="4" borderId="4" xfId="0" applyNumberFormat="1" applyFont="1" applyFill="1" applyBorder="1" applyAlignment="1">
      <alignment horizontal="center" vertical="center" wrapText="1" readingOrder="1"/>
    </xf>
    <xf numFmtId="14" fontId="7" fillId="4" borderId="6" xfId="0" applyNumberFormat="1" applyFont="1" applyFill="1" applyBorder="1" applyAlignment="1">
      <alignment horizontal="center" vertical="center" wrapText="1" readingOrder="1"/>
    </xf>
    <xf numFmtId="0" fontId="7" fillId="5" borderId="4" xfId="0" applyFont="1" applyFill="1" applyBorder="1" applyAlignment="1">
      <alignment horizontal="center" vertical="center" wrapText="1" readingOrder="1"/>
    </xf>
    <xf numFmtId="0" fontId="7" fillId="5" borderId="6" xfId="0" applyFont="1" applyFill="1" applyBorder="1" applyAlignment="1">
      <alignment horizontal="center" vertical="center" wrapText="1" readingOrder="1"/>
    </xf>
    <xf numFmtId="3" fontId="7" fillId="3" borderId="4" xfId="0" applyNumberFormat="1" applyFont="1" applyFill="1" applyBorder="1" applyAlignment="1">
      <alignment horizontal="center" vertical="center" wrapText="1" readingOrder="1"/>
    </xf>
    <xf numFmtId="3" fontId="7" fillId="3" borderId="5" xfId="0" applyNumberFormat="1" applyFont="1" applyFill="1" applyBorder="1" applyAlignment="1">
      <alignment horizontal="center" vertical="center" wrapText="1" readingOrder="1"/>
    </xf>
    <xf numFmtId="3" fontId="7" fillId="3" borderId="6" xfId="0" applyNumberFormat="1" applyFont="1" applyFill="1" applyBorder="1" applyAlignment="1">
      <alignment horizontal="center" vertical="center" wrapText="1" readingOrder="1"/>
    </xf>
    <xf numFmtId="6" fontId="7" fillId="3" borderId="4" xfId="0" applyNumberFormat="1" applyFont="1" applyFill="1" applyBorder="1" applyAlignment="1">
      <alignment horizontal="center" vertical="center" wrapText="1" readingOrder="1"/>
    </xf>
    <xf numFmtId="6" fontId="7" fillId="3" borderId="5" xfId="0" applyNumberFormat="1" applyFont="1" applyFill="1" applyBorder="1" applyAlignment="1">
      <alignment horizontal="center" vertical="center" wrapText="1" readingOrder="1"/>
    </xf>
    <xf numFmtId="6" fontId="7" fillId="3" borderId="6" xfId="0" applyNumberFormat="1" applyFont="1" applyFill="1" applyBorder="1" applyAlignment="1">
      <alignment horizontal="center" vertical="center" wrapText="1" readingOrder="1"/>
    </xf>
    <xf numFmtId="14" fontId="7" fillId="3" borderId="4" xfId="0" applyNumberFormat="1" applyFont="1" applyFill="1" applyBorder="1" applyAlignment="1">
      <alignment horizontal="center" vertical="center" wrapText="1" readingOrder="1"/>
    </xf>
    <xf numFmtId="14" fontId="7" fillId="3" borderId="6" xfId="0" applyNumberFormat="1" applyFont="1" applyFill="1" applyBorder="1" applyAlignment="1">
      <alignment horizontal="center" vertical="center" wrapText="1" readingOrder="1"/>
    </xf>
    <xf numFmtId="3" fontId="7" fillId="4" borderId="4" xfId="0" applyNumberFormat="1" applyFont="1" applyFill="1" applyBorder="1" applyAlignment="1">
      <alignment horizontal="center" vertical="center" wrapText="1" readingOrder="1"/>
    </xf>
    <xf numFmtId="3" fontId="7" fillId="4" borderId="6" xfId="0" applyNumberFormat="1" applyFont="1" applyFill="1" applyBorder="1" applyAlignment="1">
      <alignment horizontal="center" vertical="center" wrapText="1" readingOrder="1"/>
    </xf>
    <xf numFmtId="0" fontId="7" fillId="4" borderId="5" xfId="0" applyFont="1" applyFill="1" applyBorder="1" applyAlignment="1">
      <alignment horizontal="center" vertical="center" wrapText="1" readingOrder="1"/>
    </xf>
    <xf numFmtId="3" fontId="7" fillId="4" borderId="5" xfId="0" applyNumberFormat="1" applyFont="1" applyFill="1" applyBorder="1" applyAlignment="1">
      <alignment horizontal="center" vertical="center" wrapText="1" readingOrder="1"/>
    </xf>
    <xf numFmtId="6" fontId="7" fillId="4" borderId="5" xfId="0" applyNumberFormat="1" applyFont="1" applyFill="1" applyBorder="1" applyAlignment="1">
      <alignment horizontal="center" vertical="center" wrapText="1" readingOrder="1"/>
    </xf>
    <xf numFmtId="14" fontId="7" fillId="4" borderId="5" xfId="0" applyNumberFormat="1" applyFont="1" applyFill="1" applyBorder="1" applyAlignment="1">
      <alignment horizontal="center" vertical="center" wrapText="1" readingOrder="1"/>
    </xf>
    <xf numFmtId="0" fontId="9" fillId="6" borderId="7" xfId="0" applyFont="1" applyFill="1" applyBorder="1" applyAlignment="1">
      <alignment horizontal="center" vertical="center" wrapText="1" readingOrder="1"/>
    </xf>
    <xf numFmtId="0" fontId="9" fillId="6" borderId="8" xfId="0" applyFont="1" applyFill="1" applyBorder="1" applyAlignment="1">
      <alignment horizontal="center" vertical="center" wrapText="1" readingOrder="1"/>
    </xf>
    <xf numFmtId="0" fontId="9" fillId="6" borderId="9" xfId="0" applyFont="1" applyFill="1" applyBorder="1" applyAlignment="1">
      <alignment horizontal="center" vertical="center" wrapText="1" readingOrder="1"/>
    </xf>
    <xf numFmtId="0" fontId="9" fillId="7" borderId="7"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9" borderId="7" xfId="0" applyFont="1" applyFill="1" applyBorder="1" applyAlignment="1">
      <alignment horizontal="center" vertical="center" wrapText="1" readingOrder="1"/>
    </xf>
    <xf numFmtId="0" fontId="9" fillId="9" borderId="8" xfId="0" applyFont="1" applyFill="1" applyBorder="1" applyAlignment="1">
      <alignment horizontal="center" vertical="center" wrapText="1" readingOrder="1"/>
    </xf>
    <xf numFmtId="0" fontId="9" fillId="9" borderId="9" xfId="0" applyFont="1" applyFill="1" applyBorder="1" applyAlignment="1">
      <alignment horizontal="center" vertical="center" wrapText="1" readingOrder="1"/>
    </xf>
    <xf numFmtId="0" fontId="9" fillId="10" borderId="7" xfId="0" applyFont="1" applyFill="1" applyBorder="1" applyAlignment="1">
      <alignment horizontal="center" vertical="center" wrapText="1" readingOrder="1"/>
    </xf>
    <xf numFmtId="0" fontId="9" fillId="10" borderId="8" xfId="0" applyFont="1" applyFill="1" applyBorder="1" applyAlignment="1">
      <alignment horizontal="center" vertical="center" wrapText="1" readingOrder="1"/>
    </xf>
    <xf numFmtId="0" fontId="9" fillId="10" borderId="9"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9" fillId="8" borderId="8" xfId="0" applyFont="1" applyFill="1" applyBorder="1" applyAlignment="1">
      <alignment horizontal="center" vertical="center" wrapText="1" readingOrder="1"/>
    </xf>
    <xf numFmtId="0" fontId="9" fillId="8" borderId="9" xfId="0" applyFont="1" applyFill="1" applyBorder="1" applyAlignment="1">
      <alignment horizontal="center" vertical="center" wrapText="1" readingOrder="1"/>
    </xf>
    <xf numFmtId="0" fontId="17" fillId="0" borderId="37" xfId="0" applyFont="1" applyBorder="1" applyAlignment="1">
      <alignment horizontal="center"/>
    </xf>
    <xf numFmtId="0" fontId="17" fillId="0" borderId="29" xfId="0" applyFont="1" applyBorder="1" applyAlignment="1">
      <alignment horizontal="center"/>
    </xf>
    <xf numFmtId="0" fontId="17" fillId="0" borderId="30" xfId="0" applyFont="1" applyBorder="1" applyAlignment="1">
      <alignment horizontal="center"/>
    </xf>
    <xf numFmtId="0" fontId="40" fillId="0" borderId="0" xfId="0" applyFont="1" applyAlignment="1">
      <alignment wrapText="1"/>
    </xf>
    <xf numFmtId="0" fontId="0" fillId="0" borderId="0" xfId="0" applyAlignment="1">
      <alignment wrapText="1"/>
    </xf>
    <xf numFmtId="0" fontId="2" fillId="0" borderId="3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8" fillId="0" borderId="0" xfId="0" applyFont="1" applyAlignment="1">
      <alignment horizontal="left" vertical="top"/>
    </xf>
    <xf numFmtId="0" fontId="35" fillId="11" borderId="10" xfId="0" applyFont="1" applyFill="1" applyBorder="1" applyAlignment="1">
      <alignment horizontal="center" vertical="center" wrapText="1" readingOrder="1"/>
    </xf>
    <xf numFmtId="0" fontId="37" fillId="0" borderId="10" xfId="0" applyFont="1" applyBorder="1" applyAlignment="1">
      <alignment horizontal="center"/>
    </xf>
    <xf numFmtId="0" fontId="33" fillId="11" borderId="10" xfId="0" applyFont="1" applyFill="1" applyBorder="1" applyAlignment="1">
      <alignment horizontal="center" vertical="center" wrapText="1" readingOrder="1"/>
    </xf>
    <xf numFmtId="0" fontId="33" fillId="11" borderId="22" xfId="0" applyFont="1" applyFill="1" applyBorder="1" applyAlignment="1">
      <alignment horizontal="center" vertical="center" wrapText="1" readingOrder="1"/>
    </xf>
    <xf numFmtId="14" fontId="35" fillId="11" borderId="10" xfId="0" applyNumberFormat="1" applyFont="1" applyFill="1" applyBorder="1" applyAlignment="1">
      <alignment horizontal="center" vertical="center" wrapText="1" readingOrder="1"/>
    </xf>
    <xf numFmtId="14" fontId="35" fillId="11" borderId="22" xfId="0" applyNumberFormat="1" applyFont="1" applyFill="1" applyBorder="1" applyAlignment="1">
      <alignment horizontal="center" vertical="center" wrapText="1" readingOrder="1"/>
    </xf>
    <xf numFmtId="0" fontId="16" fillId="0" borderId="10" xfId="0" applyFont="1" applyBorder="1" applyAlignment="1">
      <alignment horizontal="center"/>
    </xf>
    <xf numFmtId="0" fontId="16" fillId="0" borderId="22" xfId="0" applyFont="1" applyBorder="1" applyAlignment="1">
      <alignment horizontal="center"/>
    </xf>
    <xf numFmtId="0" fontId="14" fillId="11" borderId="11" xfId="0" applyFont="1" applyFill="1" applyBorder="1" applyAlignment="1">
      <alignment horizontal="center"/>
    </xf>
    <xf numFmtId="0" fontId="14" fillId="11" borderId="12" xfId="0" applyFont="1" applyFill="1" applyBorder="1" applyAlignment="1">
      <alignment horizontal="center"/>
    </xf>
    <xf numFmtId="0" fontId="14" fillId="11" borderId="13" xfId="0" applyFont="1"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8" xfId="0" applyBorder="1" applyAlignment="1">
      <alignment horizontal="center"/>
    </xf>
    <xf numFmtId="0" fontId="0" fillId="0" borderId="27" xfId="0" applyBorder="1" applyAlignment="1">
      <alignment horizontal="center"/>
    </xf>
    <xf numFmtId="0" fontId="0" fillId="0" borderId="10" xfId="0" applyBorder="1" applyAlignment="1">
      <alignment horizontal="center"/>
    </xf>
    <xf numFmtId="0" fontId="0" fillId="0" borderId="22" xfId="0" applyBorder="1" applyAlignment="1">
      <alignment horizontal="center"/>
    </xf>
    <xf numFmtId="0" fontId="16" fillId="0" borderId="26" xfId="0" applyFont="1" applyBorder="1" applyAlignment="1">
      <alignment horizontal="center"/>
    </xf>
    <xf numFmtId="0" fontId="16" fillId="0" borderId="28" xfId="0" applyFont="1" applyBorder="1" applyAlignment="1">
      <alignment horizontal="center"/>
    </xf>
    <xf numFmtId="0" fontId="16" fillId="0" borderId="27" xfId="0" applyFont="1" applyBorder="1" applyAlignment="1">
      <alignment horizontal="center"/>
    </xf>
    <xf numFmtId="0" fontId="35" fillId="11" borderId="22" xfId="0" applyFont="1" applyFill="1" applyBorder="1" applyAlignment="1">
      <alignment horizontal="center" vertical="center" wrapText="1" readingOrder="1"/>
    </xf>
    <xf numFmtId="0" fontId="35" fillId="11" borderId="24" xfId="0" applyFont="1" applyFill="1" applyBorder="1" applyAlignment="1">
      <alignment horizontal="center" vertical="center" wrapText="1" readingOrder="1"/>
    </xf>
    <xf numFmtId="0" fontId="3" fillId="0" borderId="0" xfId="0" applyFont="1" applyAlignment="1">
      <alignment vertical="center" readingOrder="1"/>
    </xf>
    <xf numFmtId="0" fontId="0" fillId="0" borderId="0" xfId="0" applyAlignment="1"/>
    <xf numFmtId="0" fontId="3" fillId="0" borderId="0" xfId="0" applyFont="1" applyAlignment="1">
      <alignment horizontal="left" vertical="center" readingOrder="1"/>
    </xf>
    <xf numFmtId="0" fontId="0" fillId="0" borderId="0" xfId="0" applyAlignment="1">
      <alignment horizontal="left"/>
    </xf>
    <xf numFmtId="0" fontId="31" fillId="12" borderId="45" xfId="0" applyFont="1" applyFill="1" applyBorder="1" applyAlignment="1">
      <alignment horizontal="center" vertical="center" wrapText="1" readingOrder="1"/>
    </xf>
    <xf numFmtId="0" fontId="31" fillId="12" borderId="44" xfId="0" applyFont="1" applyFill="1" applyBorder="1" applyAlignment="1">
      <alignment horizontal="center" vertical="center" wrapText="1" readingOrder="1"/>
    </xf>
    <xf numFmtId="0" fontId="30" fillId="0" borderId="50" xfId="0" applyFont="1" applyBorder="1" applyAlignment="1">
      <alignment horizontal="center" vertical="center" wrapText="1" readingOrder="1"/>
    </xf>
    <xf numFmtId="0" fontId="30" fillId="0" borderId="53" xfId="0" applyFont="1" applyBorder="1" applyAlignment="1">
      <alignment horizontal="center" vertical="center" wrapText="1" readingOrder="1"/>
    </xf>
    <xf numFmtId="0" fontId="30" fillId="0" borderId="55" xfId="0" applyFont="1" applyBorder="1" applyAlignment="1">
      <alignment horizontal="center" vertical="center" wrapText="1" readingOrder="1"/>
    </xf>
    <xf numFmtId="0" fontId="31" fillId="0" borderId="45" xfId="0" applyFont="1" applyBorder="1" applyAlignment="1">
      <alignment horizontal="center" vertical="center" wrapText="1" readingOrder="1"/>
    </xf>
    <xf numFmtId="0" fontId="31" fillId="0" borderId="44" xfId="0" applyFont="1" applyBorder="1" applyAlignment="1">
      <alignment horizontal="center" vertical="center" wrapText="1" readingOrder="1"/>
    </xf>
    <xf numFmtId="0" fontId="31" fillId="12" borderId="58" xfId="0" applyFont="1" applyFill="1" applyBorder="1" applyAlignment="1">
      <alignment horizontal="center" vertical="center" wrapText="1" readingOrder="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43997-EB8B-4D3E-9918-AEF326714E61}">
  <dimension ref="A1:A3"/>
  <sheetViews>
    <sheetView tabSelected="1" workbookViewId="0">
      <selection activeCell="A6" sqref="A6"/>
    </sheetView>
  </sheetViews>
  <sheetFormatPr defaultRowHeight="14.4" x14ac:dyDescent="0.3"/>
  <cols>
    <col min="1" max="1" width="73.77734375" customWidth="1"/>
  </cols>
  <sheetData>
    <row r="1" spans="1:1" ht="62.4" customHeight="1" x14ac:dyDescent="0.3">
      <c r="A1" s="203" t="s">
        <v>564</v>
      </c>
    </row>
    <row r="3" spans="1:1" x14ac:dyDescent="0.3">
      <c r="A3" t="s">
        <v>568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workbookViewId="0">
      <selection activeCell="B25" sqref="B25"/>
    </sheetView>
  </sheetViews>
  <sheetFormatPr defaultColWidth="9.21875" defaultRowHeight="15.6" x14ac:dyDescent="0.3"/>
  <cols>
    <col min="1" max="1" width="29.77734375" style="41" customWidth="1"/>
    <col min="2" max="2" width="29.21875" style="41" bestFit="1" customWidth="1"/>
    <col min="3" max="3" width="26.77734375" style="41" bestFit="1" customWidth="1"/>
    <col min="4" max="5" width="30.21875" style="41" bestFit="1" customWidth="1"/>
    <col min="6" max="6" width="34.77734375" style="41" bestFit="1" customWidth="1"/>
    <col min="7" max="16384" width="9.21875" style="41"/>
  </cols>
  <sheetData>
    <row r="1" spans="1:6" x14ac:dyDescent="0.3">
      <c r="A1" s="1" t="s">
        <v>174</v>
      </c>
    </row>
    <row r="3" spans="1:6" x14ac:dyDescent="0.3">
      <c r="A3" s="41" t="s">
        <v>554</v>
      </c>
    </row>
    <row r="4" spans="1:6" ht="16.2" thickBot="1" x14ac:dyDescent="0.35"/>
    <row r="5" spans="1:6" ht="16.2" thickBot="1" x14ac:dyDescent="0.35">
      <c r="B5" s="283" t="s">
        <v>543</v>
      </c>
      <c r="C5" s="284"/>
      <c r="D5" s="284"/>
      <c r="E5" s="284"/>
      <c r="F5" s="285"/>
    </row>
    <row r="6" spans="1:6" ht="16.2" thickBot="1" x14ac:dyDescent="0.35">
      <c r="B6" s="162" t="s">
        <v>542</v>
      </c>
      <c r="C6" s="165" t="s">
        <v>266</v>
      </c>
      <c r="D6" s="165" t="s">
        <v>267</v>
      </c>
      <c r="E6" s="165" t="s">
        <v>268</v>
      </c>
      <c r="F6" s="159" t="s">
        <v>269</v>
      </c>
    </row>
    <row r="7" spans="1:6" x14ac:dyDescent="0.3">
      <c r="B7" s="286">
        <v>2017</v>
      </c>
      <c r="C7" s="166" t="s">
        <v>270</v>
      </c>
      <c r="D7" s="166"/>
      <c r="E7" s="166"/>
      <c r="F7" s="167"/>
    </row>
    <row r="8" spans="1:6" ht="16.2" thickBot="1" x14ac:dyDescent="0.35">
      <c r="B8" s="288"/>
      <c r="C8" s="164" t="s">
        <v>514</v>
      </c>
      <c r="D8" s="164"/>
      <c r="E8" s="164"/>
      <c r="F8" s="161"/>
    </row>
    <row r="9" spans="1:6" ht="16.2" thickBot="1" x14ac:dyDescent="0.35">
      <c r="B9" s="168">
        <v>2018</v>
      </c>
      <c r="C9" s="168"/>
      <c r="D9" s="168"/>
      <c r="E9" s="168"/>
      <c r="F9" s="169"/>
    </row>
    <row r="10" spans="1:6" x14ac:dyDescent="0.3">
      <c r="B10" s="286">
        <v>2019</v>
      </c>
      <c r="C10" s="166" t="s">
        <v>513</v>
      </c>
      <c r="D10" s="166"/>
      <c r="E10" s="166"/>
      <c r="F10" s="167"/>
    </row>
    <row r="11" spans="1:6" x14ac:dyDescent="0.3">
      <c r="B11" s="287"/>
      <c r="C11" s="163" t="s">
        <v>516</v>
      </c>
      <c r="D11" s="163"/>
      <c r="E11" s="163"/>
      <c r="F11" s="160"/>
    </row>
    <row r="12" spans="1:6" x14ac:dyDescent="0.3">
      <c r="B12" s="287"/>
      <c r="C12" s="163" t="s">
        <v>517</v>
      </c>
      <c r="D12" s="163"/>
      <c r="E12" s="163"/>
      <c r="F12" s="160"/>
    </row>
    <row r="13" spans="1:6" ht="16.2" thickBot="1" x14ac:dyDescent="0.35">
      <c r="B13" s="288"/>
      <c r="C13" s="164" t="s">
        <v>515</v>
      </c>
      <c r="D13" s="164" t="s">
        <v>519</v>
      </c>
      <c r="E13" s="164"/>
      <c r="F13" s="161"/>
    </row>
    <row r="14" spans="1:6" ht="16.2" thickBot="1" x14ac:dyDescent="0.35">
      <c r="B14" s="168">
        <v>2020</v>
      </c>
      <c r="C14" s="168" t="s">
        <v>518</v>
      </c>
      <c r="D14" s="168" t="s">
        <v>520</v>
      </c>
      <c r="E14" s="168" t="s">
        <v>523</v>
      </c>
      <c r="F14" s="169"/>
    </row>
    <row r="15" spans="1:6" ht="16.2" thickBot="1" x14ac:dyDescent="0.35">
      <c r="B15" s="168">
        <v>2021</v>
      </c>
      <c r="C15" s="168" t="s">
        <v>521</v>
      </c>
      <c r="D15" s="168" t="s">
        <v>522</v>
      </c>
      <c r="E15" s="168"/>
      <c r="F15" s="169"/>
    </row>
    <row r="16" spans="1:6" x14ac:dyDescent="0.3">
      <c r="B16" s="286">
        <v>2022</v>
      </c>
      <c r="C16" s="166" t="s">
        <v>524</v>
      </c>
      <c r="D16" s="166"/>
      <c r="E16" s="166" t="s">
        <v>526</v>
      </c>
      <c r="F16" s="167"/>
    </row>
    <row r="17" spans="1:6" ht="16.2" thickBot="1" x14ac:dyDescent="0.35">
      <c r="B17" s="288"/>
      <c r="C17" s="164" t="s">
        <v>525</v>
      </c>
      <c r="D17" s="164"/>
      <c r="E17" s="164"/>
      <c r="F17" s="161"/>
    </row>
    <row r="18" spans="1:6" ht="16.2" thickBot="1" x14ac:dyDescent="0.35">
      <c r="B18" s="168">
        <v>2023</v>
      </c>
      <c r="C18" s="168"/>
      <c r="D18" s="168"/>
      <c r="E18" s="168" t="s">
        <v>527</v>
      </c>
      <c r="F18" s="168" t="s">
        <v>544</v>
      </c>
    </row>
    <row r="19" spans="1:6" x14ac:dyDescent="0.3">
      <c r="B19" s="286">
        <v>2024</v>
      </c>
      <c r="C19" s="166"/>
      <c r="D19" s="166"/>
      <c r="E19" s="166"/>
      <c r="F19" s="170" t="s">
        <v>529</v>
      </c>
    </row>
    <row r="20" spans="1:6" x14ac:dyDescent="0.3">
      <c r="B20" s="287"/>
      <c r="C20" s="163"/>
      <c r="D20" s="163"/>
      <c r="E20" s="163"/>
      <c r="F20" s="163" t="s">
        <v>528</v>
      </c>
    </row>
    <row r="21" spans="1:6" ht="16.2" thickBot="1" x14ac:dyDescent="0.35">
      <c r="B21" s="288"/>
      <c r="C21" s="164"/>
      <c r="D21" s="164"/>
      <c r="E21" s="164"/>
      <c r="F21" s="171" t="s">
        <v>530</v>
      </c>
    </row>
    <row r="22" spans="1:6" x14ac:dyDescent="0.3">
      <c r="B22" s="166">
        <v>2025</v>
      </c>
      <c r="C22" s="166"/>
      <c r="D22" s="166"/>
      <c r="E22" s="166"/>
      <c r="F22" s="166" t="s">
        <v>531</v>
      </c>
    </row>
    <row r="23" spans="1:6" ht="16.2" thickBot="1" x14ac:dyDescent="0.35">
      <c r="B23" s="164"/>
      <c r="C23" s="164"/>
      <c r="D23" s="164"/>
      <c r="E23" s="164"/>
      <c r="F23" s="164" t="s">
        <v>532</v>
      </c>
    </row>
    <row r="24" spans="1:6" x14ac:dyDescent="0.3">
      <c r="A24"/>
      <c r="B24"/>
      <c r="C24"/>
      <c r="D24"/>
      <c r="E24"/>
    </row>
    <row r="25" spans="1:6" x14ac:dyDescent="0.3">
      <c r="A25"/>
      <c r="B25" s="204" t="s">
        <v>533</v>
      </c>
      <c r="C25" s="289" t="s">
        <v>534</v>
      </c>
      <c r="D25" s="289"/>
      <c r="E25"/>
    </row>
    <row r="26" spans="1:6" x14ac:dyDescent="0.3">
      <c r="C26" s="289" t="s">
        <v>535</v>
      </c>
      <c r="D26" s="289"/>
    </row>
    <row r="28" spans="1:6" ht="14.55" customHeight="1" x14ac:dyDescent="0.3">
      <c r="A28" s="190"/>
      <c r="B28" s="190"/>
      <c r="C28" s="190"/>
      <c r="D28" s="190"/>
      <c r="E28" s="190"/>
      <c r="F28" s="190"/>
    </row>
    <row r="29" spans="1:6" x14ac:dyDescent="0.3">
      <c r="A29" s="190"/>
      <c r="B29" s="190"/>
      <c r="C29" s="190"/>
      <c r="D29" s="190"/>
      <c r="E29" s="190"/>
      <c r="F29" s="190"/>
    </row>
  </sheetData>
  <mergeCells count="7">
    <mergeCell ref="B5:F5"/>
    <mergeCell ref="B19:B21"/>
    <mergeCell ref="C25:D25"/>
    <mergeCell ref="C26:D26"/>
    <mergeCell ref="B7:B8"/>
    <mergeCell ref="B10:B13"/>
    <mergeCell ref="B16:B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9"/>
  <sheetViews>
    <sheetView topLeftCell="A33" workbookViewId="0">
      <selection activeCell="C48" sqref="C48:F48"/>
    </sheetView>
  </sheetViews>
  <sheetFormatPr defaultColWidth="9.21875" defaultRowHeight="15.6" x14ac:dyDescent="0.3"/>
  <cols>
    <col min="1" max="1" width="9.21875" style="41"/>
    <col min="2" max="2" width="57.77734375" style="41" bestFit="1" customWidth="1"/>
    <col min="3" max="3" width="15.44140625" style="41" customWidth="1"/>
    <col min="4" max="5" width="9.21875" style="41"/>
    <col min="6" max="6" width="22.44140625" style="41" customWidth="1"/>
    <col min="7" max="7" width="14.77734375" style="41" customWidth="1"/>
    <col min="8" max="8" width="46.5546875" style="41" customWidth="1"/>
    <col min="9" max="16384" width="9.21875" style="41"/>
  </cols>
  <sheetData>
    <row r="1" spans="1:8" x14ac:dyDescent="0.3">
      <c r="A1" s="1" t="s">
        <v>511</v>
      </c>
    </row>
    <row r="3" spans="1:8" x14ac:dyDescent="0.3">
      <c r="A3" s="41" t="s">
        <v>555</v>
      </c>
    </row>
    <row r="5" spans="1:8" ht="24.6" x14ac:dyDescent="0.4">
      <c r="B5" s="291" t="s">
        <v>269</v>
      </c>
      <c r="C5" s="291"/>
      <c r="D5" s="291"/>
      <c r="E5" s="291"/>
      <c r="F5" s="291"/>
      <c r="G5" s="291"/>
      <c r="H5" s="291"/>
    </row>
    <row r="6" spans="1:8" ht="16.5" customHeight="1" x14ac:dyDescent="0.3">
      <c r="B6" s="147" t="s">
        <v>487</v>
      </c>
      <c r="C6" s="298" t="s">
        <v>490</v>
      </c>
      <c r="D6" s="299"/>
      <c r="E6" s="299"/>
      <c r="F6" s="300"/>
      <c r="G6" s="298" t="s">
        <v>489</v>
      </c>
      <c r="H6" s="300"/>
    </row>
    <row r="7" spans="1:8" ht="33.75" customHeight="1" x14ac:dyDescent="0.3">
      <c r="B7" s="147" t="s">
        <v>452</v>
      </c>
      <c r="C7" s="290" t="s">
        <v>512</v>
      </c>
      <c r="D7" s="290"/>
      <c r="E7" s="290"/>
      <c r="F7" s="290"/>
      <c r="G7" s="290" t="s">
        <v>488</v>
      </c>
      <c r="H7" s="290"/>
    </row>
    <row r="8" spans="1:8" x14ac:dyDescent="0.3">
      <c r="B8" s="147" t="s">
        <v>453</v>
      </c>
      <c r="C8" s="294">
        <v>42826</v>
      </c>
      <c r="D8" s="294"/>
      <c r="E8" s="294"/>
      <c r="F8" s="294"/>
      <c r="G8" s="294">
        <v>43217</v>
      </c>
      <c r="H8" s="294"/>
    </row>
    <row r="9" spans="1:8" ht="45" x14ac:dyDescent="0.3">
      <c r="B9" s="147" t="s">
        <v>454</v>
      </c>
      <c r="C9" s="148" t="s">
        <v>355</v>
      </c>
      <c r="D9" s="148" t="s">
        <v>353</v>
      </c>
      <c r="E9" s="148" t="s">
        <v>455</v>
      </c>
      <c r="F9" s="148" t="s">
        <v>354</v>
      </c>
      <c r="G9" s="148" t="s">
        <v>456</v>
      </c>
      <c r="H9" s="148" t="s">
        <v>457</v>
      </c>
    </row>
    <row r="10" spans="1:8" x14ac:dyDescent="0.3">
      <c r="B10" s="147" t="s">
        <v>458</v>
      </c>
      <c r="C10" s="148">
        <v>240</v>
      </c>
      <c r="D10" s="148">
        <v>110</v>
      </c>
      <c r="E10" s="148">
        <v>900</v>
      </c>
      <c r="F10" s="148">
        <v>240</v>
      </c>
      <c r="G10" s="148">
        <v>420</v>
      </c>
      <c r="H10" s="148">
        <v>132</v>
      </c>
    </row>
    <row r="11" spans="1:8" x14ac:dyDescent="0.3">
      <c r="B11" s="147" t="s">
        <v>459</v>
      </c>
      <c r="C11" s="148" t="s">
        <v>86</v>
      </c>
      <c r="D11" s="148" t="s">
        <v>86</v>
      </c>
      <c r="E11" s="148" t="s">
        <v>460</v>
      </c>
      <c r="F11" s="148" t="s">
        <v>86</v>
      </c>
      <c r="G11" s="148" t="s">
        <v>86</v>
      </c>
      <c r="H11" s="148" t="s">
        <v>86</v>
      </c>
    </row>
    <row r="12" spans="1:8" x14ac:dyDescent="0.3">
      <c r="B12" s="147" t="s">
        <v>321</v>
      </c>
      <c r="C12" s="148">
        <v>2024</v>
      </c>
      <c r="D12" s="148">
        <v>2023</v>
      </c>
      <c r="E12" s="148">
        <v>2025</v>
      </c>
      <c r="F12" s="148">
        <v>2024</v>
      </c>
      <c r="G12" s="148">
        <v>2024</v>
      </c>
      <c r="H12" s="148">
        <v>2025</v>
      </c>
    </row>
    <row r="13" spans="1:8" x14ac:dyDescent="0.3">
      <c r="B13" s="147" t="s">
        <v>461</v>
      </c>
      <c r="C13" s="148">
        <v>67</v>
      </c>
      <c r="D13" s="148">
        <v>39</v>
      </c>
      <c r="E13" s="148">
        <v>85</v>
      </c>
      <c r="F13" s="148">
        <v>58</v>
      </c>
      <c r="G13" s="148">
        <v>53</v>
      </c>
      <c r="H13" s="148">
        <v>42</v>
      </c>
    </row>
    <row r="14" spans="1:8" x14ac:dyDescent="0.3">
      <c r="B14" s="147" t="s">
        <v>462</v>
      </c>
      <c r="C14" s="148" t="s">
        <v>463</v>
      </c>
      <c r="D14" s="148" t="s">
        <v>464</v>
      </c>
      <c r="E14" s="148">
        <v>39</v>
      </c>
      <c r="F14" s="148" t="s">
        <v>465</v>
      </c>
      <c r="G14" s="148" t="s">
        <v>463</v>
      </c>
      <c r="H14" s="148" t="s">
        <v>464</v>
      </c>
    </row>
    <row r="15" spans="1:8" ht="16.5" customHeight="1" x14ac:dyDescent="0.3">
      <c r="B15" s="147" t="s">
        <v>466</v>
      </c>
      <c r="C15" s="290">
        <v>20</v>
      </c>
      <c r="D15" s="290"/>
      <c r="E15" s="290"/>
      <c r="F15" s="290"/>
      <c r="G15" s="290">
        <v>20</v>
      </c>
      <c r="H15" s="290"/>
    </row>
    <row r="16" spans="1:8" ht="78.75" customHeight="1" x14ac:dyDescent="0.3">
      <c r="B16" s="147" t="s">
        <v>467</v>
      </c>
      <c r="C16" s="290" t="s">
        <v>468</v>
      </c>
      <c r="D16" s="290"/>
      <c r="E16" s="290"/>
      <c r="F16" s="290"/>
      <c r="G16" s="290" t="s">
        <v>468</v>
      </c>
      <c r="H16" s="290"/>
    </row>
    <row r="17" spans="2:8" ht="47.25" customHeight="1" x14ac:dyDescent="0.3">
      <c r="B17" s="147" t="s">
        <v>469</v>
      </c>
      <c r="C17" s="290" t="s">
        <v>470</v>
      </c>
      <c r="D17" s="290"/>
      <c r="E17" s="290"/>
      <c r="F17" s="290"/>
      <c r="G17" s="290" t="s">
        <v>470</v>
      </c>
      <c r="H17" s="290"/>
    </row>
    <row r="18" spans="2:8" ht="47.25" customHeight="1" x14ac:dyDescent="0.3">
      <c r="B18" s="147" t="s">
        <v>471</v>
      </c>
      <c r="C18" s="290" t="s">
        <v>472</v>
      </c>
      <c r="D18" s="290"/>
      <c r="E18" s="290"/>
      <c r="F18" s="290"/>
      <c r="G18" s="290" t="s">
        <v>472</v>
      </c>
      <c r="H18" s="290"/>
    </row>
    <row r="19" spans="2:8" ht="31.5" customHeight="1" x14ac:dyDescent="0.3">
      <c r="B19" s="147" t="s">
        <v>473</v>
      </c>
      <c r="C19" s="290" t="s">
        <v>474</v>
      </c>
      <c r="D19" s="290"/>
      <c r="E19" s="290"/>
      <c r="F19" s="290"/>
      <c r="G19" s="290" t="s">
        <v>474</v>
      </c>
      <c r="H19" s="290"/>
    </row>
    <row r="20" spans="2:8" x14ac:dyDescent="0.3">
      <c r="B20" s="147" t="s">
        <v>475</v>
      </c>
      <c r="C20" s="290" t="s">
        <v>476</v>
      </c>
      <c r="D20" s="290"/>
      <c r="E20" s="290"/>
      <c r="F20" s="290"/>
      <c r="G20" s="290" t="s">
        <v>476</v>
      </c>
      <c r="H20" s="290"/>
    </row>
    <row r="21" spans="2:8" x14ac:dyDescent="0.3">
      <c r="B21" s="147" t="s">
        <v>485</v>
      </c>
      <c r="C21" s="290" t="s">
        <v>477</v>
      </c>
      <c r="D21" s="290"/>
      <c r="E21" s="290"/>
      <c r="F21" s="290"/>
      <c r="G21" s="290" t="s">
        <v>477</v>
      </c>
      <c r="H21" s="290"/>
    </row>
    <row r="22" spans="2:8" x14ac:dyDescent="0.3">
      <c r="B22" s="147" t="s">
        <v>478</v>
      </c>
      <c r="C22" s="148">
        <v>0</v>
      </c>
      <c r="D22" s="148">
        <v>65</v>
      </c>
      <c r="E22" s="148">
        <v>0</v>
      </c>
      <c r="F22" s="148">
        <v>0</v>
      </c>
      <c r="G22" s="148">
        <v>0</v>
      </c>
      <c r="H22" s="148">
        <v>118</v>
      </c>
    </row>
    <row r="23" spans="2:8" x14ac:dyDescent="0.3">
      <c r="B23" s="147" t="s">
        <v>486</v>
      </c>
      <c r="C23" s="148" t="s">
        <v>479</v>
      </c>
      <c r="D23" s="148" t="s">
        <v>480</v>
      </c>
      <c r="E23" s="148" t="s">
        <v>481</v>
      </c>
      <c r="F23" s="148" t="s">
        <v>482</v>
      </c>
      <c r="G23" s="148" t="s">
        <v>483</v>
      </c>
      <c r="H23" s="148" t="s">
        <v>484</v>
      </c>
    </row>
    <row r="24" spans="2:8" ht="16.2" thickBot="1" x14ac:dyDescent="0.35"/>
    <row r="25" spans="2:8" x14ac:dyDescent="0.3">
      <c r="B25" s="307" t="s">
        <v>266</v>
      </c>
      <c r="C25" s="308"/>
      <c r="D25" s="308"/>
      <c r="E25" s="308"/>
      <c r="F25" s="309"/>
    </row>
    <row r="26" spans="2:8" x14ac:dyDescent="0.3">
      <c r="B26" s="155" t="s">
        <v>451</v>
      </c>
      <c r="C26" s="296" t="s">
        <v>502</v>
      </c>
      <c r="D26" s="296"/>
      <c r="E26" s="296"/>
      <c r="F26" s="297"/>
    </row>
    <row r="27" spans="2:8" ht="18" customHeight="1" x14ac:dyDescent="0.3">
      <c r="B27" s="150" t="s">
        <v>452</v>
      </c>
      <c r="C27" s="292" t="s">
        <v>500</v>
      </c>
      <c r="D27" s="292"/>
      <c r="E27" s="292"/>
      <c r="F27" s="293"/>
    </row>
    <row r="28" spans="2:8" x14ac:dyDescent="0.3">
      <c r="B28" s="150" t="s">
        <v>453</v>
      </c>
      <c r="C28" s="294">
        <v>42989</v>
      </c>
      <c r="D28" s="294"/>
      <c r="E28" s="294"/>
      <c r="F28" s="295"/>
    </row>
    <row r="29" spans="2:8" ht="30" x14ac:dyDescent="0.3">
      <c r="B29" s="150" t="s">
        <v>454</v>
      </c>
      <c r="C29" s="290" t="s">
        <v>329</v>
      </c>
      <c r="D29" s="290"/>
      <c r="E29" s="148" t="s">
        <v>491</v>
      </c>
      <c r="F29" s="151" t="s">
        <v>330</v>
      </c>
    </row>
    <row r="30" spans="2:8" x14ac:dyDescent="0.3">
      <c r="B30" s="150" t="s">
        <v>458</v>
      </c>
      <c r="C30" s="290">
        <v>860</v>
      </c>
      <c r="D30" s="290"/>
      <c r="E30" s="149">
        <v>1386</v>
      </c>
      <c r="F30" s="151">
        <v>950</v>
      </c>
    </row>
    <row r="31" spans="2:8" x14ac:dyDescent="0.3">
      <c r="B31" s="150" t="s">
        <v>459</v>
      </c>
      <c r="C31" s="290" t="s">
        <v>492</v>
      </c>
      <c r="D31" s="290"/>
      <c r="E31" s="148" t="s">
        <v>86</v>
      </c>
      <c r="F31" s="151" t="s">
        <v>493</v>
      </c>
    </row>
    <row r="32" spans="2:8" ht="30" x14ac:dyDescent="0.3">
      <c r="B32" s="150" t="s">
        <v>321</v>
      </c>
      <c r="C32" s="290" t="s">
        <v>494</v>
      </c>
      <c r="D32" s="290"/>
      <c r="E32" s="148" t="s">
        <v>495</v>
      </c>
      <c r="F32" s="151" t="s">
        <v>495</v>
      </c>
    </row>
    <row r="33" spans="2:7" x14ac:dyDescent="0.3">
      <c r="B33" s="150" t="s">
        <v>461</v>
      </c>
      <c r="C33" s="290">
        <v>33</v>
      </c>
      <c r="D33" s="290"/>
      <c r="E33" s="148">
        <v>100</v>
      </c>
      <c r="F33" s="151">
        <v>30</v>
      </c>
    </row>
    <row r="34" spans="2:7" x14ac:dyDescent="0.3">
      <c r="B34" s="150" t="s">
        <v>462</v>
      </c>
      <c r="C34" s="290" t="s">
        <v>496</v>
      </c>
      <c r="D34" s="290"/>
      <c r="E34" s="148" t="s">
        <v>497</v>
      </c>
      <c r="F34" s="151" t="s">
        <v>47</v>
      </c>
    </row>
    <row r="35" spans="2:7" x14ac:dyDescent="0.3">
      <c r="B35" s="150" t="s">
        <v>466</v>
      </c>
      <c r="C35" s="290">
        <v>15</v>
      </c>
      <c r="D35" s="290"/>
      <c r="E35" s="290"/>
      <c r="F35" s="310"/>
    </row>
    <row r="36" spans="2:7" x14ac:dyDescent="0.3">
      <c r="B36" s="150" t="s">
        <v>467</v>
      </c>
      <c r="C36" s="290" t="s">
        <v>476</v>
      </c>
      <c r="D36" s="290"/>
      <c r="E36" s="290"/>
      <c r="F36" s="310"/>
    </row>
    <row r="37" spans="2:7" x14ac:dyDescent="0.3">
      <c r="B37" s="150" t="s">
        <v>471</v>
      </c>
      <c r="C37" s="290" t="s">
        <v>476</v>
      </c>
      <c r="D37" s="290"/>
      <c r="E37" s="290"/>
      <c r="F37" s="310"/>
    </row>
    <row r="38" spans="2:7" x14ac:dyDescent="0.3">
      <c r="B38" s="150" t="s">
        <v>498</v>
      </c>
      <c r="C38" s="290">
        <v>25</v>
      </c>
      <c r="D38" s="290"/>
      <c r="E38" s="290"/>
      <c r="F38" s="310"/>
    </row>
    <row r="39" spans="2:7" x14ac:dyDescent="0.3">
      <c r="B39" s="150" t="s">
        <v>475</v>
      </c>
      <c r="C39" s="290" t="s">
        <v>322</v>
      </c>
      <c r="D39" s="290"/>
      <c r="E39" s="290"/>
      <c r="F39" s="310"/>
    </row>
    <row r="40" spans="2:7" x14ac:dyDescent="0.3">
      <c r="B40" s="150" t="s">
        <v>499</v>
      </c>
      <c r="C40" s="148">
        <v>127</v>
      </c>
      <c r="D40" s="290">
        <v>98</v>
      </c>
      <c r="E40" s="290"/>
      <c r="F40" s="151">
        <v>98</v>
      </c>
    </row>
    <row r="41" spans="2:7" ht="18" thickBot="1" x14ac:dyDescent="0.35">
      <c r="B41" s="152" t="s">
        <v>501</v>
      </c>
      <c r="C41" s="153">
        <v>127</v>
      </c>
      <c r="D41" s="311">
        <v>98</v>
      </c>
      <c r="E41" s="311"/>
      <c r="F41" s="154">
        <v>98</v>
      </c>
    </row>
    <row r="42" spans="2:7" ht="16.2" thickBot="1" x14ac:dyDescent="0.35"/>
    <row r="43" spans="2:7" ht="16.2" thickBot="1" x14ac:dyDescent="0.35">
      <c r="B43" s="227" t="s">
        <v>268</v>
      </c>
      <c r="C43" s="229"/>
      <c r="D43" s="229"/>
      <c r="E43" s="229"/>
      <c r="F43" s="228"/>
    </row>
    <row r="44" spans="2:7" x14ac:dyDescent="0.3">
      <c r="B44" s="156" t="s">
        <v>452</v>
      </c>
      <c r="C44" s="303" t="s">
        <v>509</v>
      </c>
      <c r="D44" s="303"/>
      <c r="E44" s="303"/>
      <c r="F44" s="304"/>
    </row>
    <row r="45" spans="2:7" x14ac:dyDescent="0.3">
      <c r="B45" s="157" t="s">
        <v>453</v>
      </c>
      <c r="C45" s="305">
        <v>43178</v>
      </c>
      <c r="D45" s="305"/>
      <c r="E45" s="305"/>
      <c r="F45" s="306"/>
    </row>
    <row r="46" spans="2:7" x14ac:dyDescent="0.3">
      <c r="B46" s="157" t="s">
        <v>454</v>
      </c>
      <c r="C46" s="305" t="s">
        <v>503</v>
      </c>
      <c r="D46" s="305"/>
      <c r="E46" s="305"/>
      <c r="F46" s="306"/>
      <c r="G46"/>
    </row>
    <row r="47" spans="2:7" x14ac:dyDescent="0.3">
      <c r="B47" s="157" t="s">
        <v>458</v>
      </c>
      <c r="C47" s="305">
        <v>700</v>
      </c>
      <c r="D47" s="305"/>
      <c r="E47" s="305"/>
      <c r="F47" s="306"/>
      <c r="G47"/>
    </row>
    <row r="48" spans="2:7" x14ac:dyDescent="0.3">
      <c r="B48" s="157" t="s">
        <v>459</v>
      </c>
      <c r="C48" s="305" t="s">
        <v>504</v>
      </c>
      <c r="D48" s="305"/>
      <c r="E48" s="305"/>
      <c r="F48" s="306"/>
      <c r="G48"/>
    </row>
    <row r="49" spans="2:7" x14ac:dyDescent="0.3">
      <c r="B49" s="157" t="s">
        <v>321</v>
      </c>
      <c r="C49" s="305">
        <v>2022</v>
      </c>
      <c r="D49" s="305"/>
      <c r="E49" s="305"/>
      <c r="F49" s="306"/>
      <c r="G49"/>
    </row>
    <row r="50" spans="2:7" x14ac:dyDescent="0.3">
      <c r="B50" s="157" t="s">
        <v>461</v>
      </c>
      <c r="C50" s="305">
        <v>22</v>
      </c>
      <c r="D50" s="305"/>
      <c r="E50" s="305"/>
      <c r="F50" s="306"/>
      <c r="G50"/>
    </row>
    <row r="51" spans="2:7" x14ac:dyDescent="0.3">
      <c r="B51" s="157" t="s">
        <v>462</v>
      </c>
      <c r="C51" s="305" t="s">
        <v>505</v>
      </c>
      <c r="D51" s="305"/>
      <c r="E51" s="305"/>
      <c r="F51" s="306"/>
      <c r="G51"/>
    </row>
    <row r="52" spans="2:7" x14ac:dyDescent="0.3">
      <c r="B52" s="157" t="s">
        <v>466</v>
      </c>
      <c r="C52" s="305">
        <v>15</v>
      </c>
      <c r="D52" s="305"/>
      <c r="E52" s="305"/>
      <c r="F52" s="306"/>
    </row>
    <row r="53" spans="2:7" x14ac:dyDescent="0.3">
      <c r="B53" s="157" t="s">
        <v>467</v>
      </c>
      <c r="C53" s="305" t="s">
        <v>506</v>
      </c>
      <c r="D53" s="305"/>
      <c r="E53" s="305"/>
      <c r="F53" s="306"/>
    </row>
    <row r="54" spans="2:7" x14ac:dyDescent="0.3">
      <c r="B54" s="157" t="s">
        <v>469</v>
      </c>
      <c r="C54" s="305" t="s">
        <v>470</v>
      </c>
      <c r="D54" s="305"/>
      <c r="E54" s="305"/>
      <c r="F54" s="306"/>
    </row>
    <row r="55" spans="2:7" x14ac:dyDescent="0.3">
      <c r="B55" s="157" t="s">
        <v>471</v>
      </c>
      <c r="C55" s="305" t="s">
        <v>472</v>
      </c>
      <c r="D55" s="305"/>
      <c r="E55" s="305"/>
      <c r="F55" s="306"/>
    </row>
    <row r="56" spans="2:7" x14ac:dyDescent="0.3">
      <c r="B56" s="157" t="s">
        <v>475</v>
      </c>
      <c r="C56" s="305" t="s">
        <v>21</v>
      </c>
      <c r="D56" s="305"/>
      <c r="E56" s="305"/>
      <c r="F56" s="306"/>
    </row>
    <row r="57" spans="2:7" x14ac:dyDescent="0.3">
      <c r="B57" s="157" t="s">
        <v>485</v>
      </c>
      <c r="C57" s="305" t="s">
        <v>507</v>
      </c>
      <c r="D57" s="305"/>
      <c r="E57" s="305"/>
      <c r="F57" s="306"/>
    </row>
    <row r="58" spans="2:7" x14ac:dyDescent="0.3">
      <c r="B58" s="157" t="s">
        <v>499</v>
      </c>
      <c r="C58" s="305">
        <v>0</v>
      </c>
      <c r="D58" s="305"/>
      <c r="E58" s="305"/>
      <c r="F58" s="306"/>
    </row>
    <row r="59" spans="2:7" ht="16.2" thickBot="1" x14ac:dyDescent="0.35">
      <c r="B59" s="158" t="s">
        <v>510</v>
      </c>
      <c r="C59" s="301" t="s">
        <v>508</v>
      </c>
      <c r="D59" s="301"/>
      <c r="E59" s="301"/>
      <c r="F59" s="302"/>
    </row>
  </sheetData>
  <mergeCells count="55">
    <mergeCell ref="B25:F25"/>
    <mergeCell ref="C31:D31"/>
    <mergeCell ref="C58:F58"/>
    <mergeCell ref="B43:F43"/>
    <mergeCell ref="C32:D32"/>
    <mergeCell ref="C33:D33"/>
    <mergeCell ref="C34:D34"/>
    <mergeCell ref="C35:F35"/>
    <mergeCell ref="C36:F36"/>
    <mergeCell ref="C37:F37"/>
    <mergeCell ref="C38:F38"/>
    <mergeCell ref="C39:F39"/>
    <mergeCell ref="D40:E40"/>
    <mergeCell ref="D41:E41"/>
    <mergeCell ref="C59:F59"/>
    <mergeCell ref="C44:F44"/>
    <mergeCell ref="C45:F45"/>
    <mergeCell ref="C46:F46"/>
    <mergeCell ref="C47:F47"/>
    <mergeCell ref="C48:F48"/>
    <mergeCell ref="C49:F49"/>
    <mergeCell ref="C50:F50"/>
    <mergeCell ref="C51:F51"/>
    <mergeCell ref="C53:F53"/>
    <mergeCell ref="C54:F54"/>
    <mergeCell ref="C55:F55"/>
    <mergeCell ref="C56:F56"/>
    <mergeCell ref="C57:F57"/>
    <mergeCell ref="C52:F52"/>
    <mergeCell ref="B5:H5"/>
    <mergeCell ref="C27:F27"/>
    <mergeCell ref="C28:F28"/>
    <mergeCell ref="C29:D29"/>
    <mergeCell ref="C30:D30"/>
    <mergeCell ref="C17:F17"/>
    <mergeCell ref="G17:H17"/>
    <mergeCell ref="C18:F18"/>
    <mergeCell ref="G18:H18"/>
    <mergeCell ref="C8:F8"/>
    <mergeCell ref="G8:H8"/>
    <mergeCell ref="C26:F26"/>
    <mergeCell ref="C6:F6"/>
    <mergeCell ref="G6:H6"/>
    <mergeCell ref="C7:F7"/>
    <mergeCell ref="G7:H7"/>
    <mergeCell ref="C15:F15"/>
    <mergeCell ref="G15:H15"/>
    <mergeCell ref="C16:F16"/>
    <mergeCell ref="G16:H16"/>
    <mergeCell ref="C21:F21"/>
    <mergeCell ref="G21:H21"/>
    <mergeCell ref="C19:F19"/>
    <mergeCell ref="G19:H19"/>
    <mergeCell ref="C20:F20"/>
    <mergeCell ref="G20:H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99"/>
  <sheetViews>
    <sheetView topLeftCell="A97" zoomScaleNormal="100" workbookViewId="0">
      <selection activeCell="F16" sqref="F16"/>
    </sheetView>
  </sheetViews>
  <sheetFormatPr defaultColWidth="9.21875" defaultRowHeight="15.6" x14ac:dyDescent="0.3"/>
  <cols>
    <col min="1" max="1" width="9.21875" style="41"/>
    <col min="2" max="2" width="24.77734375" style="41" customWidth="1"/>
    <col min="3" max="3" width="14.77734375" style="41" bestFit="1" customWidth="1"/>
    <col min="4" max="4" width="15.109375" style="41" bestFit="1" customWidth="1"/>
    <col min="5" max="16384" width="9.21875" style="41"/>
  </cols>
  <sheetData>
    <row r="1" spans="1:4" x14ac:dyDescent="0.3">
      <c r="A1" s="1" t="s">
        <v>175</v>
      </c>
    </row>
    <row r="3" spans="1:4" x14ac:dyDescent="0.3">
      <c r="A3" s="41" t="s">
        <v>556</v>
      </c>
    </row>
    <row r="5" spans="1:4" ht="16.2" thickBot="1" x14ac:dyDescent="0.35">
      <c r="B5" s="105" t="s">
        <v>321</v>
      </c>
      <c r="C5" s="105" t="s">
        <v>458</v>
      </c>
      <c r="D5" s="105" t="s">
        <v>560</v>
      </c>
    </row>
    <row r="6" spans="1:4" x14ac:dyDescent="0.3">
      <c r="B6" s="100">
        <v>2009</v>
      </c>
      <c r="C6" s="100">
        <v>30</v>
      </c>
      <c r="D6" s="191">
        <v>6980.4683757408193</v>
      </c>
    </row>
    <row r="7" spans="1:4" x14ac:dyDescent="0.3">
      <c r="B7" s="100">
        <v>2014</v>
      </c>
      <c r="C7" s="100">
        <v>216</v>
      </c>
      <c r="D7" s="191">
        <v>5063.6388129640573</v>
      </c>
    </row>
    <row r="8" spans="1:4" x14ac:dyDescent="0.3">
      <c r="B8" s="100">
        <v>2010</v>
      </c>
      <c r="C8" s="100">
        <v>165</v>
      </c>
      <c r="D8" s="191">
        <v>5175.898353448948</v>
      </c>
    </row>
    <row r="9" spans="1:4" x14ac:dyDescent="0.3">
      <c r="B9" s="100">
        <v>2019</v>
      </c>
      <c r="C9" s="100">
        <v>369.6</v>
      </c>
      <c r="D9" s="191">
        <v>3731.9596518101471</v>
      </c>
    </row>
    <row r="10" spans="1:4" x14ac:dyDescent="0.3">
      <c r="B10" s="100">
        <v>2018</v>
      </c>
      <c r="C10" s="100">
        <v>309</v>
      </c>
      <c r="D10" s="191">
        <v>3939.1299851301419</v>
      </c>
    </row>
    <row r="11" spans="1:4" x14ac:dyDescent="0.3">
      <c r="B11" s="100">
        <v>2021</v>
      </c>
      <c r="C11" s="100">
        <v>246</v>
      </c>
      <c r="D11" s="191">
        <v>4583.0127515913591</v>
      </c>
    </row>
    <row r="12" spans="1:4" x14ac:dyDescent="0.3">
      <c r="B12" s="100">
        <v>2017</v>
      </c>
      <c r="C12" s="100">
        <v>165</v>
      </c>
      <c r="D12" s="191">
        <v>4406.3680427316795</v>
      </c>
    </row>
    <row r="13" spans="1:4" x14ac:dyDescent="0.3">
      <c r="B13" s="100">
        <v>2013</v>
      </c>
      <c r="C13" s="100">
        <v>184.5</v>
      </c>
      <c r="D13" s="191">
        <v>5835.6223337490446</v>
      </c>
    </row>
    <row r="14" spans="1:4" x14ac:dyDescent="0.3">
      <c r="B14" s="100">
        <v>2013</v>
      </c>
      <c r="C14" s="100">
        <v>110.7</v>
      </c>
      <c r="D14" s="191">
        <v>5835.6223337490446</v>
      </c>
    </row>
    <row r="15" spans="1:4" x14ac:dyDescent="0.3">
      <c r="B15" s="100">
        <v>2021</v>
      </c>
      <c r="C15" s="100">
        <v>180</v>
      </c>
      <c r="D15" s="191">
        <v>1712.035610340695</v>
      </c>
    </row>
    <row r="16" spans="1:4" x14ac:dyDescent="0.3">
      <c r="B16" s="100">
        <v>2010</v>
      </c>
      <c r="C16" s="100">
        <v>102</v>
      </c>
      <c r="D16" s="191">
        <v>3333.7302732514622</v>
      </c>
    </row>
    <row r="17" spans="2:4" x14ac:dyDescent="0.3">
      <c r="B17" s="100">
        <v>2007</v>
      </c>
      <c r="C17" s="100">
        <v>1.5</v>
      </c>
      <c r="D17" s="191">
        <v>3258.4859119361599</v>
      </c>
    </row>
    <row r="18" spans="2:4" x14ac:dyDescent="0.3">
      <c r="B18" s="100">
        <v>2019</v>
      </c>
      <c r="C18" s="100">
        <v>300</v>
      </c>
      <c r="D18" s="191">
        <v>2535.188065084295</v>
      </c>
    </row>
    <row r="19" spans="2:4" x14ac:dyDescent="0.3">
      <c r="B19" s="100">
        <v>2009</v>
      </c>
      <c r="C19" s="100">
        <v>32</v>
      </c>
      <c r="D19" s="191">
        <v>2056.681483548522</v>
      </c>
    </row>
    <row r="20" spans="2:4" x14ac:dyDescent="0.3">
      <c r="B20" s="100">
        <v>2012</v>
      </c>
      <c r="C20" s="100">
        <v>50</v>
      </c>
      <c r="D20" s="191">
        <v>2337.094872739267</v>
      </c>
    </row>
    <row r="21" spans="2:4" x14ac:dyDescent="0.3">
      <c r="B21" s="100">
        <v>2013</v>
      </c>
      <c r="C21" s="100">
        <v>50</v>
      </c>
      <c r="D21" s="191">
        <v>2466.534457114527</v>
      </c>
    </row>
    <row r="22" spans="2:4" x14ac:dyDescent="0.3">
      <c r="B22" s="100">
        <v>2018</v>
      </c>
      <c r="C22" s="100">
        <v>200</v>
      </c>
      <c r="D22" s="191">
        <v>3160.4301263066918</v>
      </c>
    </row>
    <row r="23" spans="2:4" x14ac:dyDescent="0.3">
      <c r="B23" s="100">
        <v>2020</v>
      </c>
      <c r="C23" s="100">
        <v>400</v>
      </c>
      <c r="D23" s="191">
        <v>2771.4439178421499</v>
      </c>
    </row>
    <row r="24" spans="2:4" x14ac:dyDescent="0.3">
      <c r="B24" s="100">
        <v>2011</v>
      </c>
      <c r="C24" s="100">
        <v>2</v>
      </c>
      <c r="D24" s="191">
        <v>1832.5248233812581</v>
      </c>
    </row>
    <row r="25" spans="2:4" x14ac:dyDescent="0.3">
      <c r="B25" s="100">
        <v>2014</v>
      </c>
      <c r="C25" s="100">
        <v>20</v>
      </c>
      <c r="D25" s="191">
        <v>2614.4744795244451</v>
      </c>
    </row>
    <row r="26" spans="2:4" x14ac:dyDescent="0.3">
      <c r="B26" s="100">
        <v>2020</v>
      </c>
      <c r="C26" s="100">
        <v>300</v>
      </c>
      <c r="D26" s="191">
        <v>2367.4908000787191</v>
      </c>
    </row>
    <row r="27" spans="2:4" x14ac:dyDescent="0.3">
      <c r="B27" s="100">
        <v>2020</v>
      </c>
      <c r="C27" s="100">
        <v>300</v>
      </c>
      <c r="D27" s="191">
        <v>2731.9857378408378</v>
      </c>
    </row>
    <row r="28" spans="2:4" x14ac:dyDescent="0.3">
      <c r="B28" s="100">
        <v>2015</v>
      </c>
      <c r="C28" s="100">
        <v>50</v>
      </c>
      <c r="D28" s="191">
        <v>3751.4962466622192</v>
      </c>
    </row>
    <row r="29" spans="2:4" x14ac:dyDescent="0.3">
      <c r="B29" s="100">
        <v>2020</v>
      </c>
      <c r="C29" s="100">
        <v>300</v>
      </c>
      <c r="D29" s="191">
        <v>2397.0844350797029</v>
      </c>
    </row>
    <row r="30" spans="2:4" x14ac:dyDescent="0.3">
      <c r="B30" s="100">
        <v>2014</v>
      </c>
      <c r="C30" s="100">
        <v>49.2</v>
      </c>
      <c r="D30" s="191">
        <v>2547.3533314886631</v>
      </c>
    </row>
    <row r="31" spans="2:4" x14ac:dyDescent="0.3">
      <c r="B31" s="100">
        <v>2018</v>
      </c>
      <c r="C31" s="100">
        <v>300</v>
      </c>
      <c r="D31" s="191">
        <v>2654.192498125979</v>
      </c>
    </row>
    <row r="32" spans="2:4" x14ac:dyDescent="0.3">
      <c r="B32" s="100">
        <v>2019</v>
      </c>
      <c r="C32" s="100">
        <v>300</v>
      </c>
      <c r="D32" s="191">
        <v>2959.3635000983991</v>
      </c>
    </row>
    <row r="33" spans="2:4" x14ac:dyDescent="0.3">
      <c r="B33" s="100">
        <v>2015</v>
      </c>
      <c r="C33" s="100">
        <v>200</v>
      </c>
      <c r="D33" s="191">
        <v>2416.609993716168</v>
      </c>
    </row>
    <row r="34" spans="2:4" x14ac:dyDescent="0.3">
      <c r="B34" s="100">
        <v>2018</v>
      </c>
      <c r="C34" s="100">
        <v>200</v>
      </c>
      <c r="D34" s="191">
        <v>2670.9747552233821</v>
      </c>
    </row>
    <row r="35" spans="2:4" x14ac:dyDescent="0.3">
      <c r="B35" s="100">
        <v>2018</v>
      </c>
      <c r="C35" s="100">
        <v>300</v>
      </c>
      <c r="D35" s="191">
        <v>2486.7869056993341</v>
      </c>
    </row>
    <row r="36" spans="2:4" x14ac:dyDescent="0.3">
      <c r="B36" s="100">
        <v>2017</v>
      </c>
      <c r="C36" s="100">
        <v>200</v>
      </c>
      <c r="D36" s="191">
        <v>2638.106482985821</v>
      </c>
    </row>
    <row r="37" spans="2:4" x14ac:dyDescent="0.3">
      <c r="B37" s="100">
        <v>2018</v>
      </c>
      <c r="C37" s="100">
        <v>250</v>
      </c>
      <c r="D37" s="191">
        <v>2987.0471274976398</v>
      </c>
    </row>
    <row r="38" spans="2:4" x14ac:dyDescent="0.3">
      <c r="B38" s="100">
        <v>2018</v>
      </c>
      <c r="C38" s="100">
        <v>200</v>
      </c>
      <c r="D38" s="191">
        <v>3031.4358973586859</v>
      </c>
    </row>
    <row r="39" spans="2:4" x14ac:dyDescent="0.3">
      <c r="B39" s="100">
        <v>2019</v>
      </c>
      <c r="C39" s="100">
        <v>200</v>
      </c>
      <c r="D39" s="191">
        <v>2796.5985075929871</v>
      </c>
    </row>
    <row r="40" spans="2:4" x14ac:dyDescent="0.3">
      <c r="B40" s="100">
        <v>2022</v>
      </c>
      <c r="C40" s="100">
        <v>200</v>
      </c>
      <c r="D40" s="191">
        <v>2700.4191938397889</v>
      </c>
    </row>
    <row r="41" spans="2:4" x14ac:dyDescent="0.3">
      <c r="B41" s="100">
        <v>2018</v>
      </c>
      <c r="C41" s="100">
        <v>90</v>
      </c>
      <c r="D41" s="191">
        <v>1937.234602623497</v>
      </c>
    </row>
    <row r="42" spans="2:4" x14ac:dyDescent="0.3">
      <c r="B42" s="100">
        <v>2020</v>
      </c>
      <c r="C42" s="100">
        <v>203</v>
      </c>
      <c r="D42" s="191">
        <v>2943.1234462111588</v>
      </c>
    </row>
    <row r="43" spans="2:4" x14ac:dyDescent="0.3">
      <c r="B43" s="100">
        <v>2020</v>
      </c>
      <c r="C43" s="100">
        <v>400</v>
      </c>
      <c r="D43" s="191">
        <v>2959.3635000983991</v>
      </c>
    </row>
    <row r="44" spans="2:4" x14ac:dyDescent="0.3">
      <c r="B44" s="100">
        <v>2021</v>
      </c>
      <c r="C44" s="100">
        <v>600</v>
      </c>
      <c r="D44" s="191">
        <v>3156.6544001049592</v>
      </c>
    </row>
    <row r="45" spans="2:4" x14ac:dyDescent="0.3">
      <c r="B45" s="100">
        <v>2016</v>
      </c>
      <c r="C45" s="100">
        <v>80</v>
      </c>
      <c r="D45" s="191">
        <v>3345.4077380371009</v>
      </c>
    </row>
    <row r="46" spans="2:4" x14ac:dyDescent="0.3">
      <c r="B46" s="100">
        <v>2017</v>
      </c>
      <c r="C46" s="100">
        <v>146.4</v>
      </c>
      <c r="D46" s="191">
        <v>2819.4477356314219</v>
      </c>
    </row>
    <row r="47" spans="2:4" x14ac:dyDescent="0.3">
      <c r="B47" s="100">
        <v>2018</v>
      </c>
      <c r="C47" s="100">
        <v>300</v>
      </c>
      <c r="D47" s="191">
        <v>3346.226482800017</v>
      </c>
    </row>
    <row r="48" spans="2:4" x14ac:dyDescent="0.3">
      <c r="B48" s="100">
        <v>2018</v>
      </c>
      <c r="C48" s="100">
        <v>252</v>
      </c>
      <c r="D48" s="191">
        <v>2696.3791517517411</v>
      </c>
    </row>
    <row r="49" spans="2:4" x14ac:dyDescent="0.3">
      <c r="B49" s="100">
        <v>2015</v>
      </c>
      <c r="C49" s="100">
        <v>102.2</v>
      </c>
      <c r="D49" s="191">
        <v>3066.3788287418538</v>
      </c>
    </row>
    <row r="50" spans="2:4" x14ac:dyDescent="0.3">
      <c r="B50" s="100">
        <v>2020</v>
      </c>
      <c r="C50" s="100">
        <v>200</v>
      </c>
      <c r="D50" s="191">
        <v>2741.1104419661419</v>
      </c>
    </row>
    <row r="51" spans="2:4" x14ac:dyDescent="0.3">
      <c r="B51" s="100">
        <v>2017</v>
      </c>
      <c r="C51" s="100">
        <v>202</v>
      </c>
      <c r="D51" s="191">
        <v>2819.0343364434339</v>
      </c>
    </row>
    <row r="52" spans="2:4" x14ac:dyDescent="0.3">
      <c r="B52" s="100">
        <v>2011</v>
      </c>
      <c r="C52" s="100">
        <v>99.3</v>
      </c>
      <c r="D52" s="191">
        <v>3690.8858476963901</v>
      </c>
    </row>
    <row r="53" spans="2:4" x14ac:dyDescent="0.3">
      <c r="B53" s="100">
        <v>2020</v>
      </c>
      <c r="C53" s="100">
        <v>300</v>
      </c>
      <c r="D53" s="191">
        <v>2850.8535050947912</v>
      </c>
    </row>
    <row r="54" spans="2:4" x14ac:dyDescent="0.3">
      <c r="B54" s="100">
        <v>2015</v>
      </c>
      <c r="C54" s="100">
        <v>80</v>
      </c>
      <c r="D54" s="191">
        <v>2662.1479075162069</v>
      </c>
    </row>
    <row r="55" spans="2:4" x14ac:dyDescent="0.3">
      <c r="B55" s="100">
        <v>2019</v>
      </c>
      <c r="C55" s="100">
        <v>400</v>
      </c>
      <c r="D55" s="191">
        <v>924.80109378074962</v>
      </c>
    </row>
    <row r="56" spans="2:4" x14ac:dyDescent="0.3">
      <c r="B56" s="100">
        <v>2018</v>
      </c>
      <c r="C56" s="100">
        <v>300</v>
      </c>
      <c r="D56" s="191">
        <v>2649.89603674924</v>
      </c>
    </row>
    <row r="57" spans="2:4" x14ac:dyDescent="0.3">
      <c r="B57" s="100">
        <v>2017</v>
      </c>
      <c r="C57" s="100">
        <v>156</v>
      </c>
      <c r="D57" s="191">
        <v>2819.1772687942612</v>
      </c>
    </row>
    <row r="58" spans="2:4" x14ac:dyDescent="0.3">
      <c r="B58" s="100">
        <v>2017</v>
      </c>
      <c r="C58" s="100">
        <v>120</v>
      </c>
      <c r="D58" s="191">
        <v>5965.2306144750537</v>
      </c>
    </row>
    <row r="59" spans="2:4" x14ac:dyDescent="0.3">
      <c r="B59" s="100">
        <v>2030</v>
      </c>
      <c r="C59" s="100">
        <v>200</v>
      </c>
      <c r="D59" s="191">
        <v>2425</v>
      </c>
    </row>
    <row r="60" spans="2:4" x14ac:dyDescent="0.3">
      <c r="B60" s="100">
        <v>2018</v>
      </c>
      <c r="C60" s="100">
        <v>201</v>
      </c>
      <c r="D60" s="191">
        <v>2340.8313870537581</v>
      </c>
    </row>
    <row r="61" spans="2:4" x14ac:dyDescent="0.3">
      <c r="B61" s="100">
        <v>2010</v>
      </c>
      <c r="C61" s="100">
        <v>60</v>
      </c>
      <c r="D61" s="191">
        <v>6098.6617096744276</v>
      </c>
    </row>
    <row r="62" spans="2:4" x14ac:dyDescent="0.3">
      <c r="B62" s="100">
        <v>2015</v>
      </c>
      <c r="C62" s="100">
        <v>288</v>
      </c>
      <c r="D62" s="191">
        <v>4601.1637631482854</v>
      </c>
    </row>
    <row r="63" spans="2:4" x14ac:dyDescent="0.3">
      <c r="B63" s="100">
        <v>2015</v>
      </c>
      <c r="C63" s="100">
        <v>312</v>
      </c>
      <c r="D63" s="191">
        <v>5306.5036508745115</v>
      </c>
    </row>
    <row r="64" spans="2:4" x14ac:dyDescent="0.3">
      <c r="B64" s="100">
        <v>2015</v>
      </c>
      <c r="C64" s="100">
        <v>302</v>
      </c>
      <c r="D64" s="191">
        <v>4606.9039431043684</v>
      </c>
    </row>
    <row r="65" spans="2:4" x14ac:dyDescent="0.3">
      <c r="B65" s="100">
        <v>2015</v>
      </c>
      <c r="C65" s="100">
        <v>295.2</v>
      </c>
      <c r="D65" s="191">
        <v>6126.9325476381264</v>
      </c>
    </row>
    <row r="66" spans="2:4" x14ac:dyDescent="0.3">
      <c r="B66" s="100">
        <v>2014</v>
      </c>
      <c r="C66" s="100">
        <v>288</v>
      </c>
      <c r="D66" s="191">
        <v>5797.0207950729964</v>
      </c>
    </row>
    <row r="67" spans="2:4" x14ac:dyDescent="0.3">
      <c r="B67" s="100">
        <v>2015</v>
      </c>
      <c r="C67" s="100">
        <v>288</v>
      </c>
      <c r="D67" s="191">
        <v>5993.2668873664152</v>
      </c>
    </row>
    <row r="68" spans="2:4" x14ac:dyDescent="0.3">
      <c r="B68" s="100">
        <v>2015</v>
      </c>
      <c r="C68" s="100">
        <v>400</v>
      </c>
      <c r="D68" s="191">
        <v>6260.7824586788374</v>
      </c>
    </row>
    <row r="69" spans="2:4" x14ac:dyDescent="0.3">
      <c r="B69" s="100">
        <v>2019</v>
      </c>
      <c r="C69" s="100">
        <v>203</v>
      </c>
      <c r="D69" s="191">
        <v>4443.038963119111</v>
      </c>
    </row>
    <row r="70" spans="2:4" x14ac:dyDescent="0.3">
      <c r="B70" s="100">
        <v>2023</v>
      </c>
      <c r="C70" s="100">
        <v>250</v>
      </c>
      <c r="D70" s="191">
        <v>3382.263410674424</v>
      </c>
    </row>
    <row r="71" spans="2:4" x14ac:dyDescent="0.3">
      <c r="B71" s="100">
        <v>2019</v>
      </c>
      <c r="C71" s="100">
        <v>497</v>
      </c>
      <c r="D71" s="191">
        <v>4007.5802043705612</v>
      </c>
    </row>
    <row r="72" spans="2:4" x14ac:dyDescent="0.3">
      <c r="B72" s="100">
        <v>2017</v>
      </c>
      <c r="C72" s="100">
        <v>288</v>
      </c>
      <c r="D72" s="191">
        <v>5529.4565207774858</v>
      </c>
    </row>
    <row r="73" spans="2:4" x14ac:dyDescent="0.3">
      <c r="B73" s="100">
        <v>2017</v>
      </c>
      <c r="C73" s="100">
        <v>582</v>
      </c>
      <c r="D73" s="191">
        <v>5018.9451491347609</v>
      </c>
    </row>
    <row r="74" spans="2:4" x14ac:dyDescent="0.3">
      <c r="B74" s="100">
        <v>2017</v>
      </c>
      <c r="C74" s="100">
        <v>110.7</v>
      </c>
      <c r="D74" s="191">
        <v>4111.1152222263327</v>
      </c>
    </row>
    <row r="75" spans="2:4" x14ac:dyDescent="0.3">
      <c r="B75" s="100">
        <v>2014</v>
      </c>
      <c r="C75" s="100">
        <v>108</v>
      </c>
      <c r="D75" s="191">
        <v>5889.4896168298064</v>
      </c>
    </row>
    <row r="76" spans="2:4" x14ac:dyDescent="0.3">
      <c r="B76" s="100">
        <v>2019</v>
      </c>
      <c r="C76" s="100">
        <v>396</v>
      </c>
      <c r="D76" s="191">
        <v>4470.8582751339363</v>
      </c>
    </row>
    <row r="77" spans="2:4" x14ac:dyDescent="0.3">
      <c r="B77" s="100">
        <v>2015</v>
      </c>
      <c r="C77" s="100">
        <v>200</v>
      </c>
      <c r="D77" s="191">
        <v>5963.1082370401791</v>
      </c>
    </row>
    <row r="78" spans="2:4" x14ac:dyDescent="0.3">
      <c r="B78" s="100">
        <v>2017</v>
      </c>
      <c r="C78" s="100">
        <v>332.1</v>
      </c>
      <c r="D78" s="191">
        <v>4010.8441192452028</v>
      </c>
    </row>
    <row r="79" spans="2:4" x14ac:dyDescent="0.3">
      <c r="B79" s="100">
        <v>2019</v>
      </c>
      <c r="C79" s="100">
        <v>450</v>
      </c>
      <c r="D79" s="191">
        <v>3196.663666720764</v>
      </c>
    </row>
    <row r="80" spans="2:4" x14ac:dyDescent="0.3">
      <c r="B80" s="100">
        <v>2017</v>
      </c>
      <c r="C80" s="100">
        <v>402</v>
      </c>
      <c r="D80" s="191">
        <v>5246.2739029903214</v>
      </c>
    </row>
    <row r="81" spans="2:4" x14ac:dyDescent="0.3">
      <c r="B81" s="100">
        <v>2019</v>
      </c>
      <c r="C81" s="100">
        <v>385</v>
      </c>
      <c r="D81" s="191">
        <v>3448.9478122461792</v>
      </c>
    </row>
    <row r="82" spans="2:4" x14ac:dyDescent="0.3">
      <c r="B82" s="100">
        <v>2017</v>
      </c>
      <c r="C82" s="100">
        <v>350</v>
      </c>
      <c r="D82" s="191">
        <v>5118.6968935197301</v>
      </c>
    </row>
    <row r="83" spans="2:4" x14ac:dyDescent="0.3">
      <c r="B83" s="100">
        <v>2015</v>
      </c>
      <c r="C83" s="100">
        <v>288</v>
      </c>
      <c r="D83" s="191">
        <v>5762.7566224677057</v>
      </c>
    </row>
    <row r="84" spans="2:4" x14ac:dyDescent="0.3">
      <c r="B84" s="100">
        <v>2011</v>
      </c>
      <c r="C84" s="100">
        <v>48.3</v>
      </c>
      <c r="D84" s="191">
        <v>5759.4919667325976</v>
      </c>
    </row>
    <row r="85" spans="2:4" x14ac:dyDescent="0.3">
      <c r="B85" s="100">
        <v>2003</v>
      </c>
      <c r="C85" s="100">
        <v>23</v>
      </c>
      <c r="D85" s="191">
        <v>1310.5542041447461</v>
      </c>
    </row>
    <row r="86" spans="2:4" x14ac:dyDescent="0.3">
      <c r="B86" s="100">
        <v>2002</v>
      </c>
      <c r="C86" s="100">
        <v>160</v>
      </c>
      <c r="D86" s="191">
        <v>1638.192755180932</v>
      </c>
    </row>
    <row r="87" spans="2:4" x14ac:dyDescent="0.3">
      <c r="B87" s="100">
        <v>1995</v>
      </c>
      <c r="C87" s="100">
        <v>5</v>
      </c>
      <c r="D87" s="191">
        <v>2928.3676227661808</v>
      </c>
    </row>
    <row r="88" spans="2:4" x14ac:dyDescent="0.3">
      <c r="B88" s="100">
        <v>1991</v>
      </c>
      <c r="C88" s="100">
        <v>4.95</v>
      </c>
      <c r="D88" s="191">
        <v>2576.0194830309201</v>
      </c>
    </row>
    <row r="89" spans="2:4" x14ac:dyDescent="0.3">
      <c r="B89" s="100">
        <v>2003</v>
      </c>
      <c r="C89" s="100">
        <v>165.6</v>
      </c>
      <c r="D89" s="191">
        <v>1394.9092031395001</v>
      </c>
    </row>
    <row r="90" spans="2:4" x14ac:dyDescent="0.3">
      <c r="B90" s="100">
        <v>2001</v>
      </c>
      <c r="C90" s="100">
        <v>40</v>
      </c>
      <c r="D90" s="191">
        <v>1034.9518144510539</v>
      </c>
    </row>
    <row r="91" spans="2:4" x14ac:dyDescent="0.3">
      <c r="B91" s="100">
        <v>2010</v>
      </c>
      <c r="C91" s="100">
        <v>209.3</v>
      </c>
      <c r="D91" s="191">
        <v>3106.266901320826</v>
      </c>
    </row>
    <row r="92" spans="2:4" x14ac:dyDescent="0.3">
      <c r="B92" s="100">
        <v>2010</v>
      </c>
      <c r="C92" s="100">
        <v>207</v>
      </c>
      <c r="D92" s="191">
        <v>3023.7332825346139</v>
      </c>
    </row>
    <row r="93" spans="2:4" x14ac:dyDescent="0.3">
      <c r="B93" s="100">
        <v>2013</v>
      </c>
      <c r="C93" s="100">
        <v>399.6</v>
      </c>
      <c r="D93" s="191">
        <v>4205.7608965040299</v>
      </c>
    </row>
    <row r="94" spans="2:4" x14ac:dyDescent="0.3">
      <c r="B94" s="100">
        <v>2011</v>
      </c>
      <c r="C94" s="100">
        <v>10.8</v>
      </c>
      <c r="D94" s="191">
        <v>1729.39349824138</v>
      </c>
    </row>
    <row r="95" spans="2:4" x14ac:dyDescent="0.3">
      <c r="B95" s="100">
        <v>2019</v>
      </c>
      <c r="C95" s="100">
        <v>406.7</v>
      </c>
      <c r="D95" s="191">
        <v>2720.7706493623041</v>
      </c>
    </row>
    <row r="96" spans="2:4" x14ac:dyDescent="0.3">
      <c r="B96" s="100">
        <v>2021</v>
      </c>
      <c r="C96" s="100">
        <v>605</v>
      </c>
      <c r="D96" s="191">
        <v>2422.5578148081272</v>
      </c>
    </row>
    <row r="97" spans="2:4" x14ac:dyDescent="0.3">
      <c r="B97" s="100">
        <v>2017</v>
      </c>
      <c r="C97" s="100">
        <v>28</v>
      </c>
      <c r="D97" s="191">
        <v>1592.4848305203329</v>
      </c>
    </row>
    <row r="98" spans="2:4" x14ac:dyDescent="0.3">
      <c r="B98" s="100">
        <v>2018</v>
      </c>
      <c r="C98" s="100">
        <v>5</v>
      </c>
      <c r="D98" s="191">
        <v>3275.350772363121</v>
      </c>
    </row>
    <row r="99" spans="2:4" x14ac:dyDescent="0.3">
      <c r="B99" s="100">
        <v>2008</v>
      </c>
      <c r="C99" s="100">
        <v>15</v>
      </c>
      <c r="D99" s="191">
        <v>4183.5052754001517</v>
      </c>
    </row>
    <row r="100" spans="2:4" x14ac:dyDescent="0.3">
      <c r="B100" s="100">
        <v>2010</v>
      </c>
      <c r="C100" s="100">
        <v>2.2999999999999998</v>
      </c>
      <c r="D100" s="191">
        <v>5409.2477772764496</v>
      </c>
    </row>
    <row r="101" spans="2:4" x14ac:dyDescent="0.3">
      <c r="B101" s="100">
        <v>2017</v>
      </c>
      <c r="C101" s="100">
        <v>42</v>
      </c>
      <c r="D101" s="191">
        <v>3161.535494558997</v>
      </c>
    </row>
    <row r="102" spans="2:4" x14ac:dyDescent="0.3">
      <c r="B102" s="100">
        <v>2022</v>
      </c>
      <c r="C102" s="100">
        <v>496</v>
      </c>
      <c r="D102" s="191">
        <v>5682.5662141707389</v>
      </c>
    </row>
    <row r="103" spans="2:4" x14ac:dyDescent="0.3">
      <c r="B103" s="100">
        <v>2022</v>
      </c>
      <c r="C103" s="100">
        <v>498</v>
      </c>
      <c r="D103" s="191">
        <v>4527.7957304878482</v>
      </c>
    </row>
    <row r="104" spans="2:4" x14ac:dyDescent="0.3">
      <c r="B104" s="100">
        <v>2022</v>
      </c>
      <c r="C104" s="100">
        <v>450</v>
      </c>
      <c r="D104" s="191">
        <v>4509.6845475658974</v>
      </c>
    </row>
    <row r="105" spans="2:4" x14ac:dyDescent="0.3">
      <c r="B105" s="100">
        <v>2023</v>
      </c>
      <c r="C105" s="100">
        <v>480</v>
      </c>
      <c r="D105" s="191">
        <v>4697.5880703811426</v>
      </c>
    </row>
    <row r="106" spans="2:4" x14ac:dyDescent="0.3">
      <c r="B106" s="100">
        <v>2018</v>
      </c>
      <c r="C106" s="100">
        <v>201</v>
      </c>
      <c r="D106" s="191">
        <v>4492.5373134328356</v>
      </c>
    </row>
    <row r="107" spans="2:4" x14ac:dyDescent="0.3">
      <c r="B107" s="100">
        <v>2019</v>
      </c>
      <c r="C107" s="100">
        <v>100</v>
      </c>
      <c r="D107" s="191">
        <v>3850.073023051671</v>
      </c>
    </row>
    <row r="108" spans="2:4" x14ac:dyDescent="0.3">
      <c r="B108" s="100">
        <v>2004</v>
      </c>
      <c r="C108" s="100">
        <v>25.2</v>
      </c>
      <c r="D108" s="191">
        <v>1870.723712665219</v>
      </c>
    </row>
    <row r="109" spans="2:4" x14ac:dyDescent="0.3">
      <c r="B109" s="100">
        <v>2020</v>
      </c>
      <c r="C109" s="100">
        <v>330</v>
      </c>
      <c r="D109" s="191">
        <v>3245.606303172427</v>
      </c>
    </row>
    <row r="110" spans="2:4" x14ac:dyDescent="0.3">
      <c r="B110" s="100">
        <v>2018</v>
      </c>
      <c r="C110" s="100">
        <v>15</v>
      </c>
      <c r="D110" s="191">
        <v>5901.5329231767964</v>
      </c>
    </row>
    <row r="111" spans="2:4" x14ac:dyDescent="0.3">
      <c r="B111" s="100">
        <v>2022</v>
      </c>
      <c r="C111" s="100">
        <v>870</v>
      </c>
      <c r="D111" s="191">
        <v>2073.4181827889179</v>
      </c>
    </row>
    <row r="112" spans="2:4" x14ac:dyDescent="0.3">
      <c r="B112" s="100">
        <v>2020</v>
      </c>
      <c r="C112" s="100">
        <v>600</v>
      </c>
      <c r="D112" s="191">
        <v>1537.3175377030971</v>
      </c>
    </row>
    <row r="113" spans="2:4" x14ac:dyDescent="0.3">
      <c r="B113" s="100">
        <v>2018</v>
      </c>
      <c r="C113" s="100">
        <v>30</v>
      </c>
      <c r="D113" s="191">
        <v>2323.7285885008632</v>
      </c>
    </row>
    <row r="114" spans="2:4" x14ac:dyDescent="0.3">
      <c r="B114" s="100">
        <v>2004</v>
      </c>
      <c r="C114" s="100">
        <v>1.32</v>
      </c>
      <c r="D114" s="191">
        <v>4628.787878787879</v>
      </c>
    </row>
    <row r="115" spans="2:4" x14ac:dyDescent="0.3">
      <c r="B115" s="100">
        <v>2019</v>
      </c>
      <c r="C115" s="100">
        <v>100</v>
      </c>
      <c r="D115" s="191">
        <v>4725.8696870859012</v>
      </c>
    </row>
    <row r="116" spans="2:4" x14ac:dyDescent="0.3">
      <c r="B116" s="100">
        <v>2017</v>
      </c>
      <c r="C116" s="100">
        <v>12</v>
      </c>
      <c r="D116" s="191">
        <v>4833.333333333333</v>
      </c>
    </row>
    <row r="117" spans="2:4" x14ac:dyDescent="0.3">
      <c r="B117" s="100">
        <v>2020</v>
      </c>
      <c r="C117" s="100">
        <v>104</v>
      </c>
      <c r="D117" s="191">
        <v>5401.48385860689</v>
      </c>
    </row>
    <row r="118" spans="2:4" x14ac:dyDescent="0.3">
      <c r="B118" s="100">
        <v>2017</v>
      </c>
      <c r="C118" s="100">
        <v>30</v>
      </c>
      <c r="D118" s="191">
        <v>4867.3057409605744</v>
      </c>
    </row>
    <row r="119" spans="2:4" x14ac:dyDescent="0.3">
      <c r="B119" s="100">
        <v>2019</v>
      </c>
      <c r="C119" s="100">
        <v>60</v>
      </c>
      <c r="D119" s="191">
        <v>6283.3382594409941</v>
      </c>
    </row>
    <row r="120" spans="2:4" x14ac:dyDescent="0.3">
      <c r="B120" s="100">
        <v>2020</v>
      </c>
      <c r="C120" s="100">
        <v>100</v>
      </c>
      <c r="D120" s="191">
        <v>4166.938637013066</v>
      </c>
    </row>
    <row r="121" spans="2:4" x14ac:dyDescent="0.3">
      <c r="B121" s="100">
        <v>2018</v>
      </c>
      <c r="C121" s="100">
        <v>99.2</v>
      </c>
      <c r="D121" s="191">
        <v>3608.3762795394819</v>
      </c>
    </row>
    <row r="122" spans="2:4" x14ac:dyDescent="0.3">
      <c r="B122" s="100">
        <v>2021</v>
      </c>
      <c r="C122" s="100">
        <v>300</v>
      </c>
      <c r="D122" s="191">
        <v>1476.6952431118671</v>
      </c>
    </row>
    <row r="123" spans="2:4" x14ac:dyDescent="0.3">
      <c r="B123" s="100">
        <v>2025</v>
      </c>
      <c r="C123" s="100">
        <v>540</v>
      </c>
      <c r="D123" s="191">
        <v>3609.6994831623419</v>
      </c>
    </row>
    <row r="124" spans="2:4" x14ac:dyDescent="0.3">
      <c r="B124" s="100">
        <v>2008</v>
      </c>
      <c r="C124" s="100">
        <v>120</v>
      </c>
      <c r="D124" s="191">
        <v>4005.7063011956452</v>
      </c>
    </row>
    <row r="125" spans="2:4" x14ac:dyDescent="0.3">
      <c r="B125" s="100">
        <v>2007</v>
      </c>
      <c r="C125" s="100">
        <v>108</v>
      </c>
      <c r="D125" s="191">
        <v>2498.1775967117078</v>
      </c>
    </row>
    <row r="126" spans="2:4" x14ac:dyDescent="0.3">
      <c r="B126" s="100">
        <v>2017</v>
      </c>
      <c r="C126" s="100">
        <v>600</v>
      </c>
      <c r="D126" s="191">
        <v>6192.9913032707846</v>
      </c>
    </row>
    <row r="127" spans="2:4" x14ac:dyDescent="0.3">
      <c r="B127" s="100">
        <v>1994</v>
      </c>
      <c r="C127" s="100">
        <v>2</v>
      </c>
      <c r="D127" s="191">
        <v>3862.5629861123311</v>
      </c>
    </row>
    <row r="128" spans="2:4" x14ac:dyDescent="0.3">
      <c r="B128" s="100">
        <v>1996</v>
      </c>
      <c r="C128" s="100">
        <v>16.8</v>
      </c>
      <c r="D128" s="191">
        <v>1781.3588405695691</v>
      </c>
    </row>
    <row r="129" spans="2:4" x14ac:dyDescent="0.3">
      <c r="B129" s="100">
        <v>2015</v>
      </c>
      <c r="C129" s="100">
        <v>129</v>
      </c>
      <c r="D129" s="191">
        <v>4631.6481133135794</v>
      </c>
    </row>
    <row r="130" spans="2:4" x14ac:dyDescent="0.3">
      <c r="B130" s="100">
        <v>2016</v>
      </c>
      <c r="C130" s="100">
        <v>144</v>
      </c>
      <c r="D130" s="191">
        <v>3686.304347184991</v>
      </c>
    </row>
    <row r="131" spans="2:4" x14ac:dyDescent="0.3">
      <c r="B131" s="100">
        <v>2023</v>
      </c>
      <c r="C131" s="100">
        <v>600</v>
      </c>
      <c r="D131" s="191">
        <v>4416.0872760160537</v>
      </c>
    </row>
    <row r="132" spans="2:4" x14ac:dyDescent="0.3">
      <c r="B132" s="100">
        <v>2019</v>
      </c>
      <c r="C132" s="100">
        <v>25</v>
      </c>
      <c r="D132" s="191">
        <v>5637.1056844573714</v>
      </c>
    </row>
    <row r="133" spans="2:4" x14ac:dyDescent="0.3">
      <c r="B133" s="100">
        <v>1998</v>
      </c>
      <c r="C133" s="100">
        <v>2.75</v>
      </c>
      <c r="D133" s="191">
        <v>1704.1127696625331</v>
      </c>
    </row>
    <row r="134" spans="2:4" x14ac:dyDescent="0.3">
      <c r="B134" s="100">
        <v>2000</v>
      </c>
      <c r="C134" s="100">
        <v>10.5</v>
      </c>
      <c r="D134" s="191">
        <v>1562.1033721906549</v>
      </c>
    </row>
    <row r="135" spans="2:4" x14ac:dyDescent="0.3">
      <c r="B135" s="100">
        <v>2001</v>
      </c>
      <c r="C135" s="100">
        <v>10</v>
      </c>
      <c r="D135" s="191">
        <v>1384.864496335435</v>
      </c>
    </row>
    <row r="136" spans="2:4" x14ac:dyDescent="0.3">
      <c r="B136" s="100">
        <v>2007</v>
      </c>
      <c r="C136" s="100">
        <v>110.4</v>
      </c>
      <c r="D136" s="191">
        <v>2182.8072554417681</v>
      </c>
    </row>
    <row r="137" spans="2:4" x14ac:dyDescent="0.3">
      <c r="B137" s="100">
        <v>2010</v>
      </c>
      <c r="C137" s="100">
        <v>30</v>
      </c>
      <c r="D137" s="191">
        <v>2732.7713945636069</v>
      </c>
    </row>
    <row r="138" spans="2:4" x14ac:dyDescent="0.3">
      <c r="B138" s="100">
        <v>2013</v>
      </c>
      <c r="C138" s="100">
        <v>48</v>
      </c>
      <c r="D138" s="191">
        <v>3478.2124770437981</v>
      </c>
    </row>
    <row r="139" spans="2:4" x14ac:dyDescent="0.3">
      <c r="B139" s="100">
        <v>2027</v>
      </c>
      <c r="C139" s="100">
        <v>150</v>
      </c>
      <c r="D139" s="191">
        <v>4666.666666666667</v>
      </c>
    </row>
    <row r="140" spans="2:4" x14ac:dyDescent="0.3">
      <c r="B140" s="100">
        <v>2019</v>
      </c>
      <c r="C140" s="100">
        <v>120</v>
      </c>
      <c r="D140" s="191">
        <v>5481.4391891328942</v>
      </c>
    </row>
    <row r="141" spans="2:4" x14ac:dyDescent="0.3">
      <c r="B141" s="100">
        <v>2019</v>
      </c>
      <c r="C141" s="100">
        <v>110</v>
      </c>
      <c r="D141" s="191">
        <v>5909.090909090909</v>
      </c>
    </row>
    <row r="142" spans="2:4" x14ac:dyDescent="0.3">
      <c r="B142" s="100">
        <v>2026</v>
      </c>
      <c r="C142" s="100">
        <v>1160</v>
      </c>
      <c r="D142" s="191">
        <v>4051.724137931034</v>
      </c>
    </row>
    <row r="143" spans="2:4" x14ac:dyDescent="0.3">
      <c r="B143" s="100">
        <v>2006</v>
      </c>
      <c r="C143" s="100">
        <v>90</v>
      </c>
      <c r="D143" s="191">
        <v>2503.5110215546192</v>
      </c>
    </row>
    <row r="144" spans="2:4" x14ac:dyDescent="0.3">
      <c r="B144" s="100">
        <v>2007</v>
      </c>
      <c r="C144" s="100">
        <v>90</v>
      </c>
      <c r="D144" s="191">
        <v>2500.4800645427781</v>
      </c>
    </row>
    <row r="145" spans="2:4" x14ac:dyDescent="0.3">
      <c r="B145" s="100">
        <v>2017</v>
      </c>
      <c r="C145" s="100">
        <v>402</v>
      </c>
      <c r="D145" s="191">
        <v>6145.163510510688</v>
      </c>
    </row>
    <row r="146" spans="2:4" x14ac:dyDescent="0.3">
      <c r="B146" s="100">
        <v>2013</v>
      </c>
      <c r="C146" s="100">
        <v>504</v>
      </c>
      <c r="D146" s="191">
        <v>5196.4285714285716</v>
      </c>
    </row>
    <row r="147" spans="2:4" x14ac:dyDescent="0.3">
      <c r="B147" s="100">
        <v>2010</v>
      </c>
      <c r="C147" s="100">
        <v>172.8</v>
      </c>
      <c r="D147" s="191">
        <v>4431.0895495657041</v>
      </c>
    </row>
    <row r="148" spans="2:4" x14ac:dyDescent="0.3">
      <c r="B148" s="100">
        <v>2015</v>
      </c>
      <c r="C148" s="100">
        <v>576</v>
      </c>
      <c r="D148" s="191">
        <v>6521.6483944571219</v>
      </c>
    </row>
    <row r="149" spans="2:4" x14ac:dyDescent="0.3">
      <c r="B149" s="100">
        <v>2015</v>
      </c>
      <c r="C149" s="100">
        <v>219</v>
      </c>
      <c r="D149" s="191">
        <v>5389.8458672514644</v>
      </c>
    </row>
    <row r="150" spans="2:4" x14ac:dyDescent="0.3">
      <c r="B150" s="100">
        <v>2009</v>
      </c>
      <c r="C150" s="100">
        <v>97.2</v>
      </c>
      <c r="D150" s="191">
        <v>2839.9673835425929</v>
      </c>
    </row>
    <row r="151" spans="2:4" x14ac:dyDescent="0.3">
      <c r="B151" s="100">
        <v>2005</v>
      </c>
      <c r="C151" s="100">
        <v>90</v>
      </c>
      <c r="D151" s="191">
        <v>1906.193494978542</v>
      </c>
    </row>
    <row r="152" spans="2:4" x14ac:dyDescent="0.3">
      <c r="B152" s="100">
        <v>2013</v>
      </c>
      <c r="C152" s="100">
        <v>270</v>
      </c>
      <c r="D152" s="191">
        <v>5778.7301125003178</v>
      </c>
    </row>
    <row r="153" spans="2:4" x14ac:dyDescent="0.3">
      <c r="B153" s="100">
        <v>2013</v>
      </c>
      <c r="C153" s="100">
        <v>630</v>
      </c>
      <c r="D153" s="191">
        <v>5342.8887144722739</v>
      </c>
    </row>
    <row r="154" spans="2:4" x14ac:dyDescent="0.3">
      <c r="B154" s="100">
        <v>2009</v>
      </c>
      <c r="C154" s="100">
        <v>97.2</v>
      </c>
      <c r="D154" s="191">
        <v>2839.9673835425929</v>
      </c>
    </row>
    <row r="155" spans="2:4" x14ac:dyDescent="0.3">
      <c r="B155" s="100">
        <v>2004</v>
      </c>
      <c r="C155" s="100">
        <v>60</v>
      </c>
      <c r="D155" s="191">
        <v>2026.5705922089619</v>
      </c>
    </row>
    <row r="156" spans="2:4" x14ac:dyDescent="0.3">
      <c r="B156" s="100">
        <v>2012</v>
      </c>
      <c r="C156" s="100">
        <v>150</v>
      </c>
      <c r="D156" s="191">
        <v>4876.497402735079</v>
      </c>
    </row>
    <row r="157" spans="2:4" x14ac:dyDescent="0.3">
      <c r="B157" s="100">
        <v>2018</v>
      </c>
      <c r="C157" s="100">
        <v>573.29999999999995</v>
      </c>
      <c r="D157" s="191">
        <v>4532.9715659385993</v>
      </c>
    </row>
    <row r="158" spans="2:4" x14ac:dyDescent="0.3">
      <c r="B158" s="100">
        <v>2009</v>
      </c>
      <c r="C158" s="100">
        <v>90</v>
      </c>
      <c r="D158" s="191">
        <v>4224.4189200606543</v>
      </c>
    </row>
    <row r="159" spans="2:4" x14ac:dyDescent="0.3">
      <c r="B159" s="100">
        <v>2022</v>
      </c>
      <c r="C159" s="100">
        <v>400</v>
      </c>
      <c r="D159" s="191">
        <v>5066.4036640231297</v>
      </c>
    </row>
    <row r="160" spans="2:4" x14ac:dyDescent="0.3">
      <c r="B160" s="100">
        <v>2022</v>
      </c>
      <c r="C160" s="100">
        <v>400</v>
      </c>
      <c r="D160" s="191">
        <v>5066.4036640231297</v>
      </c>
    </row>
    <row r="161" spans="2:4" x14ac:dyDescent="0.3">
      <c r="B161" s="100">
        <v>2010</v>
      </c>
      <c r="C161" s="100">
        <v>174</v>
      </c>
      <c r="D161" s="191">
        <v>4019.781121335353</v>
      </c>
    </row>
    <row r="162" spans="2:4" x14ac:dyDescent="0.3">
      <c r="B162" s="100">
        <v>2004</v>
      </c>
      <c r="C162" s="100">
        <v>60</v>
      </c>
      <c r="D162" s="191">
        <v>1921.4891540944229</v>
      </c>
    </row>
    <row r="163" spans="2:4" x14ac:dyDescent="0.3">
      <c r="B163" s="100">
        <v>2013</v>
      </c>
      <c r="C163" s="100">
        <v>316.8</v>
      </c>
      <c r="D163" s="191">
        <v>5635.9494436758814</v>
      </c>
    </row>
    <row r="164" spans="2:4" x14ac:dyDescent="0.3">
      <c r="B164" s="100">
        <v>2014</v>
      </c>
      <c r="C164" s="100">
        <v>62.1</v>
      </c>
      <c r="D164" s="191">
        <v>4975.3011126862912</v>
      </c>
    </row>
    <row r="165" spans="2:4" x14ac:dyDescent="0.3">
      <c r="B165" s="100">
        <v>2010</v>
      </c>
      <c r="C165" s="100">
        <v>300</v>
      </c>
      <c r="D165" s="191">
        <v>5507.4166544279633</v>
      </c>
    </row>
    <row r="166" spans="2:4" x14ac:dyDescent="0.3">
      <c r="B166" s="100">
        <v>2018</v>
      </c>
      <c r="C166" s="100">
        <v>10</v>
      </c>
      <c r="D166" s="191">
        <v>5497.8304814142439</v>
      </c>
    </row>
    <row r="167" spans="2:4" x14ac:dyDescent="0.3">
      <c r="B167" s="100">
        <v>2022</v>
      </c>
      <c r="C167" s="100">
        <v>860</v>
      </c>
      <c r="D167" s="191">
        <v>2994.2979583978231</v>
      </c>
    </row>
    <row r="168" spans="2:4" x14ac:dyDescent="0.3">
      <c r="B168" s="100">
        <v>2011</v>
      </c>
      <c r="C168" s="100">
        <v>183.6</v>
      </c>
      <c r="D168" s="191">
        <v>5353.8234865811764</v>
      </c>
    </row>
    <row r="169" spans="2:4" x14ac:dyDescent="0.3">
      <c r="B169" s="100">
        <v>2012</v>
      </c>
      <c r="C169" s="100">
        <v>183.6</v>
      </c>
      <c r="D169" s="191">
        <v>5353.8234865811764</v>
      </c>
    </row>
    <row r="170" spans="2:4" x14ac:dyDescent="0.3">
      <c r="B170" s="100">
        <v>2014</v>
      </c>
      <c r="C170" s="100">
        <v>389</v>
      </c>
      <c r="D170" s="191">
        <v>5170.0004580438999</v>
      </c>
    </row>
    <row r="171" spans="2:4" x14ac:dyDescent="0.3">
      <c r="B171" s="100">
        <v>2015</v>
      </c>
      <c r="C171" s="100">
        <v>210</v>
      </c>
      <c r="D171" s="191">
        <v>5500.6335212400327</v>
      </c>
    </row>
    <row r="172" spans="2:4" x14ac:dyDescent="0.3">
      <c r="B172" s="100">
        <v>2018</v>
      </c>
      <c r="C172" s="100">
        <v>400.2</v>
      </c>
      <c r="D172" s="191">
        <v>5269.8703373366043</v>
      </c>
    </row>
    <row r="173" spans="2:4" x14ac:dyDescent="0.3">
      <c r="B173" s="100">
        <v>2023</v>
      </c>
      <c r="C173" s="100">
        <v>950</v>
      </c>
      <c r="D173" s="191">
        <v>2439.5648629472789</v>
      </c>
    </row>
    <row r="174" spans="2:4" x14ac:dyDescent="0.3">
      <c r="B174" s="100">
        <v>2022</v>
      </c>
      <c r="C174" s="100">
        <v>970</v>
      </c>
      <c r="D174" s="191">
        <v>4874.890123458682</v>
      </c>
    </row>
    <row r="175" spans="2:4" x14ac:dyDescent="0.3">
      <c r="B175" s="100">
        <v>2022</v>
      </c>
      <c r="C175" s="100">
        <v>400</v>
      </c>
      <c r="D175" s="191">
        <v>5066.4036640231297</v>
      </c>
    </row>
    <row r="176" spans="2:4" x14ac:dyDescent="0.3">
      <c r="B176" s="100">
        <v>2000</v>
      </c>
      <c r="C176" s="100">
        <v>4</v>
      </c>
      <c r="D176" s="191">
        <v>1757.366293714487</v>
      </c>
    </row>
    <row r="177" spans="2:4" x14ac:dyDescent="0.3">
      <c r="B177" s="100">
        <v>2007</v>
      </c>
      <c r="C177" s="100">
        <v>10</v>
      </c>
      <c r="D177" s="191">
        <v>5097.6637779905259</v>
      </c>
    </row>
    <row r="178" spans="2:4" x14ac:dyDescent="0.3">
      <c r="B178" s="100">
        <v>2018</v>
      </c>
      <c r="C178" s="100">
        <v>92.4</v>
      </c>
      <c r="D178" s="191">
        <v>4898.2546246688271</v>
      </c>
    </row>
    <row r="179" spans="2:4" x14ac:dyDescent="0.3">
      <c r="B179" s="100">
        <v>2023</v>
      </c>
      <c r="C179" s="100">
        <v>1800</v>
      </c>
      <c r="D179" s="191">
        <v>3862.644366333192</v>
      </c>
    </row>
    <row r="180" spans="2:4" x14ac:dyDescent="0.3">
      <c r="B180" s="100">
        <v>2019</v>
      </c>
      <c r="C180" s="100">
        <v>588</v>
      </c>
      <c r="D180" s="191">
        <v>5973.9907149479077</v>
      </c>
    </row>
    <row r="181" spans="2:4" x14ac:dyDescent="0.3">
      <c r="B181" s="100">
        <v>2021</v>
      </c>
      <c r="C181" s="100">
        <v>448</v>
      </c>
      <c r="D181" s="191">
        <v>4638.6220292126272</v>
      </c>
    </row>
    <row r="182" spans="2:4" x14ac:dyDescent="0.3">
      <c r="B182" s="100">
        <v>2017</v>
      </c>
      <c r="C182" s="100">
        <v>254.2</v>
      </c>
      <c r="D182" s="191">
        <v>5183.0175320751041</v>
      </c>
    </row>
    <row r="183" spans="2:4" x14ac:dyDescent="0.3">
      <c r="B183" s="100">
        <v>2015</v>
      </c>
      <c r="C183" s="100">
        <v>49.5</v>
      </c>
      <c r="D183" s="191">
        <v>4738.3281946164052</v>
      </c>
    </row>
    <row r="184" spans="2:4" x14ac:dyDescent="0.3">
      <c r="B184" s="100">
        <v>2018</v>
      </c>
      <c r="C184" s="100">
        <v>353</v>
      </c>
      <c r="D184" s="191">
        <v>6495.7988637375411</v>
      </c>
    </row>
    <row r="185" spans="2:4" x14ac:dyDescent="0.3">
      <c r="B185" s="100">
        <v>2020</v>
      </c>
      <c r="C185" s="100">
        <v>714</v>
      </c>
      <c r="D185" s="191">
        <v>4919.7570593688652</v>
      </c>
    </row>
    <row r="186" spans="2:4" x14ac:dyDescent="0.3">
      <c r="B186" s="100">
        <v>2025</v>
      </c>
      <c r="C186" s="100">
        <v>1200</v>
      </c>
      <c r="D186" s="191">
        <v>3755.3486894906041</v>
      </c>
    </row>
    <row r="187" spans="2:4" x14ac:dyDescent="0.3">
      <c r="B187" s="100">
        <v>2017</v>
      </c>
      <c r="C187" s="100">
        <v>41.5</v>
      </c>
      <c r="D187" s="191">
        <v>4720.5046186882182</v>
      </c>
    </row>
    <row r="188" spans="2:4" x14ac:dyDescent="0.3">
      <c r="B188" s="100">
        <v>2013</v>
      </c>
      <c r="C188" s="100">
        <v>12</v>
      </c>
      <c r="D188" s="191">
        <v>6816.0313056308441</v>
      </c>
    </row>
    <row r="189" spans="2:4" x14ac:dyDescent="0.3">
      <c r="B189" s="100">
        <v>2017</v>
      </c>
      <c r="C189" s="100">
        <v>240</v>
      </c>
      <c r="D189" s="191">
        <v>4423.5652166219888</v>
      </c>
    </row>
    <row r="190" spans="2:4" x14ac:dyDescent="0.3">
      <c r="B190" s="100">
        <v>2015</v>
      </c>
      <c r="C190" s="100">
        <v>11</v>
      </c>
      <c r="D190" s="191">
        <v>2842.9969167698441</v>
      </c>
    </row>
    <row r="191" spans="2:4" x14ac:dyDescent="0.3">
      <c r="B191" s="100">
        <v>2022</v>
      </c>
      <c r="C191" s="100">
        <v>12</v>
      </c>
      <c r="D191" s="191">
        <v>8000</v>
      </c>
    </row>
    <row r="192" spans="2:4" x14ac:dyDescent="0.3">
      <c r="B192" s="100">
        <v>2023</v>
      </c>
      <c r="C192" s="100">
        <v>24</v>
      </c>
      <c r="D192" s="191">
        <v>7833.333333333333</v>
      </c>
    </row>
    <row r="193" spans="2:4" x14ac:dyDescent="0.3">
      <c r="B193" s="100">
        <v>2022</v>
      </c>
      <c r="C193" s="100">
        <v>21</v>
      </c>
      <c r="D193" s="191">
        <v>6000</v>
      </c>
    </row>
    <row r="194" spans="2:4" x14ac:dyDescent="0.3">
      <c r="B194" s="100">
        <v>2013</v>
      </c>
      <c r="C194" s="100">
        <v>16</v>
      </c>
      <c r="D194" s="191">
        <v>2520</v>
      </c>
    </row>
    <row r="195" spans="2:4" x14ac:dyDescent="0.3">
      <c r="B195" s="100">
        <v>2016</v>
      </c>
      <c r="C195" s="100">
        <v>83.2</v>
      </c>
      <c r="D195" s="191">
        <v>2343.75</v>
      </c>
    </row>
    <row r="196" spans="2:4" x14ac:dyDescent="0.3">
      <c r="B196" s="100">
        <v>2018</v>
      </c>
      <c r="C196" s="100">
        <v>142</v>
      </c>
      <c r="D196" s="191">
        <v>2816.914696648982</v>
      </c>
    </row>
    <row r="197" spans="2:4" x14ac:dyDescent="0.3">
      <c r="B197" s="100">
        <v>2017</v>
      </c>
      <c r="C197" s="100">
        <v>100</v>
      </c>
      <c r="D197" s="191">
        <v>3036.1261861307462</v>
      </c>
    </row>
    <row r="198" spans="2:4" x14ac:dyDescent="0.3">
      <c r="B198" s="100">
        <v>2019</v>
      </c>
      <c r="C198" s="100">
        <v>48</v>
      </c>
      <c r="D198" s="191">
        <v>2708.333333333333</v>
      </c>
    </row>
    <row r="199" spans="2:4" x14ac:dyDescent="0.3">
      <c r="B199" s="100">
        <v>2019</v>
      </c>
      <c r="C199" s="100">
        <v>48.3</v>
      </c>
      <c r="D199" s="191">
        <v>2587.9917184265009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3"/>
  <sheetViews>
    <sheetView workbookViewId="0"/>
  </sheetViews>
  <sheetFormatPr defaultColWidth="9.21875" defaultRowHeight="15.6" x14ac:dyDescent="0.3"/>
  <cols>
    <col min="1" max="1" width="9.21875" style="41"/>
    <col min="2" max="2" width="18.77734375" style="41" bestFit="1" customWidth="1"/>
    <col min="3" max="3" width="19.109375" style="41" bestFit="1" customWidth="1"/>
    <col min="4" max="16384" width="9.21875" style="41"/>
  </cols>
  <sheetData>
    <row r="1" spans="1:3" x14ac:dyDescent="0.3">
      <c r="A1" s="1" t="s">
        <v>176</v>
      </c>
    </row>
    <row r="3" spans="1:3" x14ac:dyDescent="0.3">
      <c r="A3" s="41" t="s">
        <v>177</v>
      </c>
    </row>
    <row r="4" spans="1:3" ht="16.2" thickBot="1" x14ac:dyDescent="0.35"/>
    <row r="5" spans="1:3" ht="16.2" thickBot="1" x14ac:dyDescent="0.35">
      <c r="A5" s="192"/>
      <c r="B5" s="60" t="s">
        <v>319</v>
      </c>
      <c r="C5" s="61" t="s">
        <v>559</v>
      </c>
    </row>
    <row r="6" spans="1:3" x14ac:dyDescent="0.3">
      <c r="A6" s="192"/>
      <c r="B6" s="100">
        <v>2010</v>
      </c>
      <c r="C6" s="101">
        <v>0.38</v>
      </c>
    </row>
    <row r="7" spans="1:3" x14ac:dyDescent="0.3">
      <c r="A7" s="192"/>
      <c r="B7" s="100">
        <v>2008</v>
      </c>
      <c r="C7" s="101">
        <v>0.45</v>
      </c>
    </row>
    <row r="8" spans="1:3" x14ac:dyDescent="0.3">
      <c r="A8" s="192"/>
      <c r="B8" s="100">
        <v>2012</v>
      </c>
      <c r="C8" s="101">
        <v>0.4</v>
      </c>
    </row>
    <row r="9" spans="1:3" x14ac:dyDescent="0.3">
      <c r="A9" s="192"/>
      <c r="B9" s="100">
        <v>2013</v>
      </c>
      <c r="C9" s="101">
        <v>0.4</v>
      </c>
    </row>
    <row r="10" spans="1:3" x14ac:dyDescent="0.3">
      <c r="A10" s="192"/>
      <c r="B10" s="100">
        <v>2014</v>
      </c>
      <c r="C10" s="101">
        <v>0.46</v>
      </c>
    </row>
    <row r="11" spans="1:3" x14ac:dyDescent="0.3">
      <c r="A11" s="192"/>
      <c r="B11" s="100">
        <v>2010</v>
      </c>
      <c r="C11" s="101">
        <v>0.3</v>
      </c>
    </row>
    <row r="12" spans="1:3" x14ac:dyDescent="0.3">
      <c r="A12" s="192"/>
      <c r="B12" s="100">
        <v>2009</v>
      </c>
      <c r="C12" s="101">
        <v>0.48</v>
      </c>
    </row>
    <row r="13" spans="1:3" x14ac:dyDescent="0.3">
      <c r="A13" s="192"/>
      <c r="B13" s="100">
        <v>2014</v>
      </c>
      <c r="C13" s="101">
        <v>0.5</v>
      </c>
    </row>
    <row r="14" spans="1:3" x14ac:dyDescent="0.3">
      <c r="A14" s="192"/>
      <c r="B14" s="100">
        <v>2015</v>
      </c>
      <c r="C14" s="101">
        <v>0.38696695302221201</v>
      </c>
    </row>
    <row r="15" spans="1:3" x14ac:dyDescent="0.3">
      <c r="A15" s="192"/>
      <c r="B15" s="100">
        <v>2015</v>
      </c>
      <c r="C15" s="101">
        <v>0.5152841197361745</v>
      </c>
    </row>
    <row r="16" spans="1:3" x14ac:dyDescent="0.3">
      <c r="A16" s="192"/>
      <c r="B16" s="100">
        <v>2016</v>
      </c>
      <c r="C16" s="101">
        <v>0.378</v>
      </c>
    </row>
    <row r="17" spans="1:3" x14ac:dyDescent="0.3">
      <c r="A17" s="192"/>
      <c r="B17" s="100">
        <v>2016</v>
      </c>
      <c r="C17" s="101">
        <v>0.373</v>
      </c>
    </row>
    <row r="18" spans="1:3" x14ac:dyDescent="0.3">
      <c r="A18" s="192"/>
      <c r="B18" s="100">
        <v>2013</v>
      </c>
      <c r="C18" s="101">
        <v>0.48</v>
      </c>
    </row>
    <row r="19" spans="1:3" x14ac:dyDescent="0.3">
      <c r="A19" s="192"/>
      <c r="B19" s="100">
        <v>2009</v>
      </c>
      <c r="C19" s="101">
        <v>0.39</v>
      </c>
    </row>
    <row r="20" spans="1:3" x14ac:dyDescent="0.3">
      <c r="A20" s="192"/>
      <c r="B20" s="100">
        <v>2011</v>
      </c>
      <c r="C20" s="101">
        <v>0.33</v>
      </c>
    </row>
    <row r="21" spans="1:3" x14ac:dyDescent="0.3">
      <c r="A21" s="192"/>
      <c r="B21" s="100">
        <v>2003</v>
      </c>
      <c r="C21" s="101">
        <v>0.44</v>
      </c>
    </row>
    <row r="22" spans="1:3" x14ac:dyDescent="0.3">
      <c r="A22" s="192"/>
      <c r="B22" s="100">
        <v>2009</v>
      </c>
      <c r="C22" s="101">
        <v>0.35</v>
      </c>
    </row>
    <row r="23" spans="1:3" x14ac:dyDescent="0.3">
      <c r="A23" s="192"/>
      <c r="B23" s="100">
        <v>2002</v>
      </c>
      <c r="C23" s="101">
        <v>0.42</v>
      </c>
    </row>
    <row r="24" spans="1:3" x14ac:dyDescent="0.3">
      <c r="A24" s="192"/>
      <c r="B24" s="100">
        <v>2009</v>
      </c>
      <c r="C24" s="101">
        <v>0.5</v>
      </c>
    </row>
    <row r="25" spans="1:3" x14ac:dyDescent="0.3">
      <c r="A25" s="192"/>
      <c r="B25" s="100">
        <v>2000</v>
      </c>
      <c r="C25" s="101">
        <v>0.26</v>
      </c>
    </row>
    <row r="26" spans="1:3" x14ac:dyDescent="0.3">
      <c r="A26" s="192"/>
      <c r="B26" s="100">
        <v>2003</v>
      </c>
      <c r="C26" s="101">
        <v>0.38</v>
      </c>
    </row>
    <row r="27" spans="1:3" x14ac:dyDescent="0.3">
      <c r="A27" s="192"/>
      <c r="B27" s="100">
        <v>2002</v>
      </c>
      <c r="C27" s="101">
        <v>0.4</v>
      </c>
    </row>
    <row r="28" spans="1:3" x14ac:dyDescent="0.3">
      <c r="A28" s="192"/>
      <c r="B28" s="100">
        <v>2010</v>
      </c>
      <c r="C28" s="101">
        <v>0.46</v>
      </c>
    </row>
    <row r="29" spans="1:3" x14ac:dyDescent="0.3">
      <c r="A29" s="192"/>
      <c r="B29" s="100">
        <v>1995</v>
      </c>
      <c r="C29" s="101">
        <v>0.3</v>
      </c>
    </row>
    <row r="30" spans="1:3" x14ac:dyDescent="0.3">
      <c r="A30" s="192"/>
      <c r="B30" s="100">
        <v>1991</v>
      </c>
      <c r="C30" s="101">
        <v>0.23</v>
      </c>
    </row>
    <row r="31" spans="1:3" x14ac:dyDescent="0.3">
      <c r="A31" s="192"/>
      <c r="B31" s="100">
        <v>2007</v>
      </c>
      <c r="C31" s="101">
        <v>0.28000000000000003</v>
      </c>
    </row>
    <row r="32" spans="1:3" x14ac:dyDescent="0.3">
      <c r="A32" s="192"/>
      <c r="B32" s="100">
        <v>2008</v>
      </c>
      <c r="C32" s="101">
        <v>0.28000000000000003</v>
      </c>
    </row>
    <row r="33" spans="1:3" x14ac:dyDescent="0.3">
      <c r="A33" s="192"/>
      <c r="B33" s="100">
        <v>2010</v>
      </c>
      <c r="C33" s="101">
        <v>0.45</v>
      </c>
    </row>
    <row r="34" spans="1:3" x14ac:dyDescent="0.3">
      <c r="A34" s="192"/>
      <c r="B34" s="100">
        <v>2010</v>
      </c>
      <c r="C34" s="101">
        <v>0.45</v>
      </c>
    </row>
    <row r="35" spans="1:3" x14ac:dyDescent="0.3">
      <c r="A35" s="192"/>
      <c r="B35" s="100">
        <v>2013</v>
      </c>
      <c r="C35" s="101">
        <v>0.48</v>
      </c>
    </row>
    <row r="36" spans="1:3" x14ac:dyDescent="0.3">
      <c r="A36" s="192"/>
      <c r="B36" s="100">
        <v>2003</v>
      </c>
      <c r="C36" s="101">
        <v>0.35</v>
      </c>
    </row>
    <row r="37" spans="1:3" x14ac:dyDescent="0.3">
      <c r="A37" s="192"/>
      <c r="B37" s="100">
        <v>1996</v>
      </c>
      <c r="C37" s="101">
        <v>0.19</v>
      </c>
    </row>
    <row r="38" spans="1:3" x14ac:dyDescent="0.3">
      <c r="A38" s="192"/>
      <c r="B38" s="100">
        <v>2006</v>
      </c>
      <c r="C38" s="101">
        <v>0.34</v>
      </c>
    </row>
    <row r="39" spans="1:3" x14ac:dyDescent="0.3">
      <c r="A39" s="192"/>
      <c r="B39" s="100">
        <v>1994</v>
      </c>
      <c r="C39" s="101">
        <v>0.2</v>
      </c>
    </row>
    <row r="40" spans="1:3" x14ac:dyDescent="0.3">
      <c r="A40" s="192"/>
      <c r="B40" s="100">
        <v>2008</v>
      </c>
      <c r="C40" s="101">
        <v>0.41</v>
      </c>
    </row>
    <row r="41" spans="1:3" x14ac:dyDescent="0.3">
      <c r="A41" s="192"/>
      <c r="B41" s="100">
        <v>2017</v>
      </c>
      <c r="C41" s="101">
        <v>0.44</v>
      </c>
    </row>
    <row r="42" spans="1:3" x14ac:dyDescent="0.3">
      <c r="A42" s="192"/>
      <c r="B42" s="100">
        <v>2009</v>
      </c>
      <c r="C42" s="101">
        <v>0.5</v>
      </c>
    </row>
    <row r="43" spans="1:3" x14ac:dyDescent="0.3">
      <c r="A43" s="192"/>
      <c r="B43" s="100">
        <v>1997</v>
      </c>
      <c r="C43" s="101">
        <v>0.26</v>
      </c>
    </row>
    <row r="44" spans="1:3" x14ac:dyDescent="0.3">
      <c r="A44" s="192"/>
      <c r="B44" s="100">
        <v>2013</v>
      </c>
      <c r="C44" s="101">
        <v>0.42</v>
      </c>
    </row>
    <row r="45" spans="1:3" x14ac:dyDescent="0.3">
      <c r="A45" s="192"/>
      <c r="B45" s="100">
        <v>2007</v>
      </c>
      <c r="C45" s="101">
        <v>0.35</v>
      </c>
    </row>
    <row r="46" spans="1:3" x14ac:dyDescent="0.3">
      <c r="A46" s="192"/>
      <c r="B46" s="100">
        <v>2000</v>
      </c>
      <c r="C46" s="101">
        <v>0.34</v>
      </c>
    </row>
    <row r="47" spans="1:3" x14ac:dyDescent="0.3">
      <c r="A47" s="192"/>
      <c r="B47" s="100">
        <v>2009</v>
      </c>
      <c r="C47" s="101">
        <v>0.3</v>
      </c>
    </row>
    <row r="48" spans="1:3" x14ac:dyDescent="0.3">
      <c r="A48" s="192"/>
      <c r="B48" s="100">
        <v>2001</v>
      </c>
      <c r="C48" s="101">
        <v>0.18</v>
      </c>
    </row>
    <row r="49" spans="1:3" x14ac:dyDescent="0.3">
      <c r="A49" s="192"/>
      <c r="B49" s="100">
        <v>2006</v>
      </c>
      <c r="C49" s="101">
        <v>0.34</v>
      </c>
    </row>
    <row r="50" spans="1:3" x14ac:dyDescent="0.3">
      <c r="A50" s="192"/>
      <c r="B50" s="100">
        <v>2000</v>
      </c>
      <c r="C50" s="101">
        <v>0.17</v>
      </c>
    </row>
    <row r="51" spans="1:3" x14ac:dyDescent="0.3">
      <c r="A51" s="192"/>
      <c r="B51" s="100">
        <v>2007</v>
      </c>
      <c r="C51" s="101">
        <v>0.3</v>
      </c>
    </row>
    <row r="52" spans="1:3" x14ac:dyDescent="0.3">
      <c r="A52" s="192"/>
      <c r="B52" s="100">
        <v>2010</v>
      </c>
      <c r="C52" s="101">
        <v>0.40589999999999998</v>
      </c>
    </row>
    <row r="53" spans="1:3" x14ac:dyDescent="0.3">
      <c r="A53" s="192"/>
      <c r="B53" s="100">
        <v>2009</v>
      </c>
      <c r="C53" s="101">
        <v>0.33</v>
      </c>
    </row>
    <row r="54" spans="1:3" x14ac:dyDescent="0.3">
      <c r="A54" s="192"/>
      <c r="B54" s="100">
        <v>2008</v>
      </c>
      <c r="C54" s="101">
        <v>0.33</v>
      </c>
    </row>
    <row r="55" spans="1:3" x14ac:dyDescent="0.3">
      <c r="A55" s="192"/>
      <c r="B55" s="100">
        <v>2005</v>
      </c>
      <c r="C55" s="101">
        <v>0.31</v>
      </c>
    </row>
    <row r="56" spans="1:3" x14ac:dyDescent="0.3">
      <c r="A56" s="192"/>
      <c r="B56" s="100">
        <v>2013</v>
      </c>
      <c r="C56" s="101">
        <v>0.4</v>
      </c>
    </row>
    <row r="57" spans="1:3" x14ac:dyDescent="0.3">
      <c r="A57" s="192"/>
      <c r="B57" s="100">
        <v>2003</v>
      </c>
      <c r="C57" s="101">
        <v>0.33</v>
      </c>
    </row>
    <row r="58" spans="1:3" x14ac:dyDescent="0.3">
      <c r="A58" s="192"/>
      <c r="B58" s="100">
        <v>2011</v>
      </c>
      <c r="C58" s="101">
        <v>0.32</v>
      </c>
    </row>
    <row r="59" spans="1:3" x14ac:dyDescent="0.3">
      <c r="A59" s="192"/>
      <c r="B59" s="100">
        <v>2009</v>
      </c>
      <c r="C59" s="101">
        <v>0.33</v>
      </c>
    </row>
    <row r="60" spans="1:3" x14ac:dyDescent="0.3">
      <c r="A60" s="192"/>
      <c r="B60" s="100">
        <v>2010</v>
      </c>
      <c r="C60" s="101">
        <v>0.32</v>
      </c>
    </row>
    <row r="61" spans="1:3" x14ac:dyDescent="0.3">
      <c r="A61" s="192"/>
      <c r="B61" s="100">
        <v>2004</v>
      </c>
      <c r="C61" s="101">
        <v>0.3</v>
      </c>
    </row>
    <row r="62" spans="1:3" x14ac:dyDescent="0.3">
      <c r="A62" s="192"/>
      <c r="B62" s="100">
        <v>2012</v>
      </c>
      <c r="C62" s="101">
        <v>0.4</v>
      </c>
    </row>
    <row r="63" spans="1:3" x14ac:dyDescent="0.3">
      <c r="A63" s="192"/>
      <c r="B63" s="100">
        <v>2007</v>
      </c>
      <c r="C63" s="101">
        <v>0.28000000000000003</v>
      </c>
    </row>
    <row r="64" spans="1:3" x14ac:dyDescent="0.3">
      <c r="A64" s="192"/>
      <c r="B64" s="100">
        <v>2010</v>
      </c>
      <c r="C64" s="101">
        <v>0.31</v>
      </c>
    </row>
    <row r="65" spans="1:3" x14ac:dyDescent="0.3">
      <c r="A65" s="192"/>
      <c r="B65" s="100">
        <v>2010</v>
      </c>
      <c r="C65" s="101">
        <v>0.36</v>
      </c>
    </row>
    <row r="66" spans="1:3" x14ac:dyDescent="0.3">
      <c r="A66" s="192"/>
      <c r="B66" s="100">
        <v>2012</v>
      </c>
      <c r="C66" s="101">
        <v>0.37</v>
      </c>
    </row>
    <row r="67" spans="1:3" x14ac:dyDescent="0.3">
      <c r="A67" s="192"/>
      <c r="B67" s="100">
        <v>2013</v>
      </c>
      <c r="C67" s="101">
        <v>0.51922227132125498</v>
      </c>
    </row>
    <row r="68" spans="1:3" x14ac:dyDescent="0.3">
      <c r="A68" s="192"/>
      <c r="B68" s="100">
        <v>2013</v>
      </c>
      <c r="C68" s="101">
        <v>0.36</v>
      </c>
    </row>
    <row r="69" spans="1:3" x14ac:dyDescent="0.3">
      <c r="A69" s="192"/>
      <c r="B69" s="100">
        <v>2015</v>
      </c>
      <c r="C69" s="101">
        <v>0.3864630898021309</v>
      </c>
    </row>
    <row r="70" spans="1:3" x14ac:dyDescent="0.3">
      <c r="A70" s="192"/>
      <c r="B70" s="100">
        <v>2014</v>
      </c>
      <c r="C70" s="101">
        <v>0.37</v>
      </c>
    </row>
    <row r="71" spans="1:3" x14ac:dyDescent="0.3">
      <c r="A71" s="192"/>
      <c r="B71" s="100">
        <v>2016</v>
      </c>
      <c r="C71" s="101">
        <v>0.35</v>
      </c>
    </row>
    <row r="72" spans="1:3" x14ac:dyDescent="0.3">
      <c r="A72" s="192"/>
      <c r="B72" s="100">
        <v>2017</v>
      </c>
      <c r="C72" s="101">
        <v>0.38400000000000001</v>
      </c>
    </row>
    <row r="73" spans="1:3" ht="16.2" thickBot="1" x14ac:dyDescent="0.35">
      <c r="A73" s="192"/>
      <c r="B73" s="102">
        <v>2003</v>
      </c>
      <c r="C73" s="103">
        <v>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1"/>
  <sheetViews>
    <sheetView workbookViewId="0">
      <selection activeCell="C14" sqref="C14"/>
    </sheetView>
  </sheetViews>
  <sheetFormatPr defaultColWidth="9.21875" defaultRowHeight="15.6" x14ac:dyDescent="0.3"/>
  <cols>
    <col min="1" max="1" width="9.21875" style="41"/>
    <col min="2" max="2" width="31" style="41" customWidth="1"/>
    <col min="3" max="3" width="30.21875" style="41" customWidth="1"/>
    <col min="4" max="16384" width="9.21875" style="41"/>
  </cols>
  <sheetData>
    <row r="1" spans="1:3" x14ac:dyDescent="0.3">
      <c r="A1" s="1" t="s">
        <v>178</v>
      </c>
    </row>
    <row r="3" spans="1:3" x14ac:dyDescent="0.3">
      <c r="A3" s="41" t="s">
        <v>179</v>
      </c>
    </row>
    <row r="5" spans="1:3" ht="16.2" thickBot="1" x14ac:dyDescent="0.35"/>
    <row r="6" spans="1:3" ht="14.25" customHeight="1" thickBot="1" x14ac:dyDescent="0.35">
      <c r="B6" s="126" t="s">
        <v>265</v>
      </c>
      <c r="C6" s="75" t="s">
        <v>343</v>
      </c>
    </row>
    <row r="7" spans="1:3" x14ac:dyDescent="0.3">
      <c r="B7" s="122" t="s">
        <v>344</v>
      </c>
      <c r="C7" s="127" t="s">
        <v>349</v>
      </c>
    </row>
    <row r="8" spans="1:3" x14ac:dyDescent="0.3">
      <c r="B8" s="123" t="s">
        <v>345</v>
      </c>
      <c r="C8" s="128" t="s">
        <v>350</v>
      </c>
    </row>
    <row r="9" spans="1:3" x14ac:dyDescent="0.3">
      <c r="B9" s="123" t="s">
        <v>346</v>
      </c>
      <c r="C9" s="128" t="s">
        <v>351</v>
      </c>
    </row>
    <row r="10" spans="1:3" x14ac:dyDescent="0.3">
      <c r="B10" s="123" t="s">
        <v>347</v>
      </c>
      <c r="C10" s="128" t="s">
        <v>351</v>
      </c>
    </row>
    <row r="11" spans="1:3" ht="16.2" thickBot="1" x14ac:dyDescent="0.35">
      <c r="B11" s="125" t="s">
        <v>348</v>
      </c>
      <c r="C11" s="129" t="s">
        <v>352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2"/>
  <sheetViews>
    <sheetView zoomScaleNormal="100" workbookViewId="0">
      <selection activeCell="E35" sqref="E35"/>
    </sheetView>
  </sheetViews>
  <sheetFormatPr defaultColWidth="9.21875" defaultRowHeight="15.6" x14ac:dyDescent="0.3"/>
  <cols>
    <col min="1" max="1" width="9.21875" style="41"/>
    <col min="2" max="2" width="5.5546875" style="41" bestFit="1" customWidth="1"/>
    <col min="3" max="3" width="50.5546875" style="41" customWidth="1"/>
    <col min="4" max="4" width="44.5546875" style="41" customWidth="1"/>
    <col min="5" max="5" width="44.77734375" style="41" customWidth="1"/>
    <col min="6" max="16384" width="9.21875" style="41"/>
  </cols>
  <sheetData>
    <row r="1" spans="1:5" x14ac:dyDescent="0.3">
      <c r="A1" s="1" t="s">
        <v>180</v>
      </c>
    </row>
    <row r="3" spans="1:5" x14ac:dyDescent="0.3">
      <c r="A3" s="41" t="s">
        <v>557</v>
      </c>
    </row>
    <row r="4" spans="1:5" ht="16.2" thickBot="1" x14ac:dyDescent="0.35"/>
    <row r="5" spans="1:5" ht="16.2" thickBot="1" x14ac:dyDescent="0.35">
      <c r="B5" s="106" t="s">
        <v>321</v>
      </c>
      <c r="C5" s="60" t="s">
        <v>549</v>
      </c>
      <c r="D5" s="60" t="s">
        <v>548</v>
      </c>
      <c r="E5" s="61" t="s">
        <v>550</v>
      </c>
    </row>
    <row r="6" spans="1:5" x14ac:dyDescent="0.3">
      <c r="B6" s="185">
        <v>1990</v>
      </c>
      <c r="C6" s="186">
        <v>0.22</v>
      </c>
      <c r="D6" s="187"/>
      <c r="E6" s="188">
        <v>37.5</v>
      </c>
    </row>
    <row r="7" spans="1:5" x14ac:dyDescent="0.3">
      <c r="B7" s="70">
        <v>1991</v>
      </c>
      <c r="C7" s="68">
        <v>0.45</v>
      </c>
      <c r="D7" s="62">
        <v>35</v>
      </c>
      <c r="E7" s="63">
        <v>35</v>
      </c>
    </row>
    <row r="8" spans="1:5" x14ac:dyDescent="0.3">
      <c r="B8" s="70">
        <v>1994</v>
      </c>
      <c r="C8" s="68">
        <v>0.5</v>
      </c>
      <c r="D8" s="62">
        <v>40</v>
      </c>
      <c r="E8" s="63">
        <v>40</v>
      </c>
    </row>
    <row r="9" spans="1:5" x14ac:dyDescent="0.3">
      <c r="B9" s="70">
        <v>1995</v>
      </c>
      <c r="C9" s="68">
        <v>0.5</v>
      </c>
      <c r="D9" s="62">
        <v>39</v>
      </c>
      <c r="E9" s="63">
        <v>45</v>
      </c>
    </row>
    <row r="10" spans="1:5" x14ac:dyDescent="0.3">
      <c r="B10" s="70">
        <v>1996</v>
      </c>
      <c r="C10" s="68">
        <v>0.6</v>
      </c>
      <c r="D10" s="62">
        <v>43</v>
      </c>
      <c r="E10" s="63">
        <v>50</v>
      </c>
    </row>
    <row r="11" spans="1:5" x14ac:dyDescent="0.3">
      <c r="B11" s="70">
        <v>1998</v>
      </c>
      <c r="C11" s="68">
        <v>0.55000000000000004</v>
      </c>
      <c r="D11" s="62">
        <v>37</v>
      </c>
      <c r="E11" s="63">
        <v>41.5</v>
      </c>
    </row>
    <row r="12" spans="1:5" x14ac:dyDescent="0.3">
      <c r="B12" s="70">
        <v>2000</v>
      </c>
      <c r="C12" s="68">
        <v>1.6379310344827589</v>
      </c>
      <c r="D12" s="62">
        <v>68.896551724137936</v>
      </c>
      <c r="E12" s="63">
        <v>64.172413793103445</v>
      </c>
    </row>
    <row r="13" spans="1:5" x14ac:dyDescent="0.3">
      <c r="B13" s="70">
        <v>2001</v>
      </c>
      <c r="C13" s="68">
        <v>2</v>
      </c>
      <c r="D13" s="62">
        <v>75.2</v>
      </c>
      <c r="E13" s="63">
        <v>63.2</v>
      </c>
    </row>
    <row r="14" spans="1:5" x14ac:dyDescent="0.3">
      <c r="B14" s="70">
        <v>2002</v>
      </c>
      <c r="C14" s="68">
        <v>2</v>
      </c>
      <c r="D14" s="62">
        <v>80</v>
      </c>
      <c r="E14" s="63">
        <v>70</v>
      </c>
    </row>
    <row r="15" spans="1:5" x14ac:dyDescent="0.3">
      <c r="B15" s="70">
        <v>2003</v>
      </c>
      <c r="C15" s="68">
        <v>2.2999999999999998</v>
      </c>
      <c r="D15" s="62">
        <v>83.525023430178081</v>
      </c>
      <c r="E15" s="63">
        <v>69.482678983833722</v>
      </c>
    </row>
    <row r="16" spans="1:5" x14ac:dyDescent="0.3">
      <c r="B16" s="70">
        <v>2004</v>
      </c>
      <c r="C16" s="68">
        <v>2.3092858030058379</v>
      </c>
      <c r="D16" s="62">
        <v>84.435722270525417</v>
      </c>
      <c r="E16" s="63">
        <v>65.732455595578202</v>
      </c>
    </row>
    <row r="17" spans="2:5" x14ac:dyDescent="0.3">
      <c r="B17" s="70">
        <v>2005</v>
      </c>
      <c r="C17" s="68">
        <v>3</v>
      </c>
      <c r="D17" s="62">
        <v>90</v>
      </c>
      <c r="E17" s="63">
        <v>70</v>
      </c>
    </row>
    <row r="18" spans="2:5" x14ac:dyDescent="0.3">
      <c r="B18" s="70">
        <v>2006</v>
      </c>
      <c r="C18" s="68">
        <v>2.986486486486486</v>
      </c>
      <c r="D18" s="62">
        <v>90</v>
      </c>
      <c r="E18" s="63">
        <v>75.13513513513513</v>
      </c>
    </row>
    <row r="19" spans="2:5" x14ac:dyDescent="0.3">
      <c r="B19" s="70">
        <v>2007</v>
      </c>
      <c r="C19" s="68">
        <v>2.9850578305720541</v>
      </c>
      <c r="D19" s="62">
        <v>96.849640512660216</v>
      </c>
      <c r="E19" s="63">
        <v>74.203501094091905</v>
      </c>
    </row>
    <row r="20" spans="2:5" x14ac:dyDescent="0.3">
      <c r="B20" s="70">
        <v>2008</v>
      </c>
      <c r="C20" s="68">
        <v>2.290322580645161</v>
      </c>
      <c r="D20" s="62">
        <v>85.225806451612897</v>
      </c>
      <c r="E20" s="63">
        <v>65.612903225806448</v>
      </c>
    </row>
    <row r="21" spans="2:5" x14ac:dyDescent="0.3">
      <c r="B21" s="70">
        <v>2009</v>
      </c>
      <c r="C21" s="68">
        <v>3.6749484839564328</v>
      </c>
      <c r="D21" s="62">
        <v>107.3780394465705</v>
      </c>
      <c r="E21" s="63">
        <v>80.519692034350015</v>
      </c>
    </row>
    <row r="22" spans="2:5" x14ac:dyDescent="0.3">
      <c r="B22" s="70">
        <v>2010</v>
      </c>
      <c r="C22" s="68">
        <v>2.9422212978369382</v>
      </c>
      <c r="D22" s="62">
        <v>93.227575231481481</v>
      </c>
      <c r="E22" s="63">
        <v>74.349712782891544</v>
      </c>
    </row>
    <row r="23" spans="2:5" x14ac:dyDescent="0.3">
      <c r="B23" s="70">
        <v>2011</v>
      </c>
      <c r="C23" s="68">
        <v>3.3008757961783441</v>
      </c>
      <c r="D23" s="62">
        <v>104.44904458598729</v>
      </c>
      <c r="E23" s="63">
        <v>80.553742038216555</v>
      </c>
    </row>
    <row r="24" spans="2:5" x14ac:dyDescent="0.3">
      <c r="B24" s="70">
        <v>2012</v>
      </c>
      <c r="C24" s="68">
        <v>4.0483297697570073</v>
      </c>
      <c r="D24" s="62">
        <v>120.4228060711571</v>
      </c>
      <c r="E24" s="63">
        <v>90.362695915880167</v>
      </c>
    </row>
    <row r="25" spans="2:5" x14ac:dyDescent="0.3">
      <c r="B25" s="70">
        <v>2013</v>
      </c>
      <c r="C25" s="68">
        <v>4.0020466602716214</v>
      </c>
      <c r="D25" s="62">
        <v>116.459427475135</v>
      </c>
      <c r="E25" s="63">
        <v>84.828015213100315</v>
      </c>
    </row>
    <row r="26" spans="2:5" x14ac:dyDescent="0.3">
      <c r="B26" s="70">
        <v>2014</v>
      </c>
      <c r="C26" s="68">
        <v>3.4655178603482319</v>
      </c>
      <c r="D26" s="62">
        <v>117.4059806034483</v>
      </c>
      <c r="E26" s="63">
        <v>85.608357988165693</v>
      </c>
    </row>
    <row r="27" spans="2:5" x14ac:dyDescent="0.3">
      <c r="B27" s="70">
        <v>2015</v>
      </c>
      <c r="C27" s="68">
        <v>4.151018581422024</v>
      </c>
      <c r="D27" s="62">
        <v>119.2852270023004</v>
      </c>
      <c r="E27" s="63">
        <v>87.698678454066268</v>
      </c>
    </row>
    <row r="28" spans="2:5" x14ac:dyDescent="0.3">
      <c r="B28" s="70">
        <v>2016</v>
      </c>
      <c r="C28" s="68">
        <v>3.4759936406995231</v>
      </c>
      <c r="D28" s="62">
        <v>114.18839427662959</v>
      </c>
      <c r="E28" s="63">
        <v>93.137813211845099</v>
      </c>
    </row>
    <row r="29" spans="2:5" x14ac:dyDescent="0.3">
      <c r="B29" s="70">
        <v>2017</v>
      </c>
      <c r="C29" s="68">
        <v>5.2223146545722194</v>
      </c>
      <c r="D29" s="62">
        <v>141.16570633384791</v>
      </c>
      <c r="E29" s="63">
        <v>97.402073488780445</v>
      </c>
    </row>
    <row r="30" spans="2:5" x14ac:dyDescent="0.3">
      <c r="B30" s="70">
        <v>2018</v>
      </c>
      <c r="C30" s="68">
        <v>4.9960101506461516</v>
      </c>
      <c r="D30" s="62">
        <v>129.91390711888181</v>
      </c>
      <c r="E30" s="63">
        <v>92.788555784123901</v>
      </c>
    </row>
    <row r="31" spans="2:5" x14ac:dyDescent="0.3">
      <c r="B31" s="70">
        <v>2019</v>
      </c>
      <c r="C31" s="68">
        <v>6.0589155047698906</v>
      </c>
      <c r="D31" s="62">
        <v>154.4948550742605</v>
      </c>
      <c r="E31" s="63">
        <v>102.9812342812923</v>
      </c>
    </row>
    <row r="32" spans="2:5" x14ac:dyDescent="0.3">
      <c r="B32" s="70">
        <v>2020</v>
      </c>
      <c r="C32" s="68">
        <v>6.3480274873293459</v>
      </c>
      <c r="D32" s="62">
        <v>145.44446253077501</v>
      </c>
      <c r="E32" s="63">
        <v>104.7045454545455</v>
      </c>
    </row>
    <row r="33" spans="2:5" x14ac:dyDescent="0.3">
      <c r="B33" s="70">
        <v>2021</v>
      </c>
      <c r="C33" s="68">
        <v>7.4069538142189932</v>
      </c>
      <c r="D33" s="62">
        <v>167.63457129756989</v>
      </c>
      <c r="E33" s="63">
        <v>132.53694581280789</v>
      </c>
    </row>
    <row r="34" spans="2:5" x14ac:dyDescent="0.3">
      <c r="B34" s="70">
        <v>2022</v>
      </c>
      <c r="C34" s="68">
        <v>7.8229799469183128</v>
      </c>
      <c r="D34" s="62">
        <v>162.49254013220019</v>
      </c>
      <c r="E34" s="63">
        <v>110.32955618508031</v>
      </c>
    </row>
    <row r="35" spans="2:5" ht="16.2" thickBot="1" x14ac:dyDescent="0.35">
      <c r="B35" s="71">
        <v>2023</v>
      </c>
      <c r="C35" s="69">
        <v>9.3011090573012947</v>
      </c>
      <c r="D35" s="64">
        <v>172.55478260869569</v>
      </c>
      <c r="E35" s="65">
        <v>114.7825512227363</v>
      </c>
    </row>
    <row r="36" spans="2:5" x14ac:dyDescent="0.3">
      <c r="B36" s="184"/>
      <c r="C36" s="62"/>
      <c r="D36" s="62"/>
      <c r="E36" s="62"/>
    </row>
    <row r="37" spans="2:5" x14ac:dyDescent="0.3">
      <c r="B37" s="184"/>
      <c r="C37" s="62"/>
    </row>
    <row r="38" spans="2:5" x14ac:dyDescent="0.3">
      <c r="B38" s="184"/>
      <c r="C38" s="62"/>
      <c r="D38" s="62"/>
      <c r="E38" s="62"/>
    </row>
    <row r="39" spans="2:5" x14ac:dyDescent="0.3">
      <c r="B39" s="184"/>
      <c r="C39" s="62"/>
      <c r="D39" s="62"/>
      <c r="E39" s="62"/>
    </row>
    <row r="40" spans="2:5" x14ac:dyDescent="0.3">
      <c r="B40" s="184"/>
      <c r="C40" s="62"/>
      <c r="D40" s="62"/>
      <c r="E40" s="62"/>
    </row>
    <row r="41" spans="2:5" x14ac:dyDescent="0.3">
      <c r="B41" s="184"/>
      <c r="C41" s="62"/>
      <c r="D41" s="62"/>
      <c r="E41" s="62"/>
    </row>
    <row r="42" spans="2:5" x14ac:dyDescent="0.3">
      <c r="B42" s="184"/>
      <c r="C42" s="62"/>
      <c r="D42" s="62"/>
      <c r="E42" s="6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workbookViewId="0">
      <selection activeCell="B10" sqref="B10"/>
    </sheetView>
  </sheetViews>
  <sheetFormatPr defaultColWidth="9.21875" defaultRowHeight="15.6" x14ac:dyDescent="0.3"/>
  <cols>
    <col min="1" max="1" width="9.21875" style="41"/>
    <col min="2" max="2" width="17.77734375" style="41" bestFit="1" customWidth="1"/>
    <col min="3" max="3" width="24.77734375" style="41" bestFit="1" customWidth="1"/>
    <col min="4" max="4" width="29.77734375" style="41" bestFit="1" customWidth="1"/>
    <col min="5" max="5" width="28.44140625" style="41" bestFit="1" customWidth="1"/>
    <col min="6" max="6" width="27.21875" style="41" bestFit="1" customWidth="1"/>
    <col min="7" max="16384" width="9.21875" style="41"/>
  </cols>
  <sheetData>
    <row r="1" spans="1:6" x14ac:dyDescent="0.3">
      <c r="A1" s="312" t="s">
        <v>181</v>
      </c>
      <c r="B1" s="313"/>
      <c r="C1" s="313"/>
      <c r="D1" s="313"/>
    </row>
    <row r="3" spans="1:6" x14ac:dyDescent="0.3">
      <c r="A3" s="41" t="s">
        <v>558</v>
      </c>
    </row>
    <row r="4" spans="1:6" ht="16.2" thickBot="1" x14ac:dyDescent="0.35"/>
    <row r="5" spans="1:6" ht="16.2" thickBot="1" x14ac:dyDescent="0.35">
      <c r="B5" s="107"/>
      <c r="C5" s="109" t="s">
        <v>306</v>
      </c>
      <c r="D5" s="111" t="s">
        <v>340</v>
      </c>
      <c r="E5" s="112" t="s">
        <v>341</v>
      </c>
      <c r="F5" s="110" t="s">
        <v>342</v>
      </c>
    </row>
    <row r="6" spans="1:6" x14ac:dyDescent="0.3">
      <c r="B6" s="108" t="s">
        <v>331</v>
      </c>
      <c r="C6" s="80">
        <v>605</v>
      </c>
      <c r="D6" s="116">
        <f>C6/15903</f>
        <v>3.8043136515122936E-2</v>
      </c>
      <c r="E6" s="113">
        <v>405</v>
      </c>
      <c r="F6" s="119">
        <f>E6/32529</f>
        <v>1.2450428848104768E-2</v>
      </c>
    </row>
    <row r="7" spans="1:6" x14ac:dyDescent="0.3">
      <c r="B7" s="72" t="s">
        <v>325</v>
      </c>
      <c r="C7" s="84">
        <v>400</v>
      </c>
      <c r="D7" s="117">
        <f t="shared" ref="D7:D17" si="0">C7/15903</f>
        <v>2.5152486952147394E-2</v>
      </c>
      <c r="E7" s="114">
        <v>0</v>
      </c>
      <c r="F7" s="120">
        <f t="shared" ref="F7:F17" si="1">E7/32529</f>
        <v>0</v>
      </c>
    </row>
    <row r="8" spans="1:6" x14ac:dyDescent="0.3">
      <c r="B8" s="72" t="s">
        <v>332</v>
      </c>
      <c r="C8" s="84">
        <v>177.51</v>
      </c>
      <c r="D8" s="117">
        <f t="shared" si="0"/>
        <v>1.116204489718921E-2</v>
      </c>
      <c r="E8" s="114">
        <v>6051.4</v>
      </c>
      <c r="F8" s="120">
        <f t="shared" si="1"/>
        <v>0.1860309262504227</v>
      </c>
    </row>
    <row r="9" spans="1:6" x14ac:dyDescent="0.3">
      <c r="B9" s="72" t="s">
        <v>333</v>
      </c>
      <c r="C9" s="84">
        <v>159.19999999999999</v>
      </c>
      <c r="D9" s="117">
        <f t="shared" si="0"/>
        <v>1.0010689806954663E-2</v>
      </c>
      <c r="E9" s="114">
        <v>200</v>
      </c>
      <c r="F9" s="120">
        <f t="shared" si="1"/>
        <v>6.148359924990009E-3</v>
      </c>
    </row>
    <row r="10" spans="1:6" x14ac:dyDescent="0.3">
      <c r="B10" s="72" t="s">
        <v>334</v>
      </c>
      <c r="C10" s="84">
        <v>0</v>
      </c>
      <c r="D10" s="117">
        <f t="shared" si="0"/>
        <v>0</v>
      </c>
      <c r="E10" s="114">
        <v>310</v>
      </c>
      <c r="F10" s="120">
        <f t="shared" si="1"/>
        <v>9.529957883734513E-3</v>
      </c>
    </row>
    <row r="11" spans="1:6" x14ac:dyDescent="0.3">
      <c r="B11" s="72" t="s">
        <v>335</v>
      </c>
      <c r="C11" s="84">
        <v>0</v>
      </c>
      <c r="D11" s="117">
        <f t="shared" si="0"/>
        <v>0</v>
      </c>
      <c r="E11" s="114">
        <v>422.4</v>
      </c>
      <c r="F11" s="120">
        <f t="shared" si="1"/>
        <v>1.2985336161578898E-2</v>
      </c>
    </row>
    <row r="12" spans="1:6" x14ac:dyDescent="0.3">
      <c r="B12" s="72" t="s">
        <v>336</v>
      </c>
      <c r="C12" s="84">
        <v>2447.42</v>
      </c>
      <c r="D12" s="117">
        <f t="shared" si="0"/>
        <v>0.15389674904106143</v>
      </c>
      <c r="E12" s="114">
        <v>6979.2</v>
      </c>
      <c r="F12" s="120">
        <f t="shared" si="1"/>
        <v>0.21455316794245136</v>
      </c>
    </row>
    <row r="13" spans="1:6" x14ac:dyDescent="0.3">
      <c r="B13" s="72" t="s">
        <v>337</v>
      </c>
      <c r="C13" s="84">
        <v>0</v>
      </c>
      <c r="D13" s="117">
        <f t="shared" si="0"/>
        <v>0</v>
      </c>
      <c r="E13" s="114">
        <v>821</v>
      </c>
      <c r="F13" s="120">
        <f t="shared" si="1"/>
        <v>2.5239017492083987E-2</v>
      </c>
    </row>
    <row r="14" spans="1:6" x14ac:dyDescent="0.3">
      <c r="B14" s="72" t="s">
        <v>304</v>
      </c>
      <c r="C14" s="84">
        <v>149.19999999999999</v>
      </c>
      <c r="D14" s="117">
        <f t="shared" si="0"/>
        <v>9.3818776331509764E-3</v>
      </c>
      <c r="E14" s="114">
        <v>421.2</v>
      </c>
      <c r="F14" s="120">
        <f t="shared" si="1"/>
        <v>1.2948446002028959E-2</v>
      </c>
    </row>
    <row r="15" spans="1:6" x14ac:dyDescent="0.3">
      <c r="B15" s="72" t="s">
        <v>338</v>
      </c>
      <c r="C15" s="84">
        <v>941.1</v>
      </c>
      <c r="D15" s="117">
        <f t="shared" si="0"/>
        <v>5.9177513676664781E-2</v>
      </c>
      <c r="E15" s="114">
        <v>589.70000000000005</v>
      </c>
      <c r="F15" s="120">
        <f t="shared" si="1"/>
        <v>1.8128439238833043E-2</v>
      </c>
    </row>
    <row r="16" spans="1:6" x14ac:dyDescent="0.3">
      <c r="B16" s="72" t="s">
        <v>339</v>
      </c>
      <c r="C16" s="84">
        <v>10883.8</v>
      </c>
      <c r="D16" s="117">
        <f t="shared" si="0"/>
        <v>0.68438659372445443</v>
      </c>
      <c r="E16" s="114">
        <v>15050.8</v>
      </c>
      <c r="F16" s="120">
        <f t="shared" si="1"/>
        <v>0.46268867779519812</v>
      </c>
    </row>
    <row r="17" spans="2:6" ht="16.2" thickBot="1" x14ac:dyDescent="0.35">
      <c r="B17" s="73" t="s">
        <v>324</v>
      </c>
      <c r="C17" s="88">
        <v>140</v>
      </c>
      <c r="D17" s="118">
        <f t="shared" si="0"/>
        <v>8.803370433251587E-3</v>
      </c>
      <c r="E17" s="115">
        <v>1302</v>
      </c>
      <c r="F17" s="121">
        <f t="shared" si="1"/>
        <v>4.0025823111684955E-2</v>
      </c>
    </row>
  </sheetData>
  <mergeCells count="1">
    <mergeCell ref="A1:D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56"/>
  <sheetViews>
    <sheetView workbookViewId="0">
      <selection activeCell="D11" sqref="D11"/>
    </sheetView>
  </sheetViews>
  <sheetFormatPr defaultColWidth="9.21875" defaultRowHeight="15.6" x14ac:dyDescent="0.3"/>
  <cols>
    <col min="1" max="1" width="9.21875" style="41"/>
    <col min="2" max="2" width="21.21875" style="41" bestFit="1" customWidth="1"/>
    <col min="3" max="3" width="19.77734375" style="41" bestFit="1" customWidth="1"/>
    <col min="4" max="4" width="30.88671875" style="41" bestFit="1" customWidth="1"/>
    <col min="5" max="16384" width="9.21875" style="41"/>
  </cols>
  <sheetData>
    <row r="1" spans="1:4" x14ac:dyDescent="0.3">
      <c r="A1" s="1" t="s">
        <v>182</v>
      </c>
    </row>
    <row r="3" spans="1:4" x14ac:dyDescent="0.3">
      <c r="A3" s="41" t="s">
        <v>183</v>
      </c>
    </row>
    <row r="5" spans="1:4" ht="16.2" thickBot="1" x14ac:dyDescent="0.35">
      <c r="B5" s="202" t="s">
        <v>458</v>
      </c>
      <c r="C5" s="202" t="s">
        <v>462</v>
      </c>
      <c r="D5" s="202" t="s">
        <v>563</v>
      </c>
    </row>
    <row r="6" spans="1:4" x14ac:dyDescent="0.3">
      <c r="B6" s="40">
        <v>216</v>
      </c>
      <c r="C6" s="40">
        <v>29</v>
      </c>
      <c r="D6" s="40">
        <v>37</v>
      </c>
    </row>
    <row r="7" spans="1:4" x14ac:dyDescent="0.3">
      <c r="B7" s="40">
        <v>165</v>
      </c>
      <c r="C7" s="40">
        <v>24</v>
      </c>
      <c r="D7" s="40">
        <v>46</v>
      </c>
    </row>
    <row r="8" spans="1:4" x14ac:dyDescent="0.3">
      <c r="B8" s="40">
        <v>369.6</v>
      </c>
      <c r="C8" s="40">
        <v>33</v>
      </c>
      <c r="D8" s="40">
        <v>23</v>
      </c>
    </row>
    <row r="9" spans="1:4" x14ac:dyDescent="0.3">
      <c r="B9" s="40">
        <v>309</v>
      </c>
      <c r="C9" s="40">
        <v>36</v>
      </c>
      <c r="D9" s="40">
        <v>34</v>
      </c>
    </row>
    <row r="10" spans="1:4" x14ac:dyDescent="0.3">
      <c r="B10" s="40">
        <v>246</v>
      </c>
      <c r="C10" s="40">
        <v>38</v>
      </c>
      <c r="D10" s="40">
        <v>40</v>
      </c>
    </row>
    <row r="11" spans="1:4" x14ac:dyDescent="0.3">
      <c r="B11" s="40">
        <v>246</v>
      </c>
      <c r="C11" s="40">
        <v>39.5</v>
      </c>
      <c r="D11" s="40">
        <v>54</v>
      </c>
    </row>
    <row r="12" spans="1:4" x14ac:dyDescent="0.3">
      <c r="B12" s="40">
        <v>165</v>
      </c>
      <c r="C12" s="40">
        <v>38</v>
      </c>
      <c r="D12" s="40">
        <v>47</v>
      </c>
    </row>
    <row r="13" spans="1:4" x14ac:dyDescent="0.3">
      <c r="B13" s="40">
        <v>184.5</v>
      </c>
      <c r="C13" s="40">
        <v>24</v>
      </c>
      <c r="D13" s="40">
        <v>27</v>
      </c>
    </row>
    <row r="14" spans="1:4" x14ac:dyDescent="0.3">
      <c r="B14" s="40">
        <v>110.7</v>
      </c>
      <c r="C14" s="40">
        <v>25.5</v>
      </c>
      <c r="D14" s="40">
        <v>26</v>
      </c>
    </row>
    <row r="15" spans="1:4" x14ac:dyDescent="0.3">
      <c r="B15" s="40">
        <v>102</v>
      </c>
      <c r="C15" s="40">
        <v>10</v>
      </c>
      <c r="D15" s="40">
        <v>8</v>
      </c>
    </row>
    <row r="16" spans="1:4" x14ac:dyDescent="0.3">
      <c r="B16" s="40">
        <v>300</v>
      </c>
      <c r="C16" s="40">
        <v>15</v>
      </c>
      <c r="D16" s="40">
        <v>42</v>
      </c>
    </row>
    <row r="17" spans="2:4" x14ac:dyDescent="0.3">
      <c r="B17" s="40">
        <v>300</v>
      </c>
      <c r="C17" s="40">
        <v>12</v>
      </c>
      <c r="D17" s="40">
        <v>8</v>
      </c>
    </row>
    <row r="18" spans="2:4" x14ac:dyDescent="0.3">
      <c r="B18" s="40">
        <v>200</v>
      </c>
      <c r="C18" s="40">
        <v>15</v>
      </c>
      <c r="D18" s="40">
        <v>10</v>
      </c>
    </row>
    <row r="19" spans="2:4" x14ac:dyDescent="0.3">
      <c r="B19" s="40">
        <v>400</v>
      </c>
      <c r="C19" s="40">
        <v>10</v>
      </c>
      <c r="D19" s="40">
        <v>17</v>
      </c>
    </row>
    <row r="20" spans="2:4" x14ac:dyDescent="0.3">
      <c r="B20" s="40">
        <v>300</v>
      </c>
      <c r="C20" s="40">
        <v>10</v>
      </c>
      <c r="D20" s="40">
        <v>20</v>
      </c>
    </row>
    <row r="21" spans="2:4" x14ac:dyDescent="0.3">
      <c r="B21" s="40">
        <v>300</v>
      </c>
      <c r="C21" s="40">
        <v>12</v>
      </c>
      <c r="D21" s="40">
        <v>10</v>
      </c>
    </row>
    <row r="22" spans="2:4" x14ac:dyDescent="0.3">
      <c r="B22" s="40">
        <v>300</v>
      </c>
      <c r="C22" s="40">
        <v>21</v>
      </c>
      <c r="D22" s="40">
        <v>8.1999999999999993</v>
      </c>
    </row>
    <row r="23" spans="2:4" x14ac:dyDescent="0.3">
      <c r="B23" s="40">
        <v>300</v>
      </c>
      <c r="C23" s="40">
        <v>22</v>
      </c>
      <c r="D23" s="40">
        <v>21</v>
      </c>
    </row>
    <row r="24" spans="2:4" x14ac:dyDescent="0.3">
      <c r="B24" s="40">
        <v>300</v>
      </c>
      <c r="C24" s="40">
        <v>13</v>
      </c>
      <c r="D24" s="40">
        <v>23</v>
      </c>
    </row>
    <row r="25" spans="2:4" x14ac:dyDescent="0.3">
      <c r="B25" s="40">
        <v>300</v>
      </c>
      <c r="C25" s="40">
        <v>15</v>
      </c>
      <c r="D25" s="40">
        <v>19.5</v>
      </c>
    </row>
    <row r="26" spans="2:4" x14ac:dyDescent="0.3">
      <c r="B26" s="40">
        <v>200</v>
      </c>
      <c r="C26" s="40">
        <v>11.73</v>
      </c>
      <c r="D26" s="40">
        <v>11</v>
      </c>
    </row>
    <row r="27" spans="2:4" x14ac:dyDescent="0.3">
      <c r="B27" s="40">
        <v>300</v>
      </c>
      <c r="C27" s="40">
        <v>25</v>
      </c>
      <c r="D27" s="40">
        <v>22.5</v>
      </c>
    </row>
    <row r="28" spans="2:4" x14ac:dyDescent="0.3">
      <c r="B28" s="40">
        <v>200</v>
      </c>
      <c r="C28" s="40">
        <v>3.5</v>
      </c>
      <c r="D28" s="40">
        <v>5.5</v>
      </c>
    </row>
    <row r="29" spans="2:4" x14ac:dyDescent="0.3">
      <c r="B29" s="40">
        <v>200</v>
      </c>
      <c r="C29" s="40">
        <v>11</v>
      </c>
      <c r="D29" s="40">
        <v>43</v>
      </c>
    </row>
    <row r="30" spans="2:4" x14ac:dyDescent="0.3">
      <c r="B30" s="40">
        <v>300</v>
      </c>
      <c r="C30" s="40">
        <v>19</v>
      </c>
      <c r="D30" s="40">
        <v>36</v>
      </c>
    </row>
    <row r="31" spans="2:4" x14ac:dyDescent="0.3">
      <c r="B31" s="40">
        <v>200</v>
      </c>
      <c r="C31" s="40">
        <v>7.8</v>
      </c>
      <c r="D31" s="40">
        <v>33</v>
      </c>
    </row>
    <row r="32" spans="2:4" x14ac:dyDescent="0.3">
      <c r="B32" s="40">
        <v>250</v>
      </c>
      <c r="C32" s="40">
        <v>20</v>
      </c>
      <c r="D32" s="40">
        <v>11</v>
      </c>
    </row>
    <row r="33" spans="2:4" x14ac:dyDescent="0.3">
      <c r="B33" s="40">
        <v>201</v>
      </c>
      <c r="C33" s="40">
        <v>23</v>
      </c>
      <c r="D33" s="40">
        <v>20</v>
      </c>
    </row>
    <row r="34" spans="2:4" x14ac:dyDescent="0.3">
      <c r="B34" s="40">
        <v>400</v>
      </c>
      <c r="C34" s="40">
        <v>31</v>
      </c>
      <c r="D34" s="40">
        <v>19.5</v>
      </c>
    </row>
    <row r="35" spans="2:4" x14ac:dyDescent="0.3">
      <c r="B35" s="40">
        <v>146.4</v>
      </c>
      <c r="C35" s="40">
        <v>18</v>
      </c>
      <c r="D35" s="40">
        <v>25</v>
      </c>
    </row>
    <row r="36" spans="2:4" x14ac:dyDescent="0.3">
      <c r="B36" s="40">
        <v>252</v>
      </c>
      <c r="C36" s="40">
        <v>16</v>
      </c>
      <c r="D36" s="40">
        <v>15</v>
      </c>
    </row>
    <row r="37" spans="2:4" x14ac:dyDescent="0.3">
      <c r="B37" s="40">
        <v>102.2</v>
      </c>
      <c r="C37" s="40">
        <v>11</v>
      </c>
      <c r="D37" s="40">
        <v>5</v>
      </c>
    </row>
    <row r="38" spans="2:4" x14ac:dyDescent="0.3">
      <c r="B38" s="40">
        <v>400</v>
      </c>
      <c r="C38" s="40">
        <v>18</v>
      </c>
      <c r="D38" s="40">
        <v>11</v>
      </c>
    </row>
    <row r="39" spans="2:4" x14ac:dyDescent="0.3">
      <c r="B39" s="40">
        <v>300</v>
      </c>
      <c r="C39" s="40">
        <v>18</v>
      </c>
      <c r="D39" s="40">
        <v>36</v>
      </c>
    </row>
    <row r="40" spans="2:4" x14ac:dyDescent="0.3">
      <c r="B40" s="40">
        <v>200</v>
      </c>
      <c r="C40" s="40">
        <v>15</v>
      </c>
      <c r="D40" s="40">
        <v>2.5</v>
      </c>
    </row>
    <row r="41" spans="2:4" x14ac:dyDescent="0.3">
      <c r="B41" s="40">
        <v>300</v>
      </c>
      <c r="C41" s="40">
        <v>14</v>
      </c>
      <c r="D41" s="40">
        <v>45</v>
      </c>
    </row>
    <row r="42" spans="2:4" x14ac:dyDescent="0.3">
      <c r="B42" s="40">
        <v>202</v>
      </c>
      <c r="C42" s="40">
        <v>12</v>
      </c>
      <c r="D42" s="40">
        <v>8.4</v>
      </c>
    </row>
    <row r="43" spans="2:4" x14ac:dyDescent="0.3">
      <c r="B43" s="40">
        <v>300</v>
      </c>
      <c r="C43" s="40">
        <v>32</v>
      </c>
      <c r="D43" s="40">
        <v>28</v>
      </c>
    </row>
    <row r="44" spans="2:4" x14ac:dyDescent="0.3">
      <c r="B44" s="40">
        <v>300</v>
      </c>
      <c r="C44" s="40">
        <v>32</v>
      </c>
      <c r="D44" s="40">
        <v>28</v>
      </c>
    </row>
    <row r="45" spans="2:4" x14ac:dyDescent="0.3">
      <c r="B45" s="40">
        <v>152</v>
      </c>
      <c r="C45" s="40">
        <v>15.3</v>
      </c>
      <c r="D45" s="40">
        <v>25</v>
      </c>
    </row>
    <row r="46" spans="2:4" x14ac:dyDescent="0.3">
      <c r="B46" s="40">
        <v>300</v>
      </c>
      <c r="C46" s="40">
        <v>27</v>
      </c>
      <c r="D46" s="40">
        <v>18</v>
      </c>
    </row>
    <row r="47" spans="2:4" x14ac:dyDescent="0.3">
      <c r="B47" s="40">
        <v>150</v>
      </c>
      <c r="C47" s="40">
        <v>10</v>
      </c>
      <c r="D47" s="40">
        <v>25</v>
      </c>
    </row>
    <row r="48" spans="2:4" x14ac:dyDescent="0.3">
      <c r="B48" s="40">
        <v>156</v>
      </c>
      <c r="C48" s="40">
        <v>18</v>
      </c>
      <c r="D48" s="40">
        <v>15</v>
      </c>
    </row>
    <row r="49" spans="2:4" x14ac:dyDescent="0.3">
      <c r="B49" s="40">
        <v>120</v>
      </c>
      <c r="C49" s="40">
        <v>11</v>
      </c>
      <c r="D49" s="40">
        <v>13</v>
      </c>
    </row>
    <row r="50" spans="2:4" x14ac:dyDescent="0.3">
      <c r="B50" s="40">
        <v>288</v>
      </c>
      <c r="C50" s="40">
        <v>31</v>
      </c>
      <c r="D50" s="40">
        <v>70</v>
      </c>
    </row>
    <row r="51" spans="2:4" x14ac:dyDescent="0.3">
      <c r="B51" s="40">
        <v>312</v>
      </c>
      <c r="C51" s="40">
        <v>29</v>
      </c>
      <c r="D51" s="40">
        <v>54</v>
      </c>
    </row>
    <row r="52" spans="2:4" x14ac:dyDescent="0.3">
      <c r="B52" s="40">
        <v>302</v>
      </c>
      <c r="C52" s="40">
        <v>25</v>
      </c>
      <c r="D52" s="40">
        <v>35</v>
      </c>
    </row>
    <row r="53" spans="2:4" x14ac:dyDescent="0.3">
      <c r="B53" s="40">
        <v>295.2</v>
      </c>
      <c r="C53" s="40">
        <v>25</v>
      </c>
      <c r="D53" s="40">
        <v>57</v>
      </c>
    </row>
    <row r="54" spans="2:4" x14ac:dyDescent="0.3">
      <c r="B54" s="40">
        <v>288</v>
      </c>
      <c r="C54" s="40">
        <v>26</v>
      </c>
      <c r="D54" s="40">
        <v>53</v>
      </c>
    </row>
    <row r="55" spans="2:4" x14ac:dyDescent="0.3">
      <c r="B55" s="40">
        <v>288</v>
      </c>
      <c r="C55" s="40">
        <v>22</v>
      </c>
      <c r="D55" s="40">
        <v>32</v>
      </c>
    </row>
    <row r="56" spans="2:4" x14ac:dyDescent="0.3">
      <c r="B56" s="40">
        <v>400</v>
      </c>
      <c r="C56" s="40">
        <v>41</v>
      </c>
      <c r="D56" s="40">
        <v>115</v>
      </c>
    </row>
    <row r="57" spans="2:4" x14ac:dyDescent="0.3">
      <c r="B57" s="40">
        <v>110</v>
      </c>
      <c r="C57" s="40">
        <v>34</v>
      </c>
      <c r="D57" s="40">
        <v>39</v>
      </c>
    </row>
    <row r="58" spans="2:4" x14ac:dyDescent="0.3">
      <c r="B58" s="40">
        <v>203</v>
      </c>
      <c r="C58" s="40">
        <v>33</v>
      </c>
      <c r="D58" s="40">
        <v>45</v>
      </c>
    </row>
    <row r="59" spans="2:4" x14ac:dyDescent="0.3">
      <c r="B59" s="40">
        <v>497</v>
      </c>
      <c r="C59" s="40">
        <v>40</v>
      </c>
      <c r="D59" s="40">
        <v>90</v>
      </c>
    </row>
    <row r="60" spans="2:4" x14ac:dyDescent="0.3">
      <c r="B60" s="40">
        <v>288</v>
      </c>
      <c r="C60" s="40">
        <v>34</v>
      </c>
      <c r="D60" s="40">
        <v>90</v>
      </c>
    </row>
    <row r="61" spans="2:4" x14ac:dyDescent="0.3">
      <c r="B61" s="40">
        <v>582</v>
      </c>
      <c r="C61" s="40">
        <v>34</v>
      </c>
      <c r="D61" s="40">
        <v>45</v>
      </c>
    </row>
    <row r="62" spans="2:4" x14ac:dyDescent="0.3">
      <c r="B62" s="40">
        <v>900</v>
      </c>
      <c r="C62" s="40">
        <v>39</v>
      </c>
      <c r="D62" s="40">
        <v>85</v>
      </c>
    </row>
    <row r="63" spans="2:4" x14ac:dyDescent="0.3">
      <c r="B63" s="40">
        <v>110.7</v>
      </c>
      <c r="C63" s="40">
        <v>10</v>
      </c>
      <c r="D63" s="40">
        <v>15</v>
      </c>
    </row>
    <row r="64" spans="2:4" x14ac:dyDescent="0.3">
      <c r="B64" s="40">
        <v>108</v>
      </c>
      <c r="C64" s="40">
        <v>23</v>
      </c>
      <c r="D64" s="40">
        <v>15</v>
      </c>
    </row>
    <row r="65" spans="2:4" x14ac:dyDescent="0.3">
      <c r="B65" s="40">
        <v>400</v>
      </c>
      <c r="C65" s="40">
        <v>40</v>
      </c>
      <c r="D65" s="40">
        <v>101</v>
      </c>
    </row>
    <row r="66" spans="2:4" x14ac:dyDescent="0.3">
      <c r="B66" s="40">
        <v>396</v>
      </c>
      <c r="C66" s="40">
        <v>33</v>
      </c>
      <c r="D66" s="40">
        <v>45</v>
      </c>
    </row>
    <row r="67" spans="2:4" x14ac:dyDescent="0.3">
      <c r="B67" s="40">
        <v>200</v>
      </c>
      <c r="C67" s="40">
        <v>33</v>
      </c>
      <c r="D67" s="40">
        <v>45</v>
      </c>
    </row>
    <row r="68" spans="2:4" x14ac:dyDescent="0.3">
      <c r="B68" s="40">
        <v>332.1</v>
      </c>
      <c r="C68" s="40">
        <v>28</v>
      </c>
      <c r="D68" s="40">
        <v>40</v>
      </c>
    </row>
    <row r="69" spans="2:4" x14ac:dyDescent="0.3">
      <c r="B69" s="40">
        <v>450</v>
      </c>
      <c r="C69" s="40">
        <v>29</v>
      </c>
      <c r="D69" s="40">
        <v>56</v>
      </c>
    </row>
    <row r="70" spans="2:4" x14ac:dyDescent="0.3">
      <c r="B70" s="40">
        <v>240</v>
      </c>
      <c r="C70" s="40">
        <v>33</v>
      </c>
      <c r="D70" s="40">
        <v>58</v>
      </c>
    </row>
    <row r="71" spans="2:4" x14ac:dyDescent="0.3">
      <c r="B71" s="40">
        <v>240</v>
      </c>
      <c r="C71" s="40">
        <v>35</v>
      </c>
      <c r="D71" s="40">
        <v>67</v>
      </c>
    </row>
    <row r="72" spans="2:4" x14ac:dyDescent="0.3">
      <c r="B72" s="40">
        <v>272</v>
      </c>
      <c r="C72" s="40">
        <v>24</v>
      </c>
      <c r="D72" s="40">
        <v>47.58</v>
      </c>
    </row>
    <row r="73" spans="2:4" x14ac:dyDescent="0.3">
      <c r="B73" s="40">
        <v>402</v>
      </c>
      <c r="C73" s="40">
        <v>41</v>
      </c>
      <c r="D73" s="40">
        <v>95</v>
      </c>
    </row>
    <row r="74" spans="2:4" x14ac:dyDescent="0.3">
      <c r="B74" s="40">
        <v>112</v>
      </c>
      <c r="C74" s="40">
        <v>40</v>
      </c>
      <c r="D74" s="40">
        <v>100</v>
      </c>
    </row>
    <row r="75" spans="2:4" x14ac:dyDescent="0.3">
      <c r="B75" s="40">
        <v>385</v>
      </c>
      <c r="C75" s="40">
        <v>37</v>
      </c>
      <c r="D75" s="40">
        <v>35</v>
      </c>
    </row>
    <row r="76" spans="2:4" x14ac:dyDescent="0.3">
      <c r="B76" s="40">
        <v>350</v>
      </c>
      <c r="C76" s="40">
        <v>43</v>
      </c>
      <c r="D76" s="40">
        <v>35</v>
      </c>
    </row>
    <row r="77" spans="2:4" x14ac:dyDescent="0.3">
      <c r="B77" s="40">
        <v>288</v>
      </c>
      <c r="C77" s="40">
        <v>44</v>
      </c>
      <c r="D77" s="40">
        <v>32</v>
      </c>
    </row>
    <row r="78" spans="2:4" x14ac:dyDescent="0.3">
      <c r="B78" s="40">
        <v>160</v>
      </c>
      <c r="C78" s="40">
        <v>14</v>
      </c>
      <c r="D78" s="40">
        <v>17.899999999999999</v>
      </c>
    </row>
    <row r="79" spans="2:4" x14ac:dyDescent="0.3">
      <c r="B79" s="40">
        <v>165.6</v>
      </c>
      <c r="C79" s="40">
        <v>10</v>
      </c>
      <c r="D79" s="40">
        <v>10.75</v>
      </c>
    </row>
    <row r="80" spans="2:4" x14ac:dyDescent="0.3">
      <c r="B80" s="40">
        <v>209.3</v>
      </c>
      <c r="C80" s="40">
        <v>17</v>
      </c>
      <c r="D80" s="40">
        <v>31.73</v>
      </c>
    </row>
    <row r="81" spans="2:4" x14ac:dyDescent="0.3">
      <c r="B81" s="40">
        <v>207</v>
      </c>
      <c r="C81" s="40">
        <v>12</v>
      </c>
      <c r="D81" s="40">
        <v>8.83</v>
      </c>
    </row>
    <row r="82" spans="2:4" x14ac:dyDescent="0.3">
      <c r="B82" s="40">
        <v>399.6</v>
      </c>
      <c r="C82" s="40">
        <v>19</v>
      </c>
      <c r="D82" s="40">
        <v>15</v>
      </c>
    </row>
    <row r="83" spans="2:4" x14ac:dyDescent="0.3">
      <c r="B83" s="40">
        <v>406.7</v>
      </c>
      <c r="C83" s="40">
        <v>21</v>
      </c>
      <c r="D83" s="40">
        <v>20</v>
      </c>
    </row>
    <row r="84" spans="2:4" x14ac:dyDescent="0.3">
      <c r="B84" s="40">
        <v>605</v>
      </c>
      <c r="C84" s="40">
        <v>30</v>
      </c>
      <c r="D84" s="40">
        <v>15</v>
      </c>
    </row>
    <row r="85" spans="2:4" x14ac:dyDescent="0.3">
      <c r="B85" s="40">
        <v>1100</v>
      </c>
      <c r="C85" s="40">
        <v>30</v>
      </c>
      <c r="D85" s="40">
        <v>12</v>
      </c>
    </row>
    <row r="86" spans="2:4" x14ac:dyDescent="0.3">
      <c r="B86" s="40">
        <v>600</v>
      </c>
      <c r="C86" s="40">
        <v>35</v>
      </c>
      <c r="D86" s="40">
        <v>10</v>
      </c>
    </row>
    <row r="87" spans="2:4" x14ac:dyDescent="0.3">
      <c r="B87" s="40">
        <v>496</v>
      </c>
      <c r="C87" s="40">
        <v>25</v>
      </c>
      <c r="D87" s="40">
        <v>15</v>
      </c>
    </row>
    <row r="88" spans="2:4" x14ac:dyDescent="0.3">
      <c r="B88" s="40">
        <v>498</v>
      </c>
      <c r="C88" s="40">
        <v>31</v>
      </c>
      <c r="D88" s="40">
        <v>13</v>
      </c>
    </row>
    <row r="89" spans="2:4" x14ac:dyDescent="0.3">
      <c r="B89" s="40">
        <v>450</v>
      </c>
      <c r="C89" s="40">
        <v>29</v>
      </c>
      <c r="D89" s="40">
        <v>11</v>
      </c>
    </row>
    <row r="90" spans="2:4" x14ac:dyDescent="0.3">
      <c r="B90" s="40">
        <v>480</v>
      </c>
      <c r="C90" s="40">
        <v>23</v>
      </c>
      <c r="D90" s="40">
        <v>12</v>
      </c>
    </row>
    <row r="91" spans="2:4" x14ac:dyDescent="0.3">
      <c r="B91" s="40">
        <v>496</v>
      </c>
      <c r="C91" s="40">
        <v>35</v>
      </c>
      <c r="D91" s="40">
        <v>16.5</v>
      </c>
    </row>
    <row r="92" spans="2:4" x14ac:dyDescent="0.3">
      <c r="B92" s="40">
        <v>6000</v>
      </c>
      <c r="C92" s="40">
        <v>38</v>
      </c>
      <c r="D92" s="40">
        <v>15</v>
      </c>
    </row>
    <row r="93" spans="2:4" x14ac:dyDescent="0.3">
      <c r="B93" s="40">
        <v>330</v>
      </c>
      <c r="C93" s="40">
        <v>30</v>
      </c>
      <c r="D93" s="40">
        <v>7.79</v>
      </c>
    </row>
    <row r="94" spans="2:4" x14ac:dyDescent="0.3">
      <c r="B94" s="40">
        <v>104</v>
      </c>
      <c r="C94" s="40">
        <v>22</v>
      </c>
      <c r="D94" s="40">
        <v>1.5</v>
      </c>
    </row>
    <row r="95" spans="2:4" x14ac:dyDescent="0.3">
      <c r="B95" s="40">
        <v>125</v>
      </c>
      <c r="C95" s="40">
        <v>25</v>
      </c>
      <c r="D95" s="40">
        <v>5</v>
      </c>
    </row>
    <row r="96" spans="2:4" x14ac:dyDescent="0.3">
      <c r="B96" s="40">
        <v>300</v>
      </c>
      <c r="C96" s="40">
        <v>25</v>
      </c>
      <c r="D96" s="40">
        <v>25</v>
      </c>
    </row>
    <row r="97" spans="2:4" x14ac:dyDescent="0.3">
      <c r="B97" s="40">
        <v>120</v>
      </c>
      <c r="C97" s="40">
        <v>24</v>
      </c>
      <c r="D97" s="40">
        <v>23</v>
      </c>
    </row>
    <row r="98" spans="2:4" x14ac:dyDescent="0.3">
      <c r="B98" s="40">
        <v>108</v>
      </c>
      <c r="C98" s="40">
        <v>21</v>
      </c>
      <c r="D98" s="40">
        <v>10</v>
      </c>
    </row>
    <row r="99" spans="2:4" x14ac:dyDescent="0.3">
      <c r="B99" s="40">
        <v>752</v>
      </c>
      <c r="C99" s="40">
        <v>38</v>
      </c>
      <c r="D99" s="40">
        <v>22</v>
      </c>
    </row>
    <row r="100" spans="2:4" x14ac:dyDescent="0.3">
      <c r="B100" s="40">
        <v>740</v>
      </c>
      <c r="C100" s="40">
        <v>37</v>
      </c>
      <c r="D100" s="40">
        <v>21</v>
      </c>
    </row>
    <row r="101" spans="2:4" x14ac:dyDescent="0.3">
      <c r="B101" s="40">
        <v>1000</v>
      </c>
      <c r="C101" s="40">
        <v>26</v>
      </c>
      <c r="D101" s="40">
        <v>80</v>
      </c>
    </row>
    <row r="102" spans="2:4" x14ac:dyDescent="0.3">
      <c r="B102" s="40">
        <v>1000</v>
      </c>
      <c r="C102" s="40">
        <v>26</v>
      </c>
      <c r="D102" s="40">
        <v>80</v>
      </c>
    </row>
    <row r="103" spans="2:4" x14ac:dyDescent="0.3">
      <c r="B103" s="40">
        <v>1000</v>
      </c>
      <c r="C103" s="40">
        <v>26</v>
      </c>
      <c r="D103" s="40">
        <v>80</v>
      </c>
    </row>
    <row r="104" spans="2:4" x14ac:dyDescent="0.3">
      <c r="B104" s="40">
        <v>1000</v>
      </c>
      <c r="C104" s="40">
        <v>26</v>
      </c>
      <c r="D104" s="40">
        <v>80</v>
      </c>
    </row>
    <row r="105" spans="2:4" x14ac:dyDescent="0.3">
      <c r="B105" s="40">
        <v>1000</v>
      </c>
      <c r="C105" s="40">
        <v>26</v>
      </c>
      <c r="D105" s="40">
        <v>80</v>
      </c>
    </row>
    <row r="106" spans="2:4" x14ac:dyDescent="0.3">
      <c r="B106" s="40">
        <v>1000</v>
      </c>
      <c r="C106" s="40">
        <v>26</v>
      </c>
      <c r="D106" s="40">
        <v>80</v>
      </c>
    </row>
    <row r="107" spans="2:4" x14ac:dyDescent="0.3">
      <c r="B107" s="40">
        <v>1000</v>
      </c>
      <c r="C107" s="40">
        <v>40</v>
      </c>
      <c r="D107" s="40">
        <v>80</v>
      </c>
    </row>
    <row r="108" spans="2:4" x14ac:dyDescent="0.3">
      <c r="B108" s="40">
        <v>600</v>
      </c>
      <c r="C108" s="40">
        <v>36</v>
      </c>
      <c r="D108" s="40">
        <v>85</v>
      </c>
    </row>
    <row r="109" spans="2:4" x14ac:dyDescent="0.3">
      <c r="B109" s="40">
        <v>129</v>
      </c>
      <c r="C109" s="40">
        <v>24</v>
      </c>
      <c r="D109" s="40">
        <v>23</v>
      </c>
    </row>
    <row r="110" spans="2:4" x14ac:dyDescent="0.3">
      <c r="B110" s="40">
        <v>144</v>
      </c>
      <c r="C110" s="40">
        <v>5</v>
      </c>
      <c r="D110" s="40">
        <v>0.5</v>
      </c>
    </row>
    <row r="111" spans="2:4" x14ac:dyDescent="0.3">
      <c r="B111" s="40">
        <v>600</v>
      </c>
      <c r="C111" s="40">
        <v>39</v>
      </c>
      <c r="D111" s="40">
        <v>23</v>
      </c>
    </row>
    <row r="112" spans="2:4" x14ac:dyDescent="0.3">
      <c r="B112" s="40">
        <v>600</v>
      </c>
      <c r="C112" s="40">
        <v>41</v>
      </c>
      <c r="D112" s="40">
        <v>37</v>
      </c>
    </row>
    <row r="113" spans="2:4" x14ac:dyDescent="0.3">
      <c r="B113" s="40">
        <v>110.4</v>
      </c>
      <c r="C113" s="40">
        <v>8</v>
      </c>
      <c r="D113" s="40">
        <v>11.3</v>
      </c>
    </row>
    <row r="114" spans="2:4" x14ac:dyDescent="0.3">
      <c r="B114" s="40">
        <v>100.8</v>
      </c>
      <c r="C114" s="40">
        <v>30</v>
      </c>
      <c r="D114" s="40">
        <v>8</v>
      </c>
    </row>
    <row r="115" spans="2:4" x14ac:dyDescent="0.3">
      <c r="B115" s="40">
        <v>120</v>
      </c>
      <c r="C115" s="40">
        <v>30</v>
      </c>
      <c r="D115" s="40">
        <v>1</v>
      </c>
    </row>
    <row r="116" spans="2:4" x14ac:dyDescent="0.3">
      <c r="B116" s="40">
        <v>110</v>
      </c>
      <c r="C116" s="40">
        <v>26</v>
      </c>
      <c r="D116" s="40">
        <v>6</v>
      </c>
    </row>
    <row r="117" spans="2:4" x14ac:dyDescent="0.3">
      <c r="B117" s="40">
        <v>1160</v>
      </c>
      <c r="C117" s="40">
        <v>46.8</v>
      </c>
      <c r="D117" s="40">
        <v>5.7</v>
      </c>
    </row>
    <row r="118" spans="2:4" x14ac:dyDescent="0.3">
      <c r="B118" s="40">
        <v>402</v>
      </c>
      <c r="C118" s="40">
        <v>27</v>
      </c>
      <c r="D118" s="40">
        <v>35</v>
      </c>
    </row>
    <row r="119" spans="2:4" x14ac:dyDescent="0.3">
      <c r="B119" s="40">
        <v>504</v>
      </c>
      <c r="C119" s="40">
        <v>32</v>
      </c>
      <c r="D119" s="40">
        <v>36</v>
      </c>
    </row>
    <row r="120" spans="2:4" x14ac:dyDescent="0.3">
      <c r="B120" s="40">
        <v>172.8</v>
      </c>
      <c r="C120" s="40">
        <v>15</v>
      </c>
      <c r="D120" s="40">
        <v>7</v>
      </c>
    </row>
    <row r="121" spans="2:4" x14ac:dyDescent="0.3">
      <c r="B121" s="40">
        <v>576</v>
      </c>
      <c r="C121" s="40">
        <v>28</v>
      </c>
      <c r="D121" s="40">
        <v>16</v>
      </c>
    </row>
    <row r="122" spans="2:4" x14ac:dyDescent="0.3">
      <c r="B122" s="40">
        <v>219</v>
      </c>
      <c r="C122" s="40">
        <v>17</v>
      </c>
      <c r="D122" s="40">
        <v>10</v>
      </c>
    </row>
    <row r="123" spans="2:4" x14ac:dyDescent="0.3">
      <c r="B123" s="40">
        <v>270</v>
      </c>
      <c r="C123" s="40">
        <v>15</v>
      </c>
      <c r="D123" s="40">
        <v>8</v>
      </c>
    </row>
    <row r="124" spans="2:4" x14ac:dyDescent="0.3">
      <c r="B124" s="40">
        <v>630</v>
      </c>
      <c r="C124" s="40">
        <v>25</v>
      </c>
      <c r="D124" s="40">
        <v>20</v>
      </c>
    </row>
    <row r="125" spans="2:4" x14ac:dyDescent="0.3">
      <c r="B125" s="40">
        <v>150</v>
      </c>
      <c r="C125" s="40">
        <v>22</v>
      </c>
      <c r="D125" s="40">
        <v>9.5</v>
      </c>
    </row>
    <row r="126" spans="2:4" x14ac:dyDescent="0.3">
      <c r="B126" s="40">
        <v>573.29999999999995</v>
      </c>
      <c r="C126" s="40">
        <v>24</v>
      </c>
      <c r="D126" s="40">
        <v>27</v>
      </c>
    </row>
    <row r="127" spans="2:4" x14ac:dyDescent="0.3">
      <c r="B127" s="40">
        <v>400</v>
      </c>
      <c r="C127" s="40">
        <v>60</v>
      </c>
      <c r="D127" s="40">
        <v>14</v>
      </c>
    </row>
    <row r="128" spans="2:4" x14ac:dyDescent="0.3">
      <c r="B128" s="40">
        <v>400</v>
      </c>
      <c r="C128" s="40">
        <v>60</v>
      </c>
      <c r="D128" s="40">
        <v>14</v>
      </c>
    </row>
    <row r="129" spans="2:4" x14ac:dyDescent="0.3">
      <c r="B129" s="40">
        <v>1386</v>
      </c>
      <c r="C129" s="40">
        <v>40</v>
      </c>
      <c r="D129" s="40">
        <v>99.52</v>
      </c>
    </row>
    <row r="130" spans="2:4" x14ac:dyDescent="0.3">
      <c r="B130" s="40">
        <v>174</v>
      </c>
      <c r="C130" s="40">
        <v>13</v>
      </c>
      <c r="D130" s="40">
        <v>11</v>
      </c>
    </row>
    <row r="131" spans="2:4" x14ac:dyDescent="0.3">
      <c r="B131" s="40">
        <v>316.8</v>
      </c>
      <c r="C131" s="40">
        <v>22</v>
      </c>
      <c r="D131" s="40">
        <v>23</v>
      </c>
    </row>
    <row r="132" spans="2:4" x14ac:dyDescent="0.3">
      <c r="B132" s="40">
        <v>300</v>
      </c>
      <c r="C132" s="40">
        <v>25</v>
      </c>
      <c r="D132" s="40">
        <v>12</v>
      </c>
    </row>
    <row r="133" spans="2:4" x14ac:dyDescent="0.3">
      <c r="B133" s="40">
        <v>860</v>
      </c>
      <c r="C133" s="40">
        <v>18</v>
      </c>
      <c r="D133" s="40">
        <v>33</v>
      </c>
    </row>
    <row r="134" spans="2:4" x14ac:dyDescent="0.3">
      <c r="B134" s="40">
        <v>183.6</v>
      </c>
      <c r="C134" s="40">
        <v>28</v>
      </c>
      <c r="D134" s="40">
        <v>14</v>
      </c>
    </row>
    <row r="135" spans="2:4" x14ac:dyDescent="0.3">
      <c r="B135" s="40">
        <v>183.6</v>
      </c>
      <c r="C135" s="40">
        <v>30</v>
      </c>
      <c r="D135" s="40">
        <v>14</v>
      </c>
    </row>
    <row r="136" spans="2:4" x14ac:dyDescent="0.3">
      <c r="B136" s="40">
        <v>389</v>
      </c>
      <c r="C136" s="40">
        <v>22.8</v>
      </c>
      <c r="D136" s="40">
        <v>15</v>
      </c>
    </row>
    <row r="137" spans="2:4" x14ac:dyDescent="0.3">
      <c r="B137" s="40">
        <v>210</v>
      </c>
      <c r="C137" s="40">
        <v>25</v>
      </c>
      <c r="D137" s="40">
        <v>8</v>
      </c>
    </row>
    <row r="138" spans="2:4" x14ac:dyDescent="0.3">
      <c r="B138" s="40">
        <v>400.2</v>
      </c>
      <c r="C138" s="40">
        <v>40</v>
      </c>
      <c r="D138" s="40">
        <v>13</v>
      </c>
    </row>
    <row r="139" spans="2:4" x14ac:dyDescent="0.3">
      <c r="B139" s="40">
        <v>950</v>
      </c>
      <c r="C139" s="40">
        <v>48</v>
      </c>
      <c r="D139" s="40">
        <v>22</v>
      </c>
    </row>
    <row r="140" spans="2:4" x14ac:dyDescent="0.3">
      <c r="B140" s="40">
        <v>970</v>
      </c>
      <c r="C140" s="40">
        <v>53</v>
      </c>
      <c r="D140" s="40">
        <v>10</v>
      </c>
    </row>
    <row r="141" spans="2:4" x14ac:dyDescent="0.3">
      <c r="B141" s="40">
        <v>400</v>
      </c>
      <c r="C141" s="40">
        <v>60</v>
      </c>
      <c r="D141" s="40">
        <v>14</v>
      </c>
    </row>
    <row r="142" spans="2:4" x14ac:dyDescent="0.3">
      <c r="B142" s="40">
        <v>1800</v>
      </c>
      <c r="C142" s="40">
        <v>55</v>
      </c>
      <c r="D142" s="40">
        <v>5</v>
      </c>
    </row>
    <row r="143" spans="2:4" x14ac:dyDescent="0.3">
      <c r="B143" s="40">
        <v>588</v>
      </c>
      <c r="C143" s="40">
        <v>55</v>
      </c>
      <c r="D143" s="40">
        <v>13.5</v>
      </c>
    </row>
    <row r="144" spans="2:4" x14ac:dyDescent="0.3">
      <c r="B144" s="40">
        <v>448</v>
      </c>
      <c r="C144" s="40">
        <v>55</v>
      </c>
      <c r="D144" s="40">
        <v>13</v>
      </c>
    </row>
    <row r="145" spans="2:4" x14ac:dyDescent="0.3">
      <c r="B145" s="40">
        <v>415</v>
      </c>
      <c r="C145" s="40">
        <v>65</v>
      </c>
      <c r="D145" s="40">
        <v>21.18</v>
      </c>
    </row>
    <row r="146" spans="2:4" x14ac:dyDescent="0.3">
      <c r="B146" s="40">
        <v>254.2</v>
      </c>
      <c r="C146" s="40">
        <v>17</v>
      </c>
      <c r="D146" s="40">
        <v>6</v>
      </c>
    </row>
    <row r="147" spans="2:4" x14ac:dyDescent="0.3">
      <c r="B147" s="40">
        <v>340</v>
      </c>
      <c r="C147" s="40">
        <v>43</v>
      </c>
      <c r="D147" s="40">
        <v>8</v>
      </c>
    </row>
    <row r="148" spans="2:4" x14ac:dyDescent="0.3">
      <c r="B148" s="40">
        <v>353</v>
      </c>
      <c r="C148" s="40">
        <v>36</v>
      </c>
      <c r="D148" s="40">
        <v>27</v>
      </c>
    </row>
    <row r="149" spans="2:4" x14ac:dyDescent="0.3">
      <c r="B149" s="40">
        <v>659</v>
      </c>
      <c r="C149" s="40">
        <v>37</v>
      </c>
      <c r="D149" s="40">
        <v>19</v>
      </c>
    </row>
    <row r="150" spans="2:4" x14ac:dyDescent="0.3">
      <c r="B150" s="40">
        <v>714</v>
      </c>
      <c r="C150" s="40">
        <v>42</v>
      </c>
      <c r="D150" s="40">
        <v>45.4</v>
      </c>
    </row>
    <row r="151" spans="2:4" x14ac:dyDescent="0.3">
      <c r="B151" s="40">
        <v>1200</v>
      </c>
      <c r="C151" s="40">
        <v>45</v>
      </c>
      <c r="D151" s="40">
        <v>74</v>
      </c>
    </row>
    <row r="152" spans="2:4" x14ac:dyDescent="0.3">
      <c r="B152" s="40">
        <v>1800</v>
      </c>
      <c r="C152" s="40">
        <v>50</v>
      </c>
      <c r="D152" s="40">
        <v>47.5</v>
      </c>
    </row>
    <row r="153" spans="2:4" x14ac:dyDescent="0.3">
      <c r="B153" s="40">
        <v>400</v>
      </c>
      <c r="C153" s="40">
        <v>50</v>
      </c>
      <c r="D153" s="40">
        <v>8</v>
      </c>
    </row>
    <row r="154" spans="2:4" x14ac:dyDescent="0.3">
      <c r="B154" s="40">
        <v>963</v>
      </c>
      <c r="C154" s="40">
        <v>40</v>
      </c>
      <c r="D154" s="40">
        <v>22.5</v>
      </c>
    </row>
    <row r="155" spans="2:4" x14ac:dyDescent="0.3">
      <c r="B155" s="40">
        <v>248</v>
      </c>
      <c r="C155" s="40">
        <v>30</v>
      </c>
      <c r="D155" s="40">
        <v>24</v>
      </c>
    </row>
    <row r="156" spans="2:4" x14ac:dyDescent="0.3">
      <c r="B156" s="40">
        <v>2277</v>
      </c>
      <c r="C156" s="40">
        <v>50</v>
      </c>
      <c r="D156" s="40">
        <v>24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3"/>
  <sheetViews>
    <sheetView workbookViewId="0">
      <selection activeCell="D14" sqref="D14"/>
    </sheetView>
  </sheetViews>
  <sheetFormatPr defaultColWidth="9.21875" defaultRowHeight="15.6" x14ac:dyDescent="0.3"/>
  <cols>
    <col min="1" max="1" width="9.21875" style="41"/>
    <col min="2" max="2" width="18.5546875" style="41" bestFit="1" customWidth="1"/>
    <col min="3" max="3" width="24.77734375" style="41" bestFit="1" customWidth="1"/>
    <col min="4" max="4" width="35.21875" style="41" bestFit="1" customWidth="1"/>
    <col min="5" max="16384" width="9.21875" style="41"/>
  </cols>
  <sheetData>
    <row r="1" spans="1:4" x14ac:dyDescent="0.3">
      <c r="A1" s="1" t="s">
        <v>184</v>
      </c>
    </row>
    <row r="3" spans="1:4" x14ac:dyDescent="0.3">
      <c r="A3" s="41" t="s">
        <v>185</v>
      </c>
    </row>
    <row r="4" spans="1:4" ht="16.2" thickBot="1" x14ac:dyDescent="0.35"/>
    <row r="5" spans="1:4" ht="16.2" thickBot="1" x14ac:dyDescent="0.35">
      <c r="B5" s="66"/>
      <c r="C5" s="60" t="s">
        <v>306</v>
      </c>
      <c r="D5" s="61" t="s">
        <v>364</v>
      </c>
    </row>
    <row r="6" spans="1:4" x14ac:dyDescent="0.3">
      <c r="B6" s="70" t="s">
        <v>356</v>
      </c>
      <c r="C6" s="62">
        <v>74.47</v>
      </c>
      <c r="D6" s="63">
        <v>9188.16</v>
      </c>
    </row>
    <row r="7" spans="1:4" x14ac:dyDescent="0.3">
      <c r="B7" s="70" t="s">
        <v>357</v>
      </c>
      <c r="C7" s="62">
        <v>711</v>
      </c>
      <c r="D7" s="63">
        <v>3292.7</v>
      </c>
    </row>
    <row r="8" spans="1:4" x14ac:dyDescent="0.3">
      <c r="B8" s="70" t="s">
        <v>358</v>
      </c>
      <c r="C8" s="62">
        <v>447.42</v>
      </c>
      <c r="D8" s="63">
        <v>2148.1</v>
      </c>
    </row>
    <row r="9" spans="1:4" x14ac:dyDescent="0.3">
      <c r="B9" s="70" t="s">
        <v>359</v>
      </c>
      <c r="C9" s="62">
        <v>819.9</v>
      </c>
      <c r="D9" s="63">
        <v>9215.6</v>
      </c>
    </row>
    <row r="10" spans="1:4" x14ac:dyDescent="0.3">
      <c r="B10" s="70" t="s">
        <v>360</v>
      </c>
      <c r="C10" s="62">
        <v>11668.65</v>
      </c>
      <c r="D10" s="63">
        <v>13475.7</v>
      </c>
    </row>
    <row r="11" spans="1:4" x14ac:dyDescent="0.3">
      <c r="B11" s="70" t="s">
        <v>361</v>
      </c>
      <c r="C11" s="62">
        <v>204.5</v>
      </c>
      <c r="D11" s="63">
        <v>331.2</v>
      </c>
    </row>
    <row r="12" spans="1:4" x14ac:dyDescent="0.3">
      <c r="B12" s="70" t="s">
        <v>362</v>
      </c>
      <c r="C12" s="62">
        <v>400</v>
      </c>
      <c r="D12" s="63">
        <v>10</v>
      </c>
    </row>
    <row r="13" spans="1:4" ht="16.2" thickBot="1" x14ac:dyDescent="0.35">
      <c r="B13" s="71" t="s">
        <v>363</v>
      </c>
      <c r="C13" s="64">
        <v>600</v>
      </c>
      <c r="D13" s="65">
        <v>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2"/>
  <sheetViews>
    <sheetView topLeftCell="A16" workbookViewId="0">
      <selection activeCell="B31" sqref="B31"/>
    </sheetView>
  </sheetViews>
  <sheetFormatPr defaultColWidth="9.21875" defaultRowHeight="15.6" x14ac:dyDescent="0.3"/>
  <cols>
    <col min="1" max="1" width="9.21875" style="41"/>
    <col min="2" max="2" width="70.21875" style="41" customWidth="1"/>
    <col min="3" max="3" width="19.44140625" style="41" customWidth="1"/>
    <col min="4" max="16384" width="9.21875" style="41"/>
  </cols>
  <sheetData>
    <row r="1" spans="1:6" x14ac:dyDescent="0.3">
      <c r="A1" s="1" t="s">
        <v>186</v>
      </c>
    </row>
    <row r="3" spans="1:6" x14ac:dyDescent="0.3">
      <c r="A3" s="41" t="s">
        <v>561</v>
      </c>
    </row>
    <row r="4" spans="1:6" ht="16.2" thickBot="1" x14ac:dyDescent="0.35"/>
    <row r="5" spans="1:6" ht="16.2" thickBot="1" x14ac:dyDescent="0.35">
      <c r="B5" s="106" t="s">
        <v>320</v>
      </c>
      <c r="C5" s="60" t="s">
        <v>545</v>
      </c>
      <c r="D5" s="60" t="s">
        <v>321</v>
      </c>
      <c r="E5" s="60" t="s">
        <v>365</v>
      </c>
      <c r="F5" s="61" t="s">
        <v>366</v>
      </c>
    </row>
    <row r="6" spans="1:6" x14ac:dyDescent="0.3">
      <c r="B6" s="130" t="s">
        <v>367</v>
      </c>
      <c r="C6" s="100" t="s">
        <v>197</v>
      </c>
      <c r="D6" s="100">
        <v>2018</v>
      </c>
      <c r="E6" s="100">
        <v>75</v>
      </c>
      <c r="F6" s="124">
        <v>3</v>
      </c>
    </row>
    <row r="7" spans="1:6" x14ac:dyDescent="0.3">
      <c r="B7" s="130" t="s">
        <v>368</v>
      </c>
      <c r="C7" s="100" t="s">
        <v>77</v>
      </c>
      <c r="D7" s="100">
        <v>2019</v>
      </c>
      <c r="E7" s="100">
        <v>100</v>
      </c>
      <c r="F7" s="124">
        <v>25</v>
      </c>
    </row>
    <row r="8" spans="1:6" x14ac:dyDescent="0.3">
      <c r="B8" s="130" t="s">
        <v>369</v>
      </c>
      <c r="C8" s="100" t="s">
        <v>20</v>
      </c>
      <c r="D8" s="100">
        <v>2020</v>
      </c>
      <c r="E8" s="100">
        <v>60</v>
      </c>
      <c r="F8" s="124">
        <v>24.6</v>
      </c>
    </row>
    <row r="9" spans="1:6" x14ac:dyDescent="0.3">
      <c r="B9" s="130" t="s">
        <v>370</v>
      </c>
      <c r="C9" s="100" t="s">
        <v>323</v>
      </c>
      <c r="D9" s="100">
        <v>2019</v>
      </c>
      <c r="E9" s="100">
        <v>20</v>
      </c>
      <c r="F9" s="124">
        <v>2.2999999999999998</v>
      </c>
    </row>
    <row r="10" spans="1:6" x14ac:dyDescent="0.3">
      <c r="B10" s="130" t="s">
        <v>371</v>
      </c>
      <c r="C10" s="100" t="s">
        <v>189</v>
      </c>
      <c r="D10" s="100">
        <v>2009</v>
      </c>
      <c r="E10" s="100">
        <v>220</v>
      </c>
      <c r="F10" s="124">
        <v>2.2999999999999998</v>
      </c>
    </row>
    <row r="11" spans="1:6" x14ac:dyDescent="0.3">
      <c r="B11" s="130" t="s">
        <v>372</v>
      </c>
      <c r="C11" s="100" t="s">
        <v>189</v>
      </c>
      <c r="D11" s="100">
        <v>2013</v>
      </c>
      <c r="E11" s="100">
        <v>91</v>
      </c>
      <c r="F11" s="124">
        <v>2</v>
      </c>
    </row>
    <row r="12" spans="1:6" x14ac:dyDescent="0.3">
      <c r="B12" s="130" t="s">
        <v>373</v>
      </c>
      <c r="C12" s="100" t="s">
        <v>189</v>
      </c>
      <c r="D12" s="100">
        <v>2013</v>
      </c>
      <c r="E12" s="100">
        <v>120</v>
      </c>
      <c r="F12" s="124">
        <v>2</v>
      </c>
    </row>
    <row r="13" spans="1:6" x14ac:dyDescent="0.3">
      <c r="B13" s="130" t="s">
        <v>374</v>
      </c>
      <c r="C13" s="100" t="s">
        <v>189</v>
      </c>
      <c r="D13" s="100">
        <v>2015</v>
      </c>
      <c r="E13" s="100">
        <v>120</v>
      </c>
      <c r="F13" s="124">
        <v>7</v>
      </c>
    </row>
    <row r="14" spans="1:6" x14ac:dyDescent="0.3">
      <c r="B14" s="130" t="s">
        <v>375</v>
      </c>
      <c r="C14" s="100" t="s">
        <v>189</v>
      </c>
      <c r="D14" s="100">
        <v>2017</v>
      </c>
      <c r="E14" s="100">
        <v>120</v>
      </c>
      <c r="F14" s="124">
        <v>5</v>
      </c>
    </row>
    <row r="15" spans="1:6" x14ac:dyDescent="0.3">
      <c r="B15" s="130" t="s">
        <v>376</v>
      </c>
      <c r="C15" s="100" t="s">
        <v>189</v>
      </c>
      <c r="D15" s="100">
        <v>2011</v>
      </c>
      <c r="E15" s="100">
        <v>50</v>
      </c>
      <c r="F15" s="124">
        <v>2</v>
      </c>
    </row>
    <row r="16" spans="1:6" x14ac:dyDescent="0.3">
      <c r="B16" s="130" t="s">
        <v>377</v>
      </c>
      <c r="C16" s="100" t="s">
        <v>77</v>
      </c>
      <c r="D16" s="100">
        <v>2020</v>
      </c>
      <c r="E16" s="100">
        <v>62</v>
      </c>
      <c r="F16" s="124">
        <v>50</v>
      </c>
    </row>
    <row r="17" spans="2:6" x14ac:dyDescent="0.3">
      <c r="B17" s="130" t="s">
        <v>378</v>
      </c>
      <c r="C17" s="100" t="s">
        <v>20</v>
      </c>
      <c r="D17" s="100">
        <v>2021</v>
      </c>
      <c r="E17" s="100">
        <v>85</v>
      </c>
      <c r="F17" s="124">
        <v>25</v>
      </c>
    </row>
    <row r="18" spans="2:6" x14ac:dyDescent="0.3">
      <c r="B18" s="130" t="s">
        <v>379</v>
      </c>
      <c r="C18" s="100" t="s">
        <v>54</v>
      </c>
      <c r="D18" s="100">
        <v>2022</v>
      </c>
      <c r="E18" s="100">
        <v>85</v>
      </c>
      <c r="F18" s="124">
        <v>224</v>
      </c>
    </row>
    <row r="19" spans="2:6" x14ac:dyDescent="0.3">
      <c r="B19" s="130" t="s">
        <v>380</v>
      </c>
      <c r="C19" s="100" t="s">
        <v>54</v>
      </c>
      <c r="D19" s="100">
        <v>2022</v>
      </c>
      <c r="E19" s="100">
        <v>80</v>
      </c>
      <c r="F19" s="124">
        <v>8</v>
      </c>
    </row>
    <row r="20" spans="2:6" x14ac:dyDescent="0.3">
      <c r="B20" s="130" t="s">
        <v>381</v>
      </c>
      <c r="C20" s="100" t="s">
        <v>54</v>
      </c>
      <c r="D20" s="100">
        <v>2024</v>
      </c>
      <c r="E20" s="100">
        <v>80</v>
      </c>
      <c r="F20" s="124">
        <v>216</v>
      </c>
    </row>
    <row r="21" spans="2:6" x14ac:dyDescent="0.3">
      <c r="B21" s="130" t="s">
        <v>382</v>
      </c>
      <c r="C21" s="100" t="s">
        <v>77</v>
      </c>
      <c r="D21" s="100">
        <v>2020</v>
      </c>
      <c r="E21" s="100">
        <v>85</v>
      </c>
      <c r="F21" s="124">
        <v>10</v>
      </c>
    </row>
    <row r="22" spans="2:6" x14ac:dyDescent="0.3">
      <c r="B22" s="130" t="s">
        <v>383</v>
      </c>
      <c r="C22" s="100" t="s">
        <v>54</v>
      </c>
      <c r="D22" s="100">
        <v>2024</v>
      </c>
      <c r="E22" s="100">
        <v>850</v>
      </c>
      <c r="F22" s="124">
        <v>408</v>
      </c>
    </row>
    <row r="23" spans="2:6" x14ac:dyDescent="0.3">
      <c r="B23" s="130" t="s">
        <v>384</v>
      </c>
      <c r="C23" s="100" t="s">
        <v>54</v>
      </c>
      <c r="D23" s="100">
        <v>2024</v>
      </c>
      <c r="E23" s="100">
        <v>600</v>
      </c>
      <c r="F23" s="124">
        <v>408</v>
      </c>
    </row>
    <row r="24" spans="2:6" x14ac:dyDescent="0.3">
      <c r="B24" s="130" t="s">
        <v>385</v>
      </c>
      <c r="C24" s="100" t="s">
        <v>54</v>
      </c>
      <c r="D24" s="100">
        <v>2024</v>
      </c>
      <c r="E24" s="100">
        <v>900</v>
      </c>
      <c r="F24" s="124">
        <v>765</v>
      </c>
    </row>
    <row r="25" spans="2:6" x14ac:dyDescent="0.3">
      <c r="B25" s="130" t="s">
        <v>386</v>
      </c>
      <c r="C25" s="100" t="s">
        <v>54</v>
      </c>
      <c r="D25" s="100">
        <v>2021</v>
      </c>
      <c r="E25" s="100">
        <v>70</v>
      </c>
      <c r="F25" s="124">
        <v>24.6</v>
      </c>
    </row>
    <row r="26" spans="2:6" x14ac:dyDescent="0.3">
      <c r="B26" s="130" t="s">
        <v>387</v>
      </c>
      <c r="C26" s="100" t="s">
        <v>54</v>
      </c>
      <c r="D26" s="100">
        <v>2021</v>
      </c>
      <c r="E26" s="100">
        <v>84</v>
      </c>
      <c r="F26" s="124">
        <v>30</v>
      </c>
    </row>
    <row r="27" spans="2:6" x14ac:dyDescent="0.3">
      <c r="B27" s="130" t="s">
        <v>388</v>
      </c>
      <c r="C27" s="100" t="s">
        <v>54</v>
      </c>
      <c r="D27" s="100">
        <v>2020</v>
      </c>
      <c r="E27" s="100">
        <v>99</v>
      </c>
      <c r="F27" s="124">
        <v>24</v>
      </c>
    </row>
    <row r="28" spans="2:6" x14ac:dyDescent="0.3">
      <c r="B28" s="130" t="s">
        <v>389</v>
      </c>
      <c r="C28" s="100" t="s">
        <v>54</v>
      </c>
      <c r="D28" s="100">
        <v>2019</v>
      </c>
      <c r="E28" s="100">
        <v>70</v>
      </c>
      <c r="F28" s="124">
        <v>5</v>
      </c>
    </row>
    <row r="29" spans="2:6" x14ac:dyDescent="0.3">
      <c r="B29" s="130" t="s">
        <v>147</v>
      </c>
      <c r="C29" s="100" t="s">
        <v>54</v>
      </c>
      <c r="D29" s="100">
        <v>2024</v>
      </c>
      <c r="E29" s="100">
        <v>650</v>
      </c>
      <c r="F29" s="124">
        <v>400</v>
      </c>
    </row>
    <row r="30" spans="2:6" x14ac:dyDescent="0.3">
      <c r="B30" s="130" t="s">
        <v>390</v>
      </c>
      <c r="C30" s="100" t="s">
        <v>197</v>
      </c>
      <c r="D30" s="100">
        <v>2018</v>
      </c>
      <c r="E30" s="100">
        <v>30</v>
      </c>
      <c r="F30" s="124">
        <v>2</v>
      </c>
    </row>
    <row r="31" spans="2:6" x14ac:dyDescent="0.3">
      <c r="B31" s="130" t="s">
        <v>391</v>
      </c>
      <c r="C31" s="100" t="s">
        <v>20</v>
      </c>
      <c r="D31" s="100">
        <v>2020</v>
      </c>
      <c r="E31" s="100">
        <v>100</v>
      </c>
      <c r="F31" s="124">
        <v>12</v>
      </c>
    </row>
    <row r="32" spans="2:6" ht="16.2" thickBot="1" x14ac:dyDescent="0.35">
      <c r="B32" s="131" t="s">
        <v>392</v>
      </c>
      <c r="C32" s="102" t="s">
        <v>189</v>
      </c>
      <c r="D32" s="102">
        <v>2017</v>
      </c>
      <c r="E32" s="102">
        <v>110</v>
      </c>
      <c r="F32" s="104">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
  <sheetViews>
    <sheetView workbookViewId="0">
      <selection activeCell="A16" sqref="A16"/>
    </sheetView>
  </sheetViews>
  <sheetFormatPr defaultColWidth="9.21875" defaultRowHeight="15.6" x14ac:dyDescent="0.3"/>
  <cols>
    <col min="1" max="1" width="21.21875" style="41" customWidth="1"/>
    <col min="2" max="2" width="11.77734375" style="41" bestFit="1" customWidth="1"/>
    <col min="3" max="16384" width="9.21875" style="41"/>
  </cols>
  <sheetData>
    <row r="1" spans="1:15" x14ac:dyDescent="0.3">
      <c r="A1" s="1" t="s">
        <v>0</v>
      </c>
    </row>
    <row r="3" spans="1:15" ht="16.2" thickBot="1" x14ac:dyDescent="0.35">
      <c r="A3" s="41" t="s">
        <v>551</v>
      </c>
    </row>
    <row r="4" spans="1:15" ht="16.2" thickBot="1" x14ac:dyDescent="0.35">
      <c r="C4" s="205" t="s">
        <v>272</v>
      </c>
      <c r="D4" s="206"/>
      <c r="E4" s="206"/>
      <c r="F4" s="206"/>
      <c r="G4" s="206"/>
      <c r="H4" s="206"/>
      <c r="I4" s="206"/>
      <c r="J4" s="206"/>
      <c r="K4" s="206"/>
      <c r="L4" s="206"/>
      <c r="M4" s="206"/>
      <c r="N4" s="206"/>
      <c r="O4" s="207"/>
    </row>
    <row r="5" spans="1:15" x14ac:dyDescent="0.3">
      <c r="A5" s="58" t="s">
        <v>190</v>
      </c>
      <c r="B5" s="59" t="s">
        <v>191</v>
      </c>
      <c r="C5" s="56" t="s">
        <v>19</v>
      </c>
      <c r="D5" s="43" t="s">
        <v>155</v>
      </c>
      <c r="E5" s="43" t="s">
        <v>26</v>
      </c>
      <c r="F5" s="43" t="s">
        <v>60</v>
      </c>
      <c r="G5" s="43" t="s">
        <v>187</v>
      </c>
      <c r="H5" s="43" t="s">
        <v>38</v>
      </c>
      <c r="I5" s="43" t="s">
        <v>76</v>
      </c>
      <c r="J5" s="43" t="s">
        <v>89</v>
      </c>
      <c r="K5" s="43" t="s">
        <v>92</v>
      </c>
      <c r="L5" s="43" t="s">
        <v>109</v>
      </c>
      <c r="M5" s="43" t="s">
        <v>120</v>
      </c>
      <c r="N5" s="43" t="s">
        <v>138</v>
      </c>
      <c r="O5" s="57" t="s">
        <v>144</v>
      </c>
    </row>
    <row r="6" spans="1:15" x14ac:dyDescent="0.3">
      <c r="A6" s="175" t="s">
        <v>54</v>
      </c>
      <c r="B6" s="176">
        <v>8934</v>
      </c>
      <c r="C6" s="177"/>
      <c r="D6" s="178"/>
      <c r="E6" s="178">
        <f>3012+1707</f>
        <v>4719</v>
      </c>
      <c r="F6" s="178"/>
      <c r="G6" s="178"/>
      <c r="H6" s="178"/>
      <c r="I6" s="178"/>
      <c r="J6" s="178"/>
      <c r="K6" s="178"/>
      <c r="L6" s="179"/>
      <c r="M6" s="178">
        <f>1623+627</f>
        <v>2250</v>
      </c>
      <c r="N6" s="178">
        <v>765</v>
      </c>
      <c r="O6" s="176">
        <v>1200</v>
      </c>
    </row>
    <row r="7" spans="1:15" x14ac:dyDescent="0.3">
      <c r="A7" s="175" t="s">
        <v>33</v>
      </c>
      <c r="B7" s="176">
        <v>14585</v>
      </c>
      <c r="C7" s="177"/>
      <c r="D7" s="178"/>
      <c r="E7" s="178">
        <f>495+816+2277+1225</f>
        <v>4813</v>
      </c>
      <c r="F7" s="178"/>
      <c r="G7" s="178"/>
      <c r="H7" s="178">
        <v>963</v>
      </c>
      <c r="I7" s="178">
        <f>1947+2226</f>
        <v>4173</v>
      </c>
      <c r="J7" s="178">
        <v>1050</v>
      </c>
      <c r="K7" s="178">
        <f>718</f>
        <v>718</v>
      </c>
      <c r="L7" s="178">
        <f>1371+12</f>
        <v>1383</v>
      </c>
      <c r="M7" s="178">
        <v>1485</v>
      </c>
      <c r="N7" s="178"/>
      <c r="O7" s="176"/>
    </row>
    <row r="8" spans="1:15" x14ac:dyDescent="0.3">
      <c r="A8" s="175" t="s">
        <v>20</v>
      </c>
      <c r="B8" s="176">
        <v>1891</v>
      </c>
      <c r="C8" s="177">
        <v>12</v>
      </c>
      <c r="D8" s="178">
        <v>21</v>
      </c>
      <c r="E8" s="178">
        <v>800</v>
      </c>
      <c r="F8" s="178">
        <v>400</v>
      </c>
      <c r="G8" s="178">
        <v>200</v>
      </c>
      <c r="H8" s="178">
        <v>90</v>
      </c>
      <c r="I8" s="178"/>
      <c r="J8" s="178"/>
      <c r="K8" s="178">
        <f>368</f>
        <v>368</v>
      </c>
      <c r="L8" s="178"/>
      <c r="M8" s="178"/>
      <c r="N8" s="178"/>
      <c r="O8" s="176"/>
    </row>
    <row r="9" spans="1:15" x14ac:dyDescent="0.3">
      <c r="A9" s="175" t="s">
        <v>77</v>
      </c>
      <c r="B9" s="176">
        <v>24</v>
      </c>
      <c r="C9" s="177"/>
      <c r="D9" s="178"/>
      <c r="E9" s="178"/>
      <c r="F9" s="178"/>
      <c r="G9" s="178"/>
      <c r="H9" s="178"/>
      <c r="I9" s="178">
        <v>24</v>
      </c>
      <c r="J9" s="178"/>
      <c r="K9" s="178"/>
      <c r="L9" s="178"/>
      <c r="M9" s="178"/>
      <c r="N9" s="178"/>
      <c r="O9" s="176"/>
    </row>
    <row r="10" spans="1:15" x14ac:dyDescent="0.3">
      <c r="A10" s="175" t="s">
        <v>188</v>
      </c>
      <c r="B10" s="176">
        <v>0</v>
      </c>
      <c r="C10" s="177"/>
      <c r="D10" s="178"/>
      <c r="E10" s="178"/>
      <c r="F10" s="178"/>
      <c r="G10" s="178"/>
      <c r="H10" s="178"/>
      <c r="I10" s="178"/>
      <c r="J10" s="178"/>
      <c r="K10" s="178"/>
      <c r="L10" s="178"/>
      <c r="M10" s="178"/>
      <c r="N10" s="178"/>
      <c r="O10" s="176"/>
    </row>
    <row r="11" spans="1:15" x14ac:dyDescent="0.3">
      <c r="A11" s="175" t="s">
        <v>197</v>
      </c>
      <c r="B11" s="176">
        <v>0</v>
      </c>
      <c r="C11" s="177"/>
      <c r="D11" s="178"/>
      <c r="E11" s="178"/>
      <c r="F11" s="178"/>
      <c r="G11" s="178"/>
      <c r="H11" s="178"/>
      <c r="I11" s="178"/>
      <c r="J11" s="178"/>
      <c r="K11" s="178"/>
      <c r="L11" s="178"/>
      <c r="M11" s="178"/>
      <c r="N11" s="178"/>
      <c r="O11" s="176"/>
    </row>
    <row r="12" spans="1:15" x14ac:dyDescent="0.3">
      <c r="A12" s="175" t="s">
        <v>189</v>
      </c>
      <c r="B12" s="176">
        <v>30</v>
      </c>
      <c r="C12" s="177"/>
      <c r="D12" s="178"/>
      <c r="E12" s="178"/>
      <c r="F12" s="178">
        <v>30</v>
      </c>
      <c r="G12" s="178"/>
      <c r="H12" s="178"/>
      <c r="I12" s="178"/>
      <c r="J12" s="178"/>
      <c r="K12" s="178"/>
      <c r="L12" s="178"/>
      <c r="M12" s="178"/>
      <c r="N12" s="178"/>
      <c r="O12" s="176"/>
    </row>
    <row r="13" spans="1:15" ht="16.2" thickBot="1" x14ac:dyDescent="0.35">
      <c r="A13" s="180" t="s">
        <v>271</v>
      </c>
      <c r="B13" s="181">
        <f>SUM(B6:B12)</f>
        <v>25464</v>
      </c>
      <c r="C13" s="182">
        <f t="shared" ref="C13:O13" si="0">SUM(C6:C12)</f>
        <v>12</v>
      </c>
      <c r="D13" s="183">
        <f t="shared" si="0"/>
        <v>21</v>
      </c>
      <c r="E13" s="183">
        <f t="shared" si="0"/>
        <v>10332</v>
      </c>
      <c r="F13" s="183">
        <f t="shared" si="0"/>
        <v>430</v>
      </c>
      <c r="G13" s="183">
        <f t="shared" si="0"/>
        <v>200</v>
      </c>
      <c r="H13" s="183">
        <f t="shared" si="0"/>
        <v>1053</v>
      </c>
      <c r="I13" s="183">
        <f t="shared" si="0"/>
        <v>4197</v>
      </c>
      <c r="J13" s="183">
        <f t="shared" si="0"/>
        <v>1050</v>
      </c>
      <c r="K13" s="183">
        <f t="shared" si="0"/>
        <v>1086</v>
      </c>
      <c r="L13" s="183">
        <f t="shared" si="0"/>
        <v>1383</v>
      </c>
      <c r="M13" s="183">
        <f t="shared" si="0"/>
        <v>3735</v>
      </c>
      <c r="N13" s="183">
        <f t="shared" si="0"/>
        <v>765</v>
      </c>
      <c r="O13" s="181">
        <f t="shared" si="0"/>
        <v>1200</v>
      </c>
    </row>
  </sheetData>
  <mergeCells count="1">
    <mergeCell ref="C4:O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5"/>
  <sheetViews>
    <sheetView workbookViewId="0">
      <selection activeCell="E6" sqref="E6"/>
    </sheetView>
  </sheetViews>
  <sheetFormatPr defaultColWidth="9.21875" defaultRowHeight="15" x14ac:dyDescent="0.25"/>
  <cols>
    <col min="1" max="1" width="17.77734375" style="40" customWidth="1"/>
    <col min="2" max="6" width="9.21875" style="40"/>
    <col min="7" max="7" width="10.21875" style="40" customWidth="1"/>
    <col min="8" max="12" width="9.21875" style="40"/>
    <col min="13" max="13" width="13.44140625" style="40" customWidth="1"/>
    <col min="14" max="16384" width="9.21875" style="40"/>
  </cols>
  <sheetData>
    <row r="1" spans="1:13" ht="15.6" x14ac:dyDescent="0.3">
      <c r="A1" s="314" t="s">
        <v>546</v>
      </c>
      <c r="B1" s="315"/>
      <c r="C1" s="315"/>
      <c r="D1" s="315"/>
      <c r="E1" s="315"/>
      <c r="F1" s="315"/>
      <c r="G1" s="315"/>
    </row>
    <row r="3" spans="1:13" ht="15.6" x14ac:dyDescent="0.3">
      <c r="A3" s="41" t="s">
        <v>562</v>
      </c>
    </row>
    <row r="4" spans="1:13" ht="15.6" thickBot="1" x14ac:dyDescent="0.3"/>
    <row r="5" spans="1:13" ht="31.2" thickBot="1" x14ac:dyDescent="0.3">
      <c r="D5" s="136"/>
      <c r="E5" s="137" t="s">
        <v>393</v>
      </c>
      <c r="F5" s="138" t="s">
        <v>321</v>
      </c>
      <c r="G5" s="138" t="s">
        <v>394</v>
      </c>
      <c r="H5" s="138" t="s">
        <v>318</v>
      </c>
      <c r="I5" s="138" t="s">
        <v>317</v>
      </c>
      <c r="J5" s="138" t="s">
        <v>395</v>
      </c>
      <c r="K5" s="138" t="s">
        <v>396</v>
      </c>
      <c r="L5" s="138" t="s">
        <v>14</v>
      </c>
      <c r="M5" s="139" t="s">
        <v>397</v>
      </c>
    </row>
    <row r="6" spans="1:13" ht="21" thickBot="1" x14ac:dyDescent="0.3">
      <c r="D6" s="318" t="s">
        <v>398</v>
      </c>
      <c r="E6" s="140" t="s">
        <v>391</v>
      </c>
      <c r="F6" s="140">
        <v>2020</v>
      </c>
      <c r="G6" s="140" t="s">
        <v>399</v>
      </c>
      <c r="H6" s="140" t="s">
        <v>20</v>
      </c>
      <c r="I6" s="140" t="s">
        <v>279</v>
      </c>
      <c r="J6" s="140">
        <v>6</v>
      </c>
      <c r="K6" s="140">
        <v>12</v>
      </c>
      <c r="L6" s="140">
        <v>100</v>
      </c>
      <c r="M6" s="141" t="s">
        <v>400</v>
      </c>
    </row>
    <row r="7" spans="1:13" ht="41.4" thickBot="1" x14ac:dyDescent="0.3">
      <c r="A7" s="201" t="s">
        <v>449</v>
      </c>
      <c r="D7" s="319"/>
      <c r="E7" s="132" t="s">
        <v>383</v>
      </c>
      <c r="F7" s="132">
        <v>2024</v>
      </c>
      <c r="G7" s="132" t="s">
        <v>401</v>
      </c>
      <c r="H7" s="132" t="s">
        <v>54</v>
      </c>
      <c r="I7" s="132" t="s">
        <v>279</v>
      </c>
      <c r="J7" s="132" t="s">
        <v>402</v>
      </c>
      <c r="K7" s="132">
        <v>400</v>
      </c>
      <c r="L7" s="132">
        <v>850</v>
      </c>
      <c r="M7" s="142" t="s">
        <v>400</v>
      </c>
    </row>
    <row r="8" spans="1:13" ht="30.6" x14ac:dyDescent="0.25">
      <c r="A8" s="135" t="s">
        <v>450</v>
      </c>
      <c r="D8" s="319"/>
      <c r="E8" s="132" t="s">
        <v>384</v>
      </c>
      <c r="F8" s="132">
        <v>2024</v>
      </c>
      <c r="G8" s="132" t="s">
        <v>401</v>
      </c>
      <c r="H8" s="132" t="s">
        <v>54</v>
      </c>
      <c r="I8" s="132" t="s">
        <v>279</v>
      </c>
      <c r="J8" s="132" t="s">
        <v>402</v>
      </c>
      <c r="K8" s="132">
        <v>400</v>
      </c>
      <c r="L8" s="132">
        <v>600</v>
      </c>
      <c r="M8" s="142" t="s">
        <v>400</v>
      </c>
    </row>
    <row r="9" spans="1:13" ht="20.399999999999999" x14ac:dyDescent="0.25">
      <c r="D9" s="319"/>
      <c r="E9" s="132" t="s">
        <v>147</v>
      </c>
      <c r="F9" s="132">
        <v>2024</v>
      </c>
      <c r="G9" s="132" t="s">
        <v>403</v>
      </c>
      <c r="H9" s="132" t="s">
        <v>193</v>
      </c>
      <c r="I9" s="132" t="s">
        <v>279</v>
      </c>
      <c r="J9" s="132" t="s">
        <v>404</v>
      </c>
      <c r="K9" s="132">
        <v>400</v>
      </c>
      <c r="L9" s="132">
        <v>650</v>
      </c>
      <c r="M9" s="142" t="s">
        <v>400</v>
      </c>
    </row>
    <row r="10" spans="1:13" ht="31.2" thickBot="1" x14ac:dyDescent="0.3">
      <c r="D10" s="320"/>
      <c r="E10" s="143" t="s">
        <v>385</v>
      </c>
      <c r="F10" s="143">
        <v>2024</v>
      </c>
      <c r="G10" s="143" t="s">
        <v>405</v>
      </c>
      <c r="H10" s="143" t="s">
        <v>54</v>
      </c>
      <c r="I10" s="143" t="s">
        <v>279</v>
      </c>
      <c r="J10" s="143" t="s">
        <v>404</v>
      </c>
      <c r="K10" s="143">
        <v>765</v>
      </c>
      <c r="L10" s="143">
        <v>900</v>
      </c>
      <c r="M10" s="144" t="s">
        <v>400</v>
      </c>
    </row>
    <row r="11" spans="1:13" x14ac:dyDescent="0.25">
      <c r="D11" s="318" t="s">
        <v>314</v>
      </c>
      <c r="E11" s="323" t="s">
        <v>406</v>
      </c>
      <c r="F11" s="199">
        <v>2013</v>
      </c>
      <c r="G11" s="199" t="s">
        <v>407</v>
      </c>
      <c r="H11" s="199" t="s">
        <v>189</v>
      </c>
      <c r="I11" s="199" t="s">
        <v>276</v>
      </c>
      <c r="J11" s="199">
        <v>2</v>
      </c>
      <c r="K11" s="199">
        <v>2</v>
      </c>
      <c r="L11" s="199">
        <v>91</v>
      </c>
      <c r="M11" s="200" t="s">
        <v>409</v>
      </c>
    </row>
    <row r="12" spans="1:13" ht="30.6" x14ac:dyDescent="0.25">
      <c r="D12" s="319"/>
      <c r="E12" s="317"/>
      <c r="F12" s="195"/>
      <c r="G12" s="195"/>
      <c r="H12" s="195" t="s">
        <v>408</v>
      </c>
      <c r="I12" s="195"/>
      <c r="J12" s="195"/>
      <c r="K12" s="195"/>
      <c r="L12" s="195"/>
      <c r="M12" s="196"/>
    </row>
    <row r="13" spans="1:13" ht="20.399999999999999" x14ac:dyDescent="0.25">
      <c r="D13" s="319"/>
      <c r="E13" s="197" t="s">
        <v>373</v>
      </c>
      <c r="F13" s="197">
        <v>2013</v>
      </c>
      <c r="G13" s="197" t="s">
        <v>410</v>
      </c>
      <c r="H13" s="197" t="s">
        <v>189</v>
      </c>
      <c r="I13" s="197" t="s">
        <v>276</v>
      </c>
      <c r="J13" s="197">
        <v>2</v>
      </c>
      <c r="K13" s="197">
        <v>2</v>
      </c>
      <c r="L13" s="197">
        <v>120</v>
      </c>
      <c r="M13" s="198" t="s">
        <v>400</v>
      </c>
    </row>
    <row r="14" spans="1:13" ht="30.6" x14ac:dyDescent="0.25">
      <c r="D14" s="319"/>
      <c r="E14" s="197" t="s">
        <v>411</v>
      </c>
      <c r="F14" s="197">
        <v>2015</v>
      </c>
      <c r="G14" s="197" t="s">
        <v>410</v>
      </c>
      <c r="H14" s="197" t="s">
        <v>189</v>
      </c>
      <c r="I14" s="197" t="s">
        <v>276</v>
      </c>
      <c r="J14" s="197">
        <v>7</v>
      </c>
      <c r="K14" s="197">
        <v>7</v>
      </c>
      <c r="L14" s="197">
        <v>120</v>
      </c>
      <c r="M14" s="198" t="s">
        <v>400</v>
      </c>
    </row>
    <row r="15" spans="1:13" ht="30.6" x14ac:dyDescent="0.25">
      <c r="D15" s="319"/>
      <c r="E15" s="197" t="s">
        <v>412</v>
      </c>
      <c r="F15" s="197">
        <v>2017</v>
      </c>
      <c r="G15" s="197" t="s">
        <v>410</v>
      </c>
      <c r="H15" s="197" t="s">
        <v>189</v>
      </c>
      <c r="I15" s="197" t="s">
        <v>276</v>
      </c>
      <c r="J15" s="197">
        <v>5</v>
      </c>
      <c r="K15" s="197">
        <v>5</v>
      </c>
      <c r="L15" s="197">
        <v>120</v>
      </c>
      <c r="M15" s="198" t="s">
        <v>409</v>
      </c>
    </row>
    <row r="16" spans="1:13" ht="40.799999999999997" x14ac:dyDescent="0.25">
      <c r="D16" s="319"/>
      <c r="E16" s="132" t="s">
        <v>413</v>
      </c>
      <c r="F16" s="132">
        <v>2018</v>
      </c>
      <c r="G16" s="132" t="s">
        <v>414</v>
      </c>
      <c r="H16" s="132" t="s">
        <v>197</v>
      </c>
      <c r="I16" s="132" t="s">
        <v>276</v>
      </c>
      <c r="J16" s="132">
        <v>3</v>
      </c>
      <c r="K16" s="132">
        <v>3</v>
      </c>
      <c r="L16" s="132">
        <v>75</v>
      </c>
      <c r="M16" s="142" t="s">
        <v>415</v>
      </c>
    </row>
    <row r="17" spans="4:13" ht="21" thickBot="1" x14ac:dyDescent="0.3">
      <c r="D17" s="320"/>
      <c r="E17" s="143" t="s">
        <v>416</v>
      </c>
      <c r="F17" s="143">
        <v>2019</v>
      </c>
      <c r="G17" s="143" t="s">
        <v>417</v>
      </c>
      <c r="H17" s="143" t="s">
        <v>54</v>
      </c>
      <c r="I17" s="143" t="s">
        <v>276</v>
      </c>
      <c r="J17" s="143">
        <v>5</v>
      </c>
      <c r="K17" s="143">
        <v>5</v>
      </c>
      <c r="L17" s="143">
        <v>70</v>
      </c>
      <c r="M17" s="144" t="s">
        <v>400</v>
      </c>
    </row>
    <row r="18" spans="4:13" ht="20.399999999999999" x14ac:dyDescent="0.25">
      <c r="D18" s="318" t="s">
        <v>315</v>
      </c>
      <c r="E18" s="140" t="s">
        <v>390</v>
      </c>
      <c r="F18" s="140">
        <v>2018</v>
      </c>
      <c r="G18" s="140" t="s">
        <v>418</v>
      </c>
      <c r="H18" s="140" t="s">
        <v>197</v>
      </c>
      <c r="I18" s="140" t="s">
        <v>277</v>
      </c>
      <c r="J18" s="140">
        <v>2</v>
      </c>
      <c r="K18" s="140">
        <v>2</v>
      </c>
      <c r="L18" s="140">
        <v>30</v>
      </c>
      <c r="M18" s="141" t="s">
        <v>415</v>
      </c>
    </row>
    <row r="19" spans="4:13" ht="61.2" x14ac:dyDescent="0.25">
      <c r="D19" s="319"/>
      <c r="E19" s="132" t="s">
        <v>419</v>
      </c>
      <c r="F19" s="132">
        <v>2020</v>
      </c>
      <c r="G19" s="132" t="s">
        <v>420</v>
      </c>
      <c r="H19" s="132" t="s">
        <v>20</v>
      </c>
      <c r="I19" s="132" t="s">
        <v>277</v>
      </c>
      <c r="J19" s="132">
        <v>6.15</v>
      </c>
      <c r="K19" s="132">
        <v>24.6</v>
      </c>
      <c r="L19" s="132">
        <v>60</v>
      </c>
      <c r="M19" s="142" t="s">
        <v>400</v>
      </c>
    </row>
    <row r="20" spans="4:13" ht="30.6" x14ac:dyDescent="0.25">
      <c r="D20" s="319"/>
      <c r="E20" s="132" t="s">
        <v>421</v>
      </c>
      <c r="F20" s="132">
        <v>2020</v>
      </c>
      <c r="G20" s="132" t="s">
        <v>422</v>
      </c>
      <c r="H20" s="132" t="s">
        <v>54</v>
      </c>
      <c r="I20" s="132" t="s">
        <v>277</v>
      </c>
      <c r="J20" s="132">
        <v>8</v>
      </c>
      <c r="K20" s="132">
        <v>24</v>
      </c>
      <c r="L20" s="132">
        <v>99</v>
      </c>
      <c r="M20" s="142" t="s">
        <v>423</v>
      </c>
    </row>
    <row r="21" spans="4:13" ht="20.399999999999999" x14ac:dyDescent="0.25">
      <c r="D21" s="319"/>
      <c r="E21" s="132" t="s">
        <v>386</v>
      </c>
      <c r="F21" s="132">
        <v>2021</v>
      </c>
      <c r="G21" s="132" t="s">
        <v>424</v>
      </c>
      <c r="H21" s="132" t="s">
        <v>54</v>
      </c>
      <c r="I21" s="132" t="s">
        <v>277</v>
      </c>
      <c r="J21" s="132">
        <v>6.15</v>
      </c>
      <c r="K21" s="132">
        <v>24.6</v>
      </c>
      <c r="L21" s="132">
        <v>70</v>
      </c>
      <c r="M21" s="142" t="s">
        <v>415</v>
      </c>
    </row>
    <row r="22" spans="4:13" ht="51" x14ac:dyDescent="0.25">
      <c r="D22" s="319"/>
      <c r="E22" s="132" t="s">
        <v>425</v>
      </c>
      <c r="F22" s="132">
        <v>2021</v>
      </c>
      <c r="G22" s="132" t="s">
        <v>426</v>
      </c>
      <c r="H22" s="132" t="s">
        <v>54</v>
      </c>
      <c r="I22" s="132" t="s">
        <v>277</v>
      </c>
      <c r="J22" s="132">
        <v>6</v>
      </c>
      <c r="K22" s="132">
        <v>24</v>
      </c>
      <c r="L22" s="132">
        <v>70.5</v>
      </c>
      <c r="M22" s="142" t="s">
        <v>400</v>
      </c>
    </row>
    <row r="23" spans="4:13" ht="20.399999999999999" x14ac:dyDescent="0.25">
      <c r="D23" s="319"/>
      <c r="E23" s="197" t="s">
        <v>427</v>
      </c>
      <c r="F23" s="197">
        <v>2017</v>
      </c>
      <c r="G23" s="197" t="s">
        <v>428</v>
      </c>
      <c r="H23" s="197" t="s">
        <v>189</v>
      </c>
      <c r="I23" s="197" t="s">
        <v>429</v>
      </c>
      <c r="J23" s="197">
        <v>6</v>
      </c>
      <c r="K23" s="197">
        <v>30</v>
      </c>
      <c r="L23" s="197">
        <v>100</v>
      </c>
      <c r="M23" s="198" t="s">
        <v>409</v>
      </c>
    </row>
    <row r="24" spans="4:13" ht="22.5" customHeight="1" x14ac:dyDescent="0.25">
      <c r="D24" s="319"/>
      <c r="E24" s="321" t="s">
        <v>328</v>
      </c>
      <c r="F24" s="133">
        <v>2020</v>
      </c>
      <c r="G24" s="133" t="s">
        <v>430</v>
      </c>
      <c r="H24" s="133" t="s">
        <v>77</v>
      </c>
      <c r="I24" s="133" t="s">
        <v>266</v>
      </c>
      <c r="J24" s="133" t="s">
        <v>402</v>
      </c>
      <c r="K24" s="133">
        <v>10</v>
      </c>
      <c r="L24" s="133">
        <v>85</v>
      </c>
      <c r="M24" s="145" t="s">
        <v>431</v>
      </c>
    </row>
    <row r="25" spans="4:13" x14ac:dyDescent="0.25">
      <c r="D25" s="319"/>
      <c r="E25" s="322"/>
      <c r="F25" s="134"/>
      <c r="G25" s="134"/>
      <c r="H25" s="134"/>
      <c r="I25" s="134"/>
      <c r="J25" s="134"/>
      <c r="K25" s="134"/>
      <c r="L25" s="134"/>
      <c r="M25" s="146" t="s">
        <v>432</v>
      </c>
    </row>
    <row r="26" spans="4:13" ht="20.399999999999999" x14ac:dyDescent="0.25">
      <c r="D26" s="319"/>
      <c r="E26" s="132" t="s">
        <v>377</v>
      </c>
      <c r="F26" s="132">
        <v>2020</v>
      </c>
      <c r="G26" s="132" t="s">
        <v>433</v>
      </c>
      <c r="H26" s="132" t="s">
        <v>77</v>
      </c>
      <c r="I26" s="132" t="s">
        <v>266</v>
      </c>
      <c r="J26" s="132">
        <v>6</v>
      </c>
      <c r="K26" s="132">
        <v>50</v>
      </c>
      <c r="L26" s="132">
        <v>62</v>
      </c>
      <c r="M26" s="142" t="s">
        <v>434</v>
      </c>
    </row>
    <row r="27" spans="4:13" ht="30.6" x14ac:dyDescent="0.25">
      <c r="D27" s="319"/>
      <c r="E27" s="132" t="s">
        <v>379</v>
      </c>
      <c r="F27" s="132">
        <v>2022</v>
      </c>
      <c r="G27" s="132" t="s">
        <v>435</v>
      </c>
      <c r="H27" s="132" t="s">
        <v>54</v>
      </c>
      <c r="I27" s="132" t="s">
        <v>266</v>
      </c>
      <c r="J27" s="132" t="s">
        <v>436</v>
      </c>
      <c r="K27" s="132">
        <v>224</v>
      </c>
      <c r="L27" s="132">
        <v>85</v>
      </c>
      <c r="M27" s="142" t="s">
        <v>437</v>
      </c>
    </row>
    <row r="28" spans="4:13" ht="20.399999999999999" x14ac:dyDescent="0.25">
      <c r="D28" s="319"/>
      <c r="E28" s="132" t="s">
        <v>438</v>
      </c>
      <c r="F28" s="132">
        <v>2022</v>
      </c>
      <c r="G28" s="132" t="s">
        <v>435</v>
      </c>
      <c r="H28" s="132" t="s">
        <v>54</v>
      </c>
      <c r="I28" s="132" t="s">
        <v>266</v>
      </c>
      <c r="J28" s="132" t="s">
        <v>439</v>
      </c>
      <c r="K28" s="132">
        <v>8</v>
      </c>
      <c r="L28" s="132">
        <v>80</v>
      </c>
      <c r="M28" s="142" t="s">
        <v>437</v>
      </c>
    </row>
    <row r="29" spans="4:13" ht="30.6" x14ac:dyDescent="0.25">
      <c r="D29" s="319"/>
      <c r="E29" s="132" t="s">
        <v>440</v>
      </c>
      <c r="F29" s="132">
        <v>2024</v>
      </c>
      <c r="G29" s="132" t="s">
        <v>435</v>
      </c>
      <c r="H29" s="132" t="s">
        <v>54</v>
      </c>
      <c r="I29" s="132" t="s">
        <v>266</v>
      </c>
      <c r="J29" s="132" t="s">
        <v>441</v>
      </c>
      <c r="K29" s="132">
        <v>216</v>
      </c>
      <c r="L29" s="132">
        <v>80</v>
      </c>
      <c r="M29" s="142" t="s">
        <v>437</v>
      </c>
    </row>
    <row r="30" spans="4:13" ht="15" customHeight="1" x14ac:dyDescent="0.25">
      <c r="D30" s="319"/>
      <c r="E30" s="316" t="s">
        <v>376</v>
      </c>
      <c r="F30" s="193">
        <v>2011</v>
      </c>
      <c r="G30" s="193" t="s">
        <v>442</v>
      </c>
      <c r="H30" s="193" t="s">
        <v>189</v>
      </c>
      <c r="I30" s="193" t="s">
        <v>327</v>
      </c>
      <c r="J30" s="193">
        <v>2</v>
      </c>
      <c r="K30" s="193">
        <v>2</v>
      </c>
      <c r="L30" s="193">
        <v>50</v>
      </c>
      <c r="M30" s="194" t="s">
        <v>400</v>
      </c>
    </row>
    <row r="31" spans="4:13" ht="30.6" x14ac:dyDescent="0.25">
      <c r="D31" s="319"/>
      <c r="E31" s="317"/>
      <c r="F31" s="195"/>
      <c r="G31" s="195"/>
      <c r="H31" s="195" t="s">
        <v>443</v>
      </c>
      <c r="I31" s="195"/>
      <c r="J31" s="195"/>
      <c r="K31" s="195"/>
      <c r="L31" s="195"/>
      <c r="M31" s="196"/>
    </row>
    <row r="32" spans="4:13" ht="20.399999999999999" x14ac:dyDescent="0.25">
      <c r="D32" s="319"/>
      <c r="E32" s="132" t="s">
        <v>368</v>
      </c>
      <c r="F32" s="132">
        <v>2019</v>
      </c>
      <c r="G32" s="132" t="s">
        <v>442</v>
      </c>
      <c r="H32" s="132" t="s">
        <v>77</v>
      </c>
      <c r="I32" s="132" t="s">
        <v>327</v>
      </c>
      <c r="J32" s="132">
        <v>8.33</v>
      </c>
      <c r="K32" s="132">
        <v>25</v>
      </c>
      <c r="L32" s="132">
        <v>100</v>
      </c>
      <c r="M32" s="142" t="s">
        <v>400</v>
      </c>
    </row>
    <row r="33" spans="4:13" ht="20.399999999999999" x14ac:dyDescent="0.25">
      <c r="D33" s="319"/>
      <c r="E33" s="197" t="s">
        <v>444</v>
      </c>
      <c r="F33" s="197">
        <v>2009</v>
      </c>
      <c r="G33" s="197" t="s">
        <v>428</v>
      </c>
      <c r="H33" s="197" t="s">
        <v>189</v>
      </c>
      <c r="I33" s="197" t="s">
        <v>326</v>
      </c>
      <c r="J33" s="197">
        <v>2.2999999999999998</v>
      </c>
      <c r="K33" s="197">
        <v>2.2999999999999998</v>
      </c>
      <c r="L33" s="197">
        <v>220</v>
      </c>
      <c r="M33" s="198" t="s">
        <v>409</v>
      </c>
    </row>
    <row r="34" spans="4:13" ht="20.399999999999999" x14ac:dyDescent="0.25">
      <c r="D34" s="319"/>
      <c r="E34" s="132" t="s">
        <v>445</v>
      </c>
      <c r="F34" s="132">
        <v>2019</v>
      </c>
      <c r="G34" s="132" t="s">
        <v>446</v>
      </c>
      <c r="H34" s="132" t="s">
        <v>188</v>
      </c>
      <c r="I34" s="132" t="s">
        <v>269</v>
      </c>
      <c r="J34" s="132">
        <v>2.2999999999999998</v>
      </c>
      <c r="K34" s="132">
        <v>2.2999999999999998</v>
      </c>
      <c r="L34" s="132">
        <v>20</v>
      </c>
      <c r="M34" s="142" t="s">
        <v>423</v>
      </c>
    </row>
    <row r="35" spans="4:13" ht="31.2" thickBot="1" x14ac:dyDescent="0.3">
      <c r="D35" s="320"/>
      <c r="E35" s="143" t="s">
        <v>378</v>
      </c>
      <c r="F35" s="143">
        <v>2021</v>
      </c>
      <c r="G35" s="143" t="s">
        <v>447</v>
      </c>
      <c r="H35" s="143" t="s">
        <v>20</v>
      </c>
      <c r="I35" s="143" t="s">
        <v>281</v>
      </c>
      <c r="J35" s="143" t="s">
        <v>436</v>
      </c>
      <c r="K35" s="143">
        <v>25</v>
      </c>
      <c r="L35" s="143">
        <v>85</v>
      </c>
      <c r="M35" s="144" t="s">
        <v>448</v>
      </c>
    </row>
  </sheetData>
  <mergeCells count="7">
    <mergeCell ref="A1:G1"/>
    <mergeCell ref="E30:E31"/>
    <mergeCell ref="D18:D35"/>
    <mergeCell ref="E24:E25"/>
    <mergeCell ref="D6:D10"/>
    <mergeCell ref="D11:D17"/>
    <mergeCell ref="E11:E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workbookViewId="0">
      <selection activeCell="D7" sqref="D7"/>
    </sheetView>
  </sheetViews>
  <sheetFormatPr defaultColWidth="9.21875" defaultRowHeight="15.6" x14ac:dyDescent="0.3"/>
  <cols>
    <col min="1" max="1" width="13.21875" style="41" customWidth="1"/>
    <col min="2" max="2" width="20.44140625" style="41" customWidth="1"/>
    <col min="3" max="3" width="19.77734375" style="41" customWidth="1"/>
    <col min="4" max="4" width="21.44140625" style="41" customWidth="1"/>
    <col min="5" max="5" width="18.77734375" style="41" customWidth="1"/>
    <col min="6" max="6" width="18.44140625" style="41" customWidth="1"/>
    <col min="7" max="7" width="18.21875" style="41" customWidth="1"/>
    <col min="8" max="8" width="25.77734375" style="41" customWidth="1"/>
    <col min="9" max="9" width="28.44140625" style="41" customWidth="1"/>
    <col min="10" max="16384" width="9.21875" style="41"/>
  </cols>
  <sheetData>
    <row r="1" spans="1:9" x14ac:dyDescent="0.3">
      <c r="A1" s="41" t="s">
        <v>539</v>
      </c>
    </row>
    <row r="3" spans="1:9" x14ac:dyDescent="0.3">
      <c r="A3" s="41" t="s">
        <v>552</v>
      </c>
    </row>
    <row r="4" spans="1:9" ht="16.2" thickBot="1" x14ac:dyDescent="0.35"/>
    <row r="5" spans="1:9" ht="23.4" thickBot="1" x14ac:dyDescent="0.35">
      <c r="A5" s="44"/>
      <c r="B5" s="44"/>
      <c r="C5" s="44"/>
      <c r="D5" s="208" t="s">
        <v>20</v>
      </c>
      <c r="E5" s="209"/>
      <c r="F5" s="44"/>
      <c r="G5" s="44"/>
      <c r="H5" s="44"/>
      <c r="I5" s="44"/>
    </row>
    <row r="6" spans="1:9" ht="16.8" thickTop="1" thickBot="1" x14ac:dyDescent="0.35">
      <c r="A6" s="45" t="s">
        <v>192</v>
      </c>
      <c r="B6" s="45" t="s">
        <v>193</v>
      </c>
      <c r="C6" s="45" t="s">
        <v>33</v>
      </c>
      <c r="D6" s="45" t="s">
        <v>194</v>
      </c>
      <c r="E6" s="45" t="s">
        <v>195</v>
      </c>
      <c r="F6" s="45" t="s">
        <v>77</v>
      </c>
      <c r="G6" s="45" t="s">
        <v>196</v>
      </c>
      <c r="H6" s="45" t="s">
        <v>197</v>
      </c>
      <c r="I6" s="45" t="s">
        <v>198</v>
      </c>
    </row>
    <row r="7" spans="1:9" ht="25.2" x14ac:dyDescent="0.3">
      <c r="A7" s="210" t="s">
        <v>199</v>
      </c>
      <c r="B7" s="46" t="s">
        <v>200</v>
      </c>
      <c r="C7" s="46" t="s">
        <v>202</v>
      </c>
      <c r="D7" s="46" t="s">
        <v>205</v>
      </c>
      <c r="E7" s="46" t="s">
        <v>206</v>
      </c>
      <c r="F7" s="46" t="s">
        <v>208</v>
      </c>
      <c r="G7" s="213"/>
      <c r="H7" s="216"/>
      <c r="I7" s="46" t="s">
        <v>210</v>
      </c>
    </row>
    <row r="8" spans="1:9" ht="25.2" x14ac:dyDescent="0.3">
      <c r="A8" s="211"/>
      <c r="B8" s="47" t="s">
        <v>201</v>
      </c>
      <c r="C8" s="47" t="s">
        <v>203</v>
      </c>
      <c r="D8" s="47" t="s">
        <v>131</v>
      </c>
      <c r="E8" s="47" t="s">
        <v>207</v>
      </c>
      <c r="F8" s="47" t="s">
        <v>209</v>
      </c>
      <c r="G8" s="214"/>
      <c r="H8" s="217"/>
      <c r="I8" s="47" t="s">
        <v>211</v>
      </c>
    </row>
    <row r="9" spans="1:9" ht="16.5" customHeight="1" thickBot="1" x14ac:dyDescent="0.35">
      <c r="A9" s="211"/>
      <c r="B9" s="18"/>
      <c r="C9" s="48" t="s">
        <v>204</v>
      </c>
      <c r="D9" s="18"/>
      <c r="E9" s="18"/>
      <c r="F9" s="18"/>
      <c r="G9" s="215"/>
      <c r="H9" s="218"/>
      <c r="I9" s="18"/>
    </row>
    <row r="10" spans="1:9" ht="25.2" x14ac:dyDescent="0.3">
      <c r="A10" s="211"/>
      <c r="B10" s="50" t="s">
        <v>212</v>
      </c>
      <c r="C10" s="50" t="s">
        <v>213</v>
      </c>
      <c r="D10" s="50" t="s">
        <v>215</v>
      </c>
      <c r="E10" s="50" t="s">
        <v>217</v>
      </c>
      <c r="F10" s="219"/>
      <c r="G10" s="219"/>
      <c r="H10" s="219"/>
      <c r="I10" s="219"/>
    </row>
    <row r="11" spans="1:9" ht="16.5" customHeight="1" thickBot="1" x14ac:dyDescent="0.35">
      <c r="A11" s="211"/>
      <c r="B11" s="51" t="s">
        <v>201</v>
      </c>
      <c r="C11" s="51" t="s">
        <v>214</v>
      </c>
      <c r="D11" s="51" t="s">
        <v>216</v>
      </c>
      <c r="E11" s="51" t="s">
        <v>218</v>
      </c>
      <c r="F11" s="220"/>
      <c r="G11" s="220"/>
      <c r="H11" s="220"/>
      <c r="I11" s="220"/>
    </row>
    <row r="12" spans="1:9" ht="15.75" customHeight="1" x14ac:dyDescent="0.3">
      <c r="A12" s="211"/>
      <c r="B12" s="46" t="s">
        <v>219</v>
      </c>
      <c r="C12" s="46" t="s">
        <v>220</v>
      </c>
      <c r="D12" s="46" t="s">
        <v>222</v>
      </c>
      <c r="E12" s="46" t="s">
        <v>225</v>
      </c>
      <c r="F12" s="216"/>
      <c r="G12" s="216"/>
      <c r="H12" s="216"/>
      <c r="I12" s="216"/>
    </row>
    <row r="13" spans="1:9" ht="15.75" customHeight="1" x14ac:dyDescent="0.3">
      <c r="A13" s="211"/>
      <c r="B13" s="47" t="s">
        <v>201</v>
      </c>
      <c r="C13" s="47" t="s">
        <v>221</v>
      </c>
      <c r="D13" s="47" t="s">
        <v>223</v>
      </c>
      <c r="E13" s="47" t="s">
        <v>226</v>
      </c>
      <c r="F13" s="217"/>
      <c r="G13" s="217"/>
      <c r="H13" s="217"/>
      <c r="I13" s="217"/>
    </row>
    <row r="14" spans="1:9" ht="16.5" customHeight="1" thickBot="1" x14ac:dyDescent="0.35">
      <c r="A14" s="211"/>
      <c r="B14" s="18"/>
      <c r="C14" s="18"/>
      <c r="D14" s="48" t="s">
        <v>224</v>
      </c>
      <c r="E14" s="18"/>
      <c r="F14" s="218"/>
      <c r="G14" s="218"/>
      <c r="H14" s="218"/>
      <c r="I14" s="218"/>
    </row>
    <row r="15" spans="1:9" ht="15.75" customHeight="1" x14ac:dyDescent="0.3">
      <c r="A15" s="211"/>
      <c r="B15" s="50" t="s">
        <v>227</v>
      </c>
      <c r="C15" s="50" t="s">
        <v>229</v>
      </c>
      <c r="D15" s="50" t="s">
        <v>232</v>
      </c>
      <c r="E15" s="219"/>
      <c r="F15" s="222"/>
      <c r="G15" s="222"/>
      <c r="H15" s="219"/>
      <c r="I15" s="222"/>
    </row>
    <row r="16" spans="1:9" ht="15.75" customHeight="1" x14ac:dyDescent="0.3">
      <c r="A16" s="211"/>
      <c r="B16" s="52" t="s">
        <v>228</v>
      </c>
      <c r="C16" s="52" t="s">
        <v>230</v>
      </c>
      <c r="D16" s="52" t="s">
        <v>158</v>
      </c>
      <c r="E16" s="221"/>
      <c r="F16" s="223"/>
      <c r="G16" s="223"/>
      <c r="H16" s="221"/>
      <c r="I16" s="223"/>
    </row>
    <row r="17" spans="1:9" ht="16.5" customHeight="1" thickBot="1" x14ac:dyDescent="0.35">
      <c r="A17" s="211"/>
      <c r="B17" s="10"/>
      <c r="C17" s="51" t="s">
        <v>231</v>
      </c>
      <c r="D17" s="10"/>
      <c r="E17" s="220"/>
      <c r="F17" s="224"/>
      <c r="G17" s="224"/>
      <c r="H17" s="220"/>
      <c r="I17" s="224"/>
    </row>
    <row r="18" spans="1:9" x14ac:dyDescent="0.3">
      <c r="A18" s="211"/>
      <c r="B18" s="46" t="s">
        <v>233</v>
      </c>
      <c r="C18" s="46" t="s">
        <v>235</v>
      </c>
      <c r="D18" s="216"/>
      <c r="E18" s="216"/>
      <c r="F18" s="216"/>
      <c r="G18" s="216"/>
      <c r="H18" s="216"/>
      <c r="I18" s="216"/>
    </row>
    <row r="19" spans="1:9" ht="16.5" customHeight="1" thickBot="1" x14ac:dyDescent="0.35">
      <c r="A19" s="211"/>
      <c r="B19" s="48" t="s">
        <v>234</v>
      </c>
      <c r="C19" s="48" t="s">
        <v>236</v>
      </c>
      <c r="D19" s="218"/>
      <c r="E19" s="218"/>
      <c r="F19" s="218"/>
      <c r="G19" s="218"/>
      <c r="H19" s="218"/>
      <c r="I19" s="218"/>
    </row>
    <row r="20" spans="1:9" x14ac:dyDescent="0.3">
      <c r="A20" s="211"/>
      <c r="B20" s="50" t="s">
        <v>237</v>
      </c>
      <c r="C20" s="50" t="s">
        <v>239</v>
      </c>
      <c r="D20" s="219"/>
      <c r="E20" s="219"/>
      <c r="F20" s="219"/>
      <c r="G20" s="219"/>
      <c r="H20" s="219"/>
      <c r="I20" s="219"/>
    </row>
    <row r="21" spans="1:9" ht="16.5" customHeight="1" thickBot="1" x14ac:dyDescent="0.35">
      <c r="A21" s="211"/>
      <c r="B21" s="51" t="s">
        <v>238</v>
      </c>
      <c r="C21" s="51" t="s">
        <v>240</v>
      </c>
      <c r="D21" s="220"/>
      <c r="E21" s="220"/>
      <c r="F21" s="220"/>
      <c r="G21" s="220"/>
      <c r="H21" s="220"/>
      <c r="I21" s="220"/>
    </row>
    <row r="22" spans="1:9" ht="25.2" x14ac:dyDescent="0.3">
      <c r="A22" s="211"/>
      <c r="B22" s="46" t="s">
        <v>241</v>
      </c>
      <c r="C22" s="46" t="s">
        <v>243</v>
      </c>
      <c r="D22" s="216"/>
      <c r="E22" s="216"/>
      <c r="F22" s="213"/>
      <c r="G22" s="213"/>
      <c r="H22" s="216"/>
      <c r="I22" s="213"/>
    </row>
    <row r="23" spans="1:9" ht="16.5" customHeight="1" thickBot="1" x14ac:dyDescent="0.35">
      <c r="A23" s="211"/>
      <c r="B23" s="48" t="s">
        <v>242</v>
      </c>
      <c r="C23" s="48" t="s">
        <v>244</v>
      </c>
      <c r="D23" s="218"/>
      <c r="E23" s="218"/>
      <c r="F23" s="215"/>
      <c r="G23" s="215"/>
      <c r="H23" s="218"/>
      <c r="I23" s="215"/>
    </row>
    <row r="24" spans="1:9" ht="25.2" x14ac:dyDescent="0.3">
      <c r="A24" s="211"/>
      <c r="B24" s="50" t="s">
        <v>245</v>
      </c>
      <c r="C24" s="50" t="s">
        <v>247</v>
      </c>
      <c r="D24" s="219"/>
      <c r="E24" s="219"/>
      <c r="F24" s="219"/>
      <c r="G24" s="219"/>
      <c r="H24" s="219"/>
      <c r="I24" s="219"/>
    </row>
    <row r="25" spans="1:9" ht="16.5" customHeight="1" thickBot="1" x14ac:dyDescent="0.35">
      <c r="A25" s="211"/>
      <c r="B25" s="51" t="s">
        <v>246</v>
      </c>
      <c r="C25" s="51" t="s">
        <v>248</v>
      </c>
      <c r="D25" s="220"/>
      <c r="E25" s="220"/>
      <c r="F25" s="220"/>
      <c r="G25" s="220"/>
      <c r="H25" s="220"/>
      <c r="I25" s="220"/>
    </row>
    <row r="26" spans="1:9" ht="15.75" customHeight="1" x14ac:dyDescent="0.3">
      <c r="A26" s="211"/>
      <c r="B26" s="216"/>
      <c r="C26" s="46" t="s">
        <v>225</v>
      </c>
      <c r="D26" s="216"/>
      <c r="E26" s="216"/>
      <c r="F26" s="216"/>
      <c r="G26" s="216"/>
      <c r="H26" s="216"/>
      <c r="I26" s="216"/>
    </row>
    <row r="27" spans="1:9" ht="16.5" customHeight="1" thickBot="1" x14ac:dyDescent="0.35">
      <c r="A27" s="211"/>
      <c r="B27" s="218"/>
      <c r="C27" s="48" t="s">
        <v>249</v>
      </c>
      <c r="D27" s="218"/>
      <c r="E27" s="218"/>
      <c r="F27" s="218"/>
      <c r="G27" s="218"/>
      <c r="H27" s="218"/>
      <c r="I27" s="218"/>
    </row>
    <row r="28" spans="1:9" ht="15.75" customHeight="1" x14ac:dyDescent="0.3">
      <c r="A28" s="211"/>
      <c r="B28" s="225"/>
      <c r="C28" s="50" t="s">
        <v>250</v>
      </c>
      <c r="D28" s="219"/>
      <c r="E28" s="219"/>
      <c r="F28" s="222"/>
      <c r="G28" s="222"/>
      <c r="H28" s="219"/>
      <c r="I28" s="222"/>
    </row>
    <row r="29" spans="1:9" ht="16.5" customHeight="1" thickBot="1" x14ac:dyDescent="0.35">
      <c r="A29" s="211"/>
      <c r="B29" s="226"/>
      <c r="C29" s="51" t="s">
        <v>251</v>
      </c>
      <c r="D29" s="220"/>
      <c r="E29" s="220"/>
      <c r="F29" s="224"/>
      <c r="G29" s="224"/>
      <c r="H29" s="220"/>
      <c r="I29" s="224"/>
    </row>
    <row r="30" spans="1:9" ht="37.799999999999997" x14ac:dyDescent="0.3">
      <c r="A30" s="211"/>
      <c r="B30" s="230"/>
      <c r="C30" s="46" t="s">
        <v>252</v>
      </c>
      <c r="D30" s="216"/>
      <c r="E30" s="216"/>
      <c r="F30" s="216"/>
      <c r="G30" s="216"/>
      <c r="H30" s="216"/>
      <c r="I30" s="216"/>
    </row>
    <row r="31" spans="1:9" ht="16.5" customHeight="1" thickBot="1" x14ac:dyDescent="0.35">
      <c r="A31" s="211"/>
      <c r="B31" s="231"/>
      <c r="C31" s="48" t="s">
        <v>253</v>
      </c>
      <c r="D31" s="218"/>
      <c r="E31" s="218"/>
      <c r="F31" s="218"/>
      <c r="G31" s="218"/>
      <c r="H31" s="218"/>
      <c r="I31" s="218"/>
    </row>
    <row r="32" spans="1:9" ht="15.75" customHeight="1" x14ac:dyDescent="0.3">
      <c r="A32" s="211"/>
      <c r="B32" s="225"/>
      <c r="C32" s="50" t="s">
        <v>254</v>
      </c>
      <c r="D32" s="222"/>
      <c r="E32" s="219"/>
      <c r="F32" s="222"/>
      <c r="G32" s="222"/>
      <c r="H32" s="219"/>
      <c r="I32" s="222"/>
    </row>
    <row r="33" spans="1:9" ht="16.5" customHeight="1" thickBot="1" x14ac:dyDescent="0.35">
      <c r="A33" s="212"/>
      <c r="B33" s="226"/>
      <c r="C33" s="51" t="s">
        <v>255</v>
      </c>
      <c r="D33" s="224"/>
      <c r="E33" s="220"/>
      <c r="F33" s="224"/>
      <c r="G33" s="224"/>
      <c r="H33" s="220"/>
      <c r="I33" s="224"/>
    </row>
    <row r="34" spans="1:9" ht="23.4" thickBot="1" x14ac:dyDescent="0.35">
      <c r="A34" s="53" t="s">
        <v>256</v>
      </c>
      <c r="B34" s="172" t="s">
        <v>257</v>
      </c>
      <c r="C34" s="172" t="s">
        <v>258</v>
      </c>
      <c r="D34" s="172" t="s">
        <v>259</v>
      </c>
      <c r="E34" s="172" t="s">
        <v>260</v>
      </c>
      <c r="F34" s="172" t="s">
        <v>261</v>
      </c>
      <c r="G34" s="49"/>
      <c r="H34" s="49"/>
      <c r="I34" s="172" t="s">
        <v>211</v>
      </c>
    </row>
    <row r="35" spans="1:9" ht="16.2" thickBot="1" x14ac:dyDescent="0.35">
      <c r="B35" s="227" t="s">
        <v>537</v>
      </c>
      <c r="C35" s="228"/>
      <c r="D35" s="227" t="s">
        <v>538</v>
      </c>
      <c r="E35" s="229"/>
      <c r="F35" s="229"/>
      <c r="G35" s="229"/>
      <c r="H35" s="229"/>
      <c r="I35" s="228"/>
    </row>
  </sheetData>
  <mergeCells count="71">
    <mergeCell ref="B35:C35"/>
    <mergeCell ref="D35:I35"/>
    <mergeCell ref="I30:I31"/>
    <mergeCell ref="B32:B33"/>
    <mergeCell ref="D32:D33"/>
    <mergeCell ref="E32:E33"/>
    <mergeCell ref="F32:F33"/>
    <mergeCell ref="G32:G33"/>
    <mergeCell ref="H32:H33"/>
    <mergeCell ref="I32:I33"/>
    <mergeCell ref="B30:B31"/>
    <mergeCell ref="D30:D31"/>
    <mergeCell ref="E30:E31"/>
    <mergeCell ref="F30:F31"/>
    <mergeCell ref="G30:G31"/>
    <mergeCell ref="H30:H31"/>
    <mergeCell ref="I26:I27"/>
    <mergeCell ref="B28:B29"/>
    <mergeCell ref="D28:D29"/>
    <mergeCell ref="E28:E29"/>
    <mergeCell ref="F28:F29"/>
    <mergeCell ref="G28:G29"/>
    <mergeCell ref="H28:H29"/>
    <mergeCell ref="I28:I29"/>
    <mergeCell ref="B26:B27"/>
    <mergeCell ref="D26:D27"/>
    <mergeCell ref="E26:E27"/>
    <mergeCell ref="F26:F27"/>
    <mergeCell ref="G26:G27"/>
    <mergeCell ref="H26:H27"/>
    <mergeCell ref="I24:I25"/>
    <mergeCell ref="D22:D23"/>
    <mergeCell ref="E22:E23"/>
    <mergeCell ref="F22:F23"/>
    <mergeCell ref="G22:G23"/>
    <mergeCell ref="H22:H23"/>
    <mergeCell ref="I22:I23"/>
    <mergeCell ref="D24:D25"/>
    <mergeCell ref="E24:E25"/>
    <mergeCell ref="F24:F25"/>
    <mergeCell ref="G24:G25"/>
    <mergeCell ref="H24:H25"/>
    <mergeCell ref="I18:I19"/>
    <mergeCell ref="D20:D21"/>
    <mergeCell ref="E20:E21"/>
    <mergeCell ref="F20:F21"/>
    <mergeCell ref="G20:G21"/>
    <mergeCell ref="H20:H21"/>
    <mergeCell ref="I20:I21"/>
    <mergeCell ref="I15:I17"/>
    <mergeCell ref="I10:I11"/>
    <mergeCell ref="F12:F14"/>
    <mergeCell ref="G12:G14"/>
    <mergeCell ref="H12:H14"/>
    <mergeCell ref="I12:I14"/>
    <mergeCell ref="D5:E5"/>
    <mergeCell ref="A7:A33"/>
    <mergeCell ref="G7:G9"/>
    <mergeCell ref="H7:H9"/>
    <mergeCell ref="F10:F11"/>
    <mergeCell ref="G10:G11"/>
    <mergeCell ref="H10:H11"/>
    <mergeCell ref="D18:D19"/>
    <mergeCell ref="E18:E19"/>
    <mergeCell ref="F18:F19"/>
    <mergeCell ref="E15:E17"/>
    <mergeCell ref="F15:F17"/>
    <mergeCell ref="G15:G17"/>
    <mergeCell ref="H15:H17"/>
    <mergeCell ref="G18:G19"/>
    <mergeCell ref="H18:H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7"/>
  <sheetViews>
    <sheetView workbookViewId="0">
      <selection activeCell="D25" sqref="D25:D26"/>
    </sheetView>
  </sheetViews>
  <sheetFormatPr defaultRowHeight="14.4" x14ac:dyDescent="0.3"/>
  <cols>
    <col min="2" max="2" width="18.21875" customWidth="1"/>
    <col min="3" max="3" width="21.21875" customWidth="1"/>
    <col min="4" max="4" width="22.77734375" customWidth="1"/>
    <col min="5" max="5" width="17.44140625" customWidth="1"/>
    <col min="6" max="6" width="15.77734375" customWidth="1"/>
    <col min="7" max="7" width="14.77734375" customWidth="1"/>
    <col min="8" max="8" width="17.5546875" customWidth="1"/>
    <col min="9" max="9" width="13.77734375" customWidth="1"/>
    <col min="10" max="10" width="13.5546875" customWidth="1"/>
    <col min="11" max="11" width="17.44140625" customWidth="1"/>
    <col min="12" max="12" width="15.21875" customWidth="1"/>
    <col min="13" max="13" width="13" customWidth="1"/>
    <col min="14" max="14" width="13.21875" customWidth="1"/>
  </cols>
  <sheetData>
    <row r="1" spans="1:14" ht="15.6" x14ac:dyDescent="0.3">
      <c r="A1" s="1" t="s">
        <v>1</v>
      </c>
    </row>
    <row r="2" spans="1:14" ht="15.6" x14ac:dyDescent="0.3">
      <c r="A2" s="1"/>
    </row>
    <row r="3" spans="1:14" ht="15.6" x14ac:dyDescent="0.3">
      <c r="A3" s="1" t="s">
        <v>540</v>
      </c>
    </row>
    <row r="4" spans="1:14" ht="15" thickBot="1" x14ac:dyDescent="0.35"/>
    <row r="5" spans="1:14" x14ac:dyDescent="0.3">
      <c r="A5" s="232" t="s">
        <v>2</v>
      </c>
      <c r="B5" s="232" t="s">
        <v>3</v>
      </c>
      <c r="C5" s="232" t="s">
        <v>4</v>
      </c>
      <c r="D5" s="232" t="s">
        <v>5</v>
      </c>
      <c r="E5" s="232" t="s">
        <v>6</v>
      </c>
      <c r="F5" s="232" t="s">
        <v>7</v>
      </c>
      <c r="G5" s="232" t="s">
        <v>8</v>
      </c>
      <c r="H5" s="232" t="s">
        <v>9</v>
      </c>
      <c r="I5" s="54" t="s">
        <v>10</v>
      </c>
      <c r="J5" s="232" t="s">
        <v>11</v>
      </c>
      <c r="K5" s="232" t="s">
        <v>12</v>
      </c>
      <c r="L5" s="232" t="s">
        <v>13</v>
      </c>
      <c r="M5" s="232" t="s">
        <v>14</v>
      </c>
      <c r="N5" s="232" t="s">
        <v>15</v>
      </c>
    </row>
    <row r="6" spans="1:14" ht="15" thickBot="1" x14ac:dyDescent="0.35">
      <c r="A6" s="233"/>
      <c r="B6" s="233"/>
      <c r="C6" s="233"/>
      <c r="D6" s="233"/>
      <c r="E6" s="233"/>
      <c r="F6" s="233"/>
      <c r="G6" s="233"/>
      <c r="H6" s="233"/>
      <c r="I6" s="55" t="s">
        <v>262</v>
      </c>
      <c r="J6" s="233"/>
      <c r="K6" s="233"/>
      <c r="L6" s="233"/>
      <c r="M6" s="233"/>
      <c r="N6" s="233"/>
    </row>
    <row r="7" spans="1:14" ht="15.6" thickTop="1" thickBot="1" x14ac:dyDescent="0.35">
      <c r="A7" s="3">
        <v>1</v>
      </c>
      <c r="B7" s="3" t="s">
        <v>16</v>
      </c>
      <c r="C7" s="3" t="s">
        <v>17</v>
      </c>
      <c r="D7" s="3" t="s">
        <v>18</v>
      </c>
      <c r="E7" s="3" t="s">
        <v>19</v>
      </c>
      <c r="F7" s="3" t="s">
        <v>20</v>
      </c>
      <c r="G7" s="3">
        <v>12</v>
      </c>
      <c r="H7" s="3">
        <v>0</v>
      </c>
      <c r="I7" s="3">
        <v>12</v>
      </c>
      <c r="J7" s="3">
        <v>9</v>
      </c>
      <c r="K7" s="3" t="s">
        <v>21</v>
      </c>
      <c r="L7" s="4">
        <v>39968</v>
      </c>
      <c r="M7" s="3" t="s">
        <v>22</v>
      </c>
      <c r="N7" s="3">
        <v>8.75</v>
      </c>
    </row>
    <row r="8" spans="1:14" ht="15" thickBot="1" x14ac:dyDescent="0.35">
      <c r="A8" s="5" t="s">
        <v>21</v>
      </c>
      <c r="B8" s="5" t="s">
        <v>23</v>
      </c>
      <c r="C8" s="5" t="s">
        <v>24</v>
      </c>
      <c r="D8" s="5" t="s">
        <v>25</v>
      </c>
      <c r="E8" s="5" t="s">
        <v>26</v>
      </c>
      <c r="F8" s="5" t="s">
        <v>27</v>
      </c>
      <c r="G8" s="5" t="s">
        <v>21</v>
      </c>
      <c r="H8" s="5" t="s">
        <v>21</v>
      </c>
      <c r="I8" s="5" t="s">
        <v>21</v>
      </c>
      <c r="J8" s="5">
        <v>119</v>
      </c>
      <c r="K8" s="5" t="s">
        <v>21</v>
      </c>
      <c r="L8" s="6">
        <v>40457</v>
      </c>
      <c r="M8" s="5" t="s">
        <v>28</v>
      </c>
      <c r="N8" s="5">
        <v>8.6999999999999993</v>
      </c>
    </row>
    <row r="9" spans="1:14" ht="15" thickBot="1" x14ac:dyDescent="0.35">
      <c r="A9" s="7">
        <v>3</v>
      </c>
      <c r="B9" s="8" t="s">
        <v>29</v>
      </c>
      <c r="C9" s="7" t="s">
        <v>31</v>
      </c>
      <c r="D9" s="236" t="s">
        <v>32</v>
      </c>
      <c r="E9" s="7" t="s">
        <v>26</v>
      </c>
      <c r="F9" s="7" t="s">
        <v>33</v>
      </c>
      <c r="G9" s="7">
        <v>0</v>
      </c>
      <c r="H9" s="7">
        <v>495</v>
      </c>
      <c r="I9" s="249">
        <v>1185</v>
      </c>
      <c r="J9" s="236">
        <v>395</v>
      </c>
      <c r="K9" s="252">
        <v>3089461</v>
      </c>
      <c r="L9" s="11">
        <v>41548</v>
      </c>
      <c r="M9" s="7" t="s">
        <v>34</v>
      </c>
      <c r="N9" s="7">
        <v>9.1</v>
      </c>
    </row>
    <row r="10" spans="1:14" ht="15" thickBot="1" x14ac:dyDescent="0.35">
      <c r="A10" s="5">
        <v>4</v>
      </c>
      <c r="B10" s="9" t="s">
        <v>30</v>
      </c>
      <c r="C10" s="5" t="s">
        <v>35</v>
      </c>
      <c r="D10" s="237"/>
      <c r="E10" s="5" t="s">
        <v>36</v>
      </c>
      <c r="F10" s="5" t="s">
        <v>20</v>
      </c>
      <c r="G10" s="5">
        <v>600</v>
      </c>
      <c r="H10" s="5">
        <v>0</v>
      </c>
      <c r="I10" s="250"/>
      <c r="J10" s="237"/>
      <c r="K10" s="253"/>
      <c r="L10" s="6">
        <v>43243</v>
      </c>
      <c r="M10" s="5" t="s">
        <v>34</v>
      </c>
      <c r="N10" s="5">
        <v>9.1</v>
      </c>
    </row>
    <row r="11" spans="1:14" ht="15" thickBot="1" x14ac:dyDescent="0.35">
      <c r="A11" s="7">
        <v>5</v>
      </c>
      <c r="B11" s="10"/>
      <c r="C11" s="7" t="s">
        <v>37</v>
      </c>
      <c r="D11" s="238"/>
      <c r="E11" s="7" t="s">
        <v>38</v>
      </c>
      <c r="F11" s="7" t="s">
        <v>20</v>
      </c>
      <c r="G11" s="7">
        <v>90</v>
      </c>
      <c r="H11" s="7">
        <v>0</v>
      </c>
      <c r="I11" s="251"/>
      <c r="J11" s="238"/>
      <c r="K11" s="254"/>
      <c r="L11" s="11">
        <v>42760</v>
      </c>
      <c r="M11" s="7" t="s">
        <v>39</v>
      </c>
      <c r="N11" s="7">
        <v>9.1999999999999993</v>
      </c>
    </row>
    <row r="12" spans="1:14" x14ac:dyDescent="0.3">
      <c r="A12" s="234">
        <v>6</v>
      </c>
      <c r="B12" s="12" t="s">
        <v>40</v>
      </c>
      <c r="C12" s="234" t="s">
        <v>42</v>
      </c>
      <c r="D12" s="234" t="s">
        <v>32</v>
      </c>
      <c r="E12" s="234" t="s">
        <v>26</v>
      </c>
      <c r="F12" s="234" t="s">
        <v>33</v>
      </c>
      <c r="G12" s="234">
        <v>0</v>
      </c>
      <c r="H12" s="234">
        <v>816</v>
      </c>
      <c r="I12" s="234">
        <v>816</v>
      </c>
      <c r="J12" s="234">
        <v>272</v>
      </c>
      <c r="K12" s="234" t="s">
        <v>21</v>
      </c>
      <c r="L12" s="245">
        <v>41548</v>
      </c>
      <c r="M12" s="234" t="s">
        <v>34</v>
      </c>
      <c r="N12" s="234">
        <v>9.1999999999999993</v>
      </c>
    </row>
    <row r="13" spans="1:14" ht="15" thickBot="1" x14ac:dyDescent="0.35">
      <c r="A13" s="235"/>
      <c r="B13" s="13" t="s">
        <v>41</v>
      </c>
      <c r="C13" s="235"/>
      <c r="D13" s="235"/>
      <c r="E13" s="235"/>
      <c r="F13" s="235"/>
      <c r="G13" s="235"/>
      <c r="H13" s="235"/>
      <c r="I13" s="235"/>
      <c r="J13" s="235"/>
      <c r="K13" s="235"/>
      <c r="L13" s="246"/>
      <c r="M13" s="235"/>
      <c r="N13" s="235"/>
    </row>
    <row r="14" spans="1:14" x14ac:dyDescent="0.3">
      <c r="A14" s="236">
        <v>7</v>
      </c>
      <c r="B14" s="8" t="s">
        <v>43</v>
      </c>
      <c r="C14" s="236" t="s">
        <v>45</v>
      </c>
      <c r="D14" s="236" t="s">
        <v>46</v>
      </c>
      <c r="E14" s="236" t="s">
        <v>26</v>
      </c>
      <c r="F14" s="236" t="s">
        <v>33</v>
      </c>
      <c r="G14" s="236">
        <v>0</v>
      </c>
      <c r="H14" s="249">
        <v>2277</v>
      </c>
      <c r="I14" s="249">
        <v>2277</v>
      </c>
      <c r="J14" s="236">
        <v>759</v>
      </c>
      <c r="K14" s="252">
        <v>281285</v>
      </c>
      <c r="L14" s="255">
        <v>42095</v>
      </c>
      <c r="M14" s="236" t="s">
        <v>47</v>
      </c>
      <c r="N14" s="236">
        <v>9.3000000000000007</v>
      </c>
    </row>
    <row r="15" spans="1:14" ht="15" thickBot="1" x14ac:dyDescent="0.35">
      <c r="A15" s="238"/>
      <c r="B15" s="14" t="s">
        <v>44</v>
      </c>
      <c r="C15" s="238"/>
      <c r="D15" s="238"/>
      <c r="E15" s="238"/>
      <c r="F15" s="238"/>
      <c r="G15" s="238"/>
      <c r="H15" s="251"/>
      <c r="I15" s="251"/>
      <c r="J15" s="238"/>
      <c r="K15" s="254"/>
      <c r="L15" s="256"/>
      <c r="M15" s="238"/>
      <c r="N15" s="238"/>
    </row>
    <row r="16" spans="1:14" x14ac:dyDescent="0.3">
      <c r="A16" s="234">
        <v>8</v>
      </c>
      <c r="B16" s="12" t="s">
        <v>43</v>
      </c>
      <c r="C16" s="234" t="s">
        <v>49</v>
      </c>
      <c r="D16" s="234" t="s">
        <v>50</v>
      </c>
      <c r="E16" s="234" t="s">
        <v>26</v>
      </c>
      <c r="F16" s="234" t="s">
        <v>33</v>
      </c>
      <c r="G16" s="234">
        <v>800</v>
      </c>
      <c r="H16" s="257">
        <v>1225</v>
      </c>
      <c r="I16" s="257">
        <v>2025</v>
      </c>
      <c r="J16" s="234">
        <v>675</v>
      </c>
      <c r="K16" s="243">
        <v>150197</v>
      </c>
      <c r="L16" s="245">
        <v>42095</v>
      </c>
      <c r="M16" s="234" t="s">
        <v>51</v>
      </c>
      <c r="N16" s="234">
        <v>9.3000000000000007</v>
      </c>
    </row>
    <row r="17" spans="1:14" ht="15" thickBot="1" x14ac:dyDescent="0.35">
      <c r="A17" s="235"/>
      <c r="B17" s="13" t="s">
        <v>48</v>
      </c>
      <c r="C17" s="235"/>
      <c r="D17" s="235"/>
      <c r="E17" s="235"/>
      <c r="F17" s="235"/>
      <c r="G17" s="235"/>
      <c r="H17" s="258"/>
      <c r="I17" s="258"/>
      <c r="J17" s="235"/>
      <c r="K17" s="244"/>
      <c r="L17" s="246"/>
      <c r="M17" s="235"/>
      <c r="N17" s="235"/>
    </row>
    <row r="18" spans="1:14" x14ac:dyDescent="0.3">
      <c r="A18" s="236">
        <v>9</v>
      </c>
      <c r="B18" s="8" t="s">
        <v>43</v>
      </c>
      <c r="C18" s="236" t="s">
        <v>53</v>
      </c>
      <c r="D18" s="236" t="s">
        <v>21</v>
      </c>
      <c r="E18" s="236" t="s">
        <v>21</v>
      </c>
      <c r="F18" s="236" t="s">
        <v>54</v>
      </c>
      <c r="G18" s="236">
        <v>0</v>
      </c>
      <c r="H18" s="249">
        <v>3012</v>
      </c>
      <c r="I18" s="249">
        <v>3012</v>
      </c>
      <c r="J18" s="249">
        <v>1004</v>
      </c>
      <c r="K18" s="236" t="s">
        <v>21</v>
      </c>
      <c r="L18" s="236" t="s">
        <v>21</v>
      </c>
      <c r="M18" s="236" t="s">
        <v>55</v>
      </c>
      <c r="N18" s="236">
        <v>9.3000000000000007</v>
      </c>
    </row>
    <row r="19" spans="1:14" ht="15" thickBot="1" x14ac:dyDescent="0.35">
      <c r="A19" s="238"/>
      <c r="B19" s="14" t="s">
        <v>52</v>
      </c>
      <c r="C19" s="238"/>
      <c r="D19" s="238"/>
      <c r="E19" s="238"/>
      <c r="F19" s="238"/>
      <c r="G19" s="238"/>
      <c r="H19" s="251"/>
      <c r="I19" s="251"/>
      <c r="J19" s="251"/>
      <c r="K19" s="238"/>
      <c r="L19" s="238"/>
      <c r="M19" s="238"/>
      <c r="N19" s="238"/>
    </row>
    <row r="20" spans="1:14" x14ac:dyDescent="0.3">
      <c r="A20" s="234">
        <v>10</v>
      </c>
      <c r="B20" s="12" t="s">
        <v>43</v>
      </c>
      <c r="C20" s="234" t="s">
        <v>53</v>
      </c>
      <c r="D20" s="234" t="s">
        <v>21</v>
      </c>
      <c r="E20" s="234" t="s">
        <v>21</v>
      </c>
      <c r="F20" s="234" t="s">
        <v>54</v>
      </c>
      <c r="G20" s="234">
        <v>0</v>
      </c>
      <c r="H20" s="257">
        <v>1707</v>
      </c>
      <c r="I20" s="257">
        <v>1707</v>
      </c>
      <c r="J20" s="234">
        <v>569</v>
      </c>
      <c r="K20" s="234" t="s">
        <v>21</v>
      </c>
      <c r="L20" s="234" t="s">
        <v>21</v>
      </c>
      <c r="M20" s="234" t="s">
        <v>57</v>
      </c>
      <c r="N20" s="234">
        <v>9.4</v>
      </c>
    </row>
    <row r="21" spans="1:14" ht="15" thickBot="1" x14ac:dyDescent="0.35">
      <c r="A21" s="235"/>
      <c r="B21" s="13" t="s">
        <v>56</v>
      </c>
      <c r="C21" s="235"/>
      <c r="D21" s="235"/>
      <c r="E21" s="235"/>
      <c r="F21" s="235"/>
      <c r="G21" s="235"/>
      <c r="H21" s="258"/>
      <c r="I21" s="258"/>
      <c r="J21" s="235"/>
      <c r="K21" s="235"/>
      <c r="L21" s="235"/>
      <c r="M21" s="235"/>
      <c r="N21" s="235"/>
    </row>
    <row r="22" spans="1:14" ht="15" thickBot="1" x14ac:dyDescent="0.35">
      <c r="A22" s="7">
        <v>11</v>
      </c>
      <c r="B22" s="7" t="s">
        <v>58</v>
      </c>
      <c r="C22" s="7" t="s">
        <v>59</v>
      </c>
      <c r="D22" s="7" t="s">
        <v>32</v>
      </c>
      <c r="E22" s="7" t="s">
        <v>60</v>
      </c>
      <c r="F22" s="7" t="s">
        <v>61</v>
      </c>
      <c r="G22" s="7">
        <v>30</v>
      </c>
      <c r="H22" s="7">
        <v>0</v>
      </c>
      <c r="I22" s="7">
        <v>30</v>
      </c>
      <c r="J22" s="7">
        <v>10</v>
      </c>
      <c r="K22" s="7" t="s">
        <v>21</v>
      </c>
      <c r="L22" s="7" t="s">
        <v>21</v>
      </c>
      <c r="M22" s="7" t="s">
        <v>62</v>
      </c>
      <c r="N22" s="7">
        <v>9.6999999999999993</v>
      </c>
    </row>
    <row r="23" spans="1:14" x14ac:dyDescent="0.3">
      <c r="A23" s="247">
        <v>12</v>
      </c>
      <c r="B23" s="247" t="s">
        <v>21</v>
      </c>
      <c r="C23" s="15" t="s">
        <v>63</v>
      </c>
      <c r="D23" s="247" t="s">
        <v>21</v>
      </c>
      <c r="E23" s="247" t="s">
        <v>21</v>
      </c>
      <c r="F23" s="247" t="s">
        <v>21</v>
      </c>
      <c r="G23" s="247" t="s">
        <v>21</v>
      </c>
      <c r="H23" s="247" t="s">
        <v>21</v>
      </c>
      <c r="I23" s="247" t="s">
        <v>21</v>
      </c>
      <c r="J23" s="247" t="s">
        <v>21</v>
      </c>
      <c r="K23" s="247" t="s">
        <v>21</v>
      </c>
      <c r="L23" s="247" t="s">
        <v>21</v>
      </c>
      <c r="M23" s="247" t="s">
        <v>21</v>
      </c>
      <c r="N23" s="247" t="s">
        <v>21</v>
      </c>
    </row>
    <row r="24" spans="1:14" ht="15" thickBot="1" x14ac:dyDescent="0.35">
      <c r="A24" s="248"/>
      <c r="B24" s="248"/>
      <c r="C24" s="16" t="s">
        <v>64</v>
      </c>
      <c r="D24" s="248"/>
      <c r="E24" s="248"/>
      <c r="F24" s="248"/>
      <c r="G24" s="248"/>
      <c r="H24" s="248"/>
      <c r="I24" s="248"/>
      <c r="J24" s="248"/>
      <c r="K24" s="248"/>
      <c r="L24" s="248"/>
      <c r="M24" s="248"/>
      <c r="N24" s="248"/>
    </row>
    <row r="25" spans="1:14" x14ac:dyDescent="0.3">
      <c r="A25" s="236">
        <v>13</v>
      </c>
      <c r="B25" s="8" t="s">
        <v>65</v>
      </c>
      <c r="C25" s="236" t="s">
        <v>67</v>
      </c>
      <c r="D25" s="236" t="s">
        <v>68</v>
      </c>
      <c r="E25" s="236" t="s">
        <v>38</v>
      </c>
      <c r="F25" s="236" t="s">
        <v>33</v>
      </c>
      <c r="G25" s="236">
        <v>0</v>
      </c>
      <c r="H25" s="236">
        <v>963</v>
      </c>
      <c r="I25" s="236">
        <v>963</v>
      </c>
      <c r="J25" s="236">
        <v>321</v>
      </c>
      <c r="K25" s="252">
        <v>42469725</v>
      </c>
      <c r="L25" s="255">
        <v>42720</v>
      </c>
      <c r="M25" s="236" t="s">
        <v>69</v>
      </c>
      <c r="N25" s="236">
        <v>9.3000000000000007</v>
      </c>
    </row>
    <row r="26" spans="1:14" ht="15" thickBot="1" x14ac:dyDescent="0.35">
      <c r="A26" s="238"/>
      <c r="B26" s="14" t="s">
        <v>66</v>
      </c>
      <c r="C26" s="238"/>
      <c r="D26" s="238"/>
      <c r="E26" s="238"/>
      <c r="F26" s="238"/>
      <c r="G26" s="238"/>
      <c r="H26" s="238"/>
      <c r="I26" s="238"/>
      <c r="J26" s="238"/>
      <c r="K26" s="254"/>
      <c r="L26" s="256"/>
      <c r="M26" s="238"/>
      <c r="N26" s="238"/>
    </row>
    <row r="27" spans="1:14" x14ac:dyDescent="0.3">
      <c r="A27" s="247">
        <v>14</v>
      </c>
      <c r="B27" s="247" t="s">
        <v>21</v>
      </c>
      <c r="C27" s="15" t="s">
        <v>70</v>
      </c>
      <c r="D27" s="247" t="s">
        <v>21</v>
      </c>
      <c r="E27" s="247" t="s">
        <v>21</v>
      </c>
      <c r="F27" s="247" t="s">
        <v>21</v>
      </c>
      <c r="G27" s="247" t="s">
        <v>21</v>
      </c>
      <c r="H27" s="247" t="s">
        <v>21</v>
      </c>
      <c r="I27" s="247" t="s">
        <v>21</v>
      </c>
      <c r="J27" s="247" t="s">
        <v>21</v>
      </c>
      <c r="K27" s="247" t="s">
        <v>21</v>
      </c>
      <c r="L27" s="247" t="s">
        <v>21</v>
      </c>
      <c r="M27" s="247" t="s">
        <v>21</v>
      </c>
      <c r="N27" s="247" t="s">
        <v>21</v>
      </c>
    </row>
    <row r="28" spans="1:14" ht="15" thickBot="1" x14ac:dyDescent="0.35">
      <c r="A28" s="248"/>
      <c r="B28" s="248"/>
      <c r="C28" s="16" t="s">
        <v>64</v>
      </c>
      <c r="D28" s="248"/>
      <c r="E28" s="248"/>
      <c r="F28" s="248"/>
      <c r="G28" s="248"/>
      <c r="H28" s="248"/>
      <c r="I28" s="248"/>
      <c r="J28" s="248"/>
      <c r="K28" s="248"/>
      <c r="L28" s="248"/>
      <c r="M28" s="248"/>
      <c r="N28" s="248"/>
    </row>
    <row r="29" spans="1:14" x14ac:dyDescent="0.3">
      <c r="A29" s="247">
        <v>15</v>
      </c>
      <c r="B29" s="247" t="s">
        <v>21</v>
      </c>
      <c r="C29" s="15" t="s">
        <v>71</v>
      </c>
      <c r="D29" s="247" t="s">
        <v>21</v>
      </c>
      <c r="E29" s="247" t="s">
        <v>21</v>
      </c>
      <c r="F29" s="247" t="s">
        <v>21</v>
      </c>
      <c r="G29" s="247" t="s">
        <v>21</v>
      </c>
      <c r="H29" s="247" t="s">
        <v>21</v>
      </c>
      <c r="I29" s="247" t="s">
        <v>21</v>
      </c>
      <c r="J29" s="247" t="s">
        <v>21</v>
      </c>
      <c r="K29" s="247" t="s">
        <v>21</v>
      </c>
      <c r="L29" s="247" t="s">
        <v>21</v>
      </c>
      <c r="M29" s="247" t="s">
        <v>21</v>
      </c>
      <c r="N29" s="247" t="s">
        <v>21</v>
      </c>
    </row>
    <row r="30" spans="1:14" ht="15" thickBot="1" x14ac:dyDescent="0.35">
      <c r="A30" s="248"/>
      <c r="B30" s="248"/>
      <c r="C30" s="16" t="s">
        <v>64</v>
      </c>
      <c r="D30" s="248"/>
      <c r="E30" s="248"/>
      <c r="F30" s="248"/>
      <c r="G30" s="248"/>
      <c r="H30" s="248"/>
      <c r="I30" s="248"/>
      <c r="J30" s="248"/>
      <c r="K30" s="248"/>
      <c r="L30" s="248"/>
      <c r="M30" s="248"/>
      <c r="N30" s="248"/>
    </row>
    <row r="31" spans="1:14" x14ac:dyDescent="0.3">
      <c r="A31" s="247">
        <v>16</v>
      </c>
      <c r="B31" s="247" t="s">
        <v>21</v>
      </c>
      <c r="C31" s="15" t="s">
        <v>72</v>
      </c>
      <c r="D31" s="247" t="s">
        <v>21</v>
      </c>
      <c r="E31" s="247" t="s">
        <v>21</v>
      </c>
      <c r="F31" s="247" t="s">
        <v>21</v>
      </c>
      <c r="G31" s="247" t="s">
        <v>21</v>
      </c>
      <c r="H31" s="247" t="s">
        <v>21</v>
      </c>
      <c r="I31" s="247" t="s">
        <v>21</v>
      </c>
      <c r="J31" s="247" t="s">
        <v>21</v>
      </c>
      <c r="K31" s="247" t="s">
        <v>21</v>
      </c>
      <c r="L31" s="247" t="s">
        <v>21</v>
      </c>
      <c r="M31" s="247" t="s">
        <v>21</v>
      </c>
      <c r="N31" s="247" t="s">
        <v>21</v>
      </c>
    </row>
    <row r="32" spans="1:14" ht="15" thickBot="1" x14ac:dyDescent="0.35">
      <c r="A32" s="248"/>
      <c r="B32" s="248"/>
      <c r="C32" s="16" t="s">
        <v>64</v>
      </c>
      <c r="D32" s="248"/>
      <c r="E32" s="248"/>
      <c r="F32" s="248"/>
      <c r="G32" s="248"/>
      <c r="H32" s="248"/>
      <c r="I32" s="248"/>
      <c r="J32" s="248"/>
      <c r="K32" s="248"/>
      <c r="L32" s="248"/>
      <c r="M32" s="248"/>
      <c r="N32" s="248"/>
    </row>
    <row r="33" spans="1:14" ht="15" thickBot="1" x14ac:dyDescent="0.35">
      <c r="A33" s="7">
        <v>17</v>
      </c>
      <c r="B33" s="7" t="s">
        <v>73</v>
      </c>
      <c r="C33" s="7" t="s">
        <v>74</v>
      </c>
      <c r="D33" s="7" t="s">
        <v>75</v>
      </c>
      <c r="E33" s="7" t="s">
        <v>76</v>
      </c>
      <c r="F33" s="7" t="s">
        <v>77</v>
      </c>
      <c r="G33" s="7">
        <v>24</v>
      </c>
      <c r="H33" s="7">
        <v>0</v>
      </c>
      <c r="I33" s="7">
        <v>24</v>
      </c>
      <c r="J33" s="7">
        <v>8</v>
      </c>
      <c r="K33" s="7" t="s">
        <v>21</v>
      </c>
      <c r="L33" s="11">
        <v>40699</v>
      </c>
      <c r="M33" s="7" t="s">
        <v>78</v>
      </c>
      <c r="N33" s="7">
        <v>8.3000000000000007</v>
      </c>
    </row>
    <row r="34" spans="1:14" x14ac:dyDescent="0.3">
      <c r="A34" s="234">
        <v>18</v>
      </c>
      <c r="B34" s="12" t="s">
        <v>79</v>
      </c>
      <c r="C34" s="234" t="s">
        <v>81</v>
      </c>
      <c r="D34" s="234" t="s">
        <v>82</v>
      </c>
      <c r="E34" s="234" t="s">
        <v>76</v>
      </c>
      <c r="F34" s="234" t="s">
        <v>33</v>
      </c>
      <c r="G34" s="234">
        <v>0</v>
      </c>
      <c r="H34" s="257">
        <v>2226</v>
      </c>
      <c r="I34" s="257">
        <v>2226</v>
      </c>
      <c r="J34" s="234">
        <v>742</v>
      </c>
      <c r="K34" s="243">
        <v>1006240</v>
      </c>
      <c r="L34" s="245">
        <v>42430</v>
      </c>
      <c r="M34" s="234" t="s">
        <v>83</v>
      </c>
      <c r="N34" s="234">
        <v>8.6</v>
      </c>
    </row>
    <row r="35" spans="1:14" ht="15" thickBot="1" x14ac:dyDescent="0.35">
      <c r="A35" s="235"/>
      <c r="B35" s="13" t="s">
        <v>80</v>
      </c>
      <c r="C35" s="235"/>
      <c r="D35" s="235"/>
      <c r="E35" s="235"/>
      <c r="F35" s="235"/>
      <c r="G35" s="235"/>
      <c r="H35" s="258"/>
      <c r="I35" s="258"/>
      <c r="J35" s="235"/>
      <c r="K35" s="244"/>
      <c r="L35" s="246"/>
      <c r="M35" s="235"/>
      <c r="N35" s="235"/>
    </row>
    <row r="36" spans="1:14" x14ac:dyDescent="0.3">
      <c r="A36" s="236">
        <v>19</v>
      </c>
      <c r="B36" s="8" t="s">
        <v>79</v>
      </c>
      <c r="C36" s="236" t="s">
        <v>85</v>
      </c>
      <c r="D36" s="236" t="s">
        <v>86</v>
      </c>
      <c r="E36" s="236" t="s">
        <v>76</v>
      </c>
      <c r="F36" s="236" t="s">
        <v>33</v>
      </c>
      <c r="G36" s="236">
        <v>0</v>
      </c>
      <c r="H36" s="249">
        <v>1947</v>
      </c>
      <c r="I36" s="249">
        <v>1947</v>
      </c>
      <c r="J36" s="236">
        <v>649</v>
      </c>
      <c r="K36" s="252">
        <v>880715</v>
      </c>
      <c r="L36" s="255">
        <v>42430</v>
      </c>
      <c r="M36" s="236" t="s">
        <v>83</v>
      </c>
      <c r="N36" s="236">
        <v>8.4</v>
      </c>
    </row>
    <row r="37" spans="1:14" ht="15" thickBot="1" x14ac:dyDescent="0.35">
      <c r="A37" s="238"/>
      <c r="B37" s="14" t="s">
        <v>84</v>
      </c>
      <c r="C37" s="238"/>
      <c r="D37" s="238"/>
      <c r="E37" s="238"/>
      <c r="F37" s="238"/>
      <c r="G37" s="238"/>
      <c r="H37" s="251"/>
      <c r="I37" s="251"/>
      <c r="J37" s="238"/>
      <c r="K37" s="254"/>
      <c r="L37" s="256"/>
      <c r="M37" s="238"/>
      <c r="N37" s="238"/>
    </row>
    <row r="38" spans="1:14" ht="15" thickBot="1" x14ac:dyDescent="0.35">
      <c r="A38" s="5">
        <v>20</v>
      </c>
      <c r="B38" s="12" t="s">
        <v>87</v>
      </c>
      <c r="C38" s="5" t="s">
        <v>31</v>
      </c>
      <c r="D38" s="234" t="s">
        <v>32</v>
      </c>
      <c r="E38" s="5" t="s">
        <v>89</v>
      </c>
      <c r="F38" s="5" t="s">
        <v>33</v>
      </c>
      <c r="G38" s="5">
        <v>0</v>
      </c>
      <c r="H38" s="5">
        <v>450</v>
      </c>
      <c r="I38" s="257">
        <v>1170</v>
      </c>
      <c r="J38" s="234">
        <v>390</v>
      </c>
      <c r="K38" s="243">
        <v>24108</v>
      </c>
      <c r="L38" s="245">
        <v>41244</v>
      </c>
      <c r="M38" s="234" t="s">
        <v>90</v>
      </c>
      <c r="N38" s="234">
        <v>8.3000000000000007</v>
      </c>
    </row>
    <row r="39" spans="1:14" ht="15" thickBot="1" x14ac:dyDescent="0.35">
      <c r="A39" s="7">
        <v>21</v>
      </c>
      <c r="B39" s="17" t="s">
        <v>88</v>
      </c>
      <c r="C39" s="7" t="s">
        <v>91</v>
      </c>
      <c r="D39" s="259"/>
      <c r="E39" s="7" t="s">
        <v>92</v>
      </c>
      <c r="F39" s="7" t="s">
        <v>20</v>
      </c>
      <c r="G39" s="7">
        <v>120</v>
      </c>
      <c r="H39" s="7">
        <v>0</v>
      </c>
      <c r="I39" s="260"/>
      <c r="J39" s="259"/>
      <c r="K39" s="261"/>
      <c r="L39" s="262"/>
      <c r="M39" s="259"/>
      <c r="N39" s="259"/>
    </row>
    <row r="40" spans="1:14" ht="15" thickBot="1" x14ac:dyDescent="0.35">
      <c r="A40" s="5">
        <v>22</v>
      </c>
      <c r="B40" s="18"/>
      <c r="C40" s="5" t="s">
        <v>93</v>
      </c>
      <c r="D40" s="235"/>
      <c r="E40" s="5" t="s">
        <v>89</v>
      </c>
      <c r="F40" s="5" t="s">
        <v>33</v>
      </c>
      <c r="G40" s="5">
        <v>0</v>
      </c>
      <c r="H40" s="5">
        <v>600</v>
      </c>
      <c r="I40" s="258"/>
      <c r="J40" s="235"/>
      <c r="K40" s="244"/>
      <c r="L40" s="246"/>
      <c r="M40" s="235"/>
      <c r="N40" s="235"/>
    </row>
    <row r="41" spans="1:14" ht="15" thickBot="1" x14ac:dyDescent="0.35">
      <c r="A41" s="7" t="s">
        <v>94</v>
      </c>
      <c r="B41" s="7" t="s">
        <v>95</v>
      </c>
      <c r="C41" s="236" t="s">
        <v>96</v>
      </c>
      <c r="D41" s="236" t="s">
        <v>82</v>
      </c>
      <c r="E41" s="7" t="s">
        <v>92</v>
      </c>
      <c r="F41" s="7" t="s">
        <v>20</v>
      </c>
      <c r="G41" s="7">
        <v>248</v>
      </c>
      <c r="H41" s="7">
        <v>148</v>
      </c>
      <c r="I41" s="7">
        <v>396</v>
      </c>
      <c r="J41" s="7">
        <v>132</v>
      </c>
      <c r="K41" s="19">
        <v>3841538</v>
      </c>
      <c r="L41" s="11">
        <v>41974</v>
      </c>
      <c r="M41" s="7" t="s">
        <v>97</v>
      </c>
      <c r="N41" s="7">
        <v>8.1999999999999993</v>
      </c>
    </row>
    <row r="42" spans="1:14" ht="15" thickBot="1" x14ac:dyDescent="0.35">
      <c r="A42" s="5" t="s">
        <v>98</v>
      </c>
      <c r="B42" s="5" t="s">
        <v>99</v>
      </c>
      <c r="C42" s="238"/>
      <c r="D42" s="238"/>
      <c r="E42" s="5" t="s">
        <v>92</v>
      </c>
      <c r="F42" s="5" t="s">
        <v>33</v>
      </c>
      <c r="G42" s="5">
        <v>0</v>
      </c>
      <c r="H42" s="5">
        <v>570</v>
      </c>
      <c r="I42" s="5">
        <v>570</v>
      </c>
      <c r="J42" s="5">
        <v>190</v>
      </c>
      <c r="K42" s="20">
        <v>4859560</v>
      </c>
      <c r="L42" s="6">
        <v>41974</v>
      </c>
      <c r="M42" s="5" t="s">
        <v>100</v>
      </c>
      <c r="N42" s="5">
        <v>8.3000000000000007</v>
      </c>
    </row>
    <row r="43" spans="1:14" ht="23.4" thickBot="1" x14ac:dyDescent="0.35">
      <c r="A43" s="263" t="s">
        <v>101</v>
      </c>
      <c r="B43" s="264"/>
      <c r="C43" s="264"/>
      <c r="D43" s="264"/>
      <c r="E43" s="264"/>
      <c r="F43" s="265"/>
      <c r="G43" s="21" t="s">
        <v>102</v>
      </c>
      <c r="H43" s="21" t="s">
        <v>103</v>
      </c>
      <c r="I43" s="21" t="s">
        <v>104</v>
      </c>
      <c r="J43" s="21" t="s">
        <v>105</v>
      </c>
      <c r="K43" s="22">
        <v>56602829</v>
      </c>
      <c r="L43" s="23"/>
      <c r="M43" s="23"/>
      <c r="N43" s="23"/>
    </row>
    <row r="44" spans="1:14" ht="21" thickBot="1" x14ac:dyDescent="0.35">
      <c r="A44" s="2" t="s">
        <v>2</v>
      </c>
      <c r="B44" s="2" t="s">
        <v>3</v>
      </c>
      <c r="C44" s="2" t="s">
        <v>4</v>
      </c>
      <c r="D44" s="2" t="s">
        <v>5</v>
      </c>
      <c r="E44" s="2" t="s">
        <v>6</v>
      </c>
      <c r="F44" s="2" t="s">
        <v>7</v>
      </c>
      <c r="G44" s="2" t="s">
        <v>164</v>
      </c>
      <c r="H44" s="2" t="s">
        <v>9</v>
      </c>
      <c r="I44" s="2" t="s">
        <v>165</v>
      </c>
      <c r="J44" s="2" t="s">
        <v>11</v>
      </c>
      <c r="K44" s="2" t="s">
        <v>12</v>
      </c>
      <c r="L44" s="2" t="s">
        <v>13</v>
      </c>
      <c r="M44" s="2" t="s">
        <v>14</v>
      </c>
      <c r="N44" s="2" t="s">
        <v>15</v>
      </c>
    </row>
    <row r="45" spans="1:14" ht="15.6" thickTop="1" thickBot="1" x14ac:dyDescent="0.35">
      <c r="A45" s="3">
        <v>24</v>
      </c>
      <c r="B45" s="3" t="s">
        <v>106</v>
      </c>
      <c r="C45" s="3" t="s">
        <v>107</v>
      </c>
      <c r="D45" s="3" t="s">
        <v>108</v>
      </c>
      <c r="E45" s="3" t="s">
        <v>109</v>
      </c>
      <c r="F45" s="3" t="s">
        <v>33</v>
      </c>
      <c r="G45" s="3">
        <v>0</v>
      </c>
      <c r="H45" s="35">
        <v>1371</v>
      </c>
      <c r="I45" s="35">
        <v>1371</v>
      </c>
      <c r="J45" s="3">
        <v>457</v>
      </c>
      <c r="K45" s="36">
        <v>1600000</v>
      </c>
      <c r="L45" s="4">
        <v>41579</v>
      </c>
      <c r="M45" s="37" t="s">
        <v>110</v>
      </c>
      <c r="N45" s="3">
        <v>8.5</v>
      </c>
    </row>
    <row r="46" spans="1:14" x14ac:dyDescent="0.3">
      <c r="A46" s="234">
        <v>25</v>
      </c>
      <c r="B46" s="12" t="s">
        <v>111</v>
      </c>
      <c r="C46" s="234" t="s">
        <v>113</v>
      </c>
      <c r="D46" s="234" t="s">
        <v>114</v>
      </c>
      <c r="E46" s="234" t="s">
        <v>109</v>
      </c>
      <c r="F46" s="234" t="s">
        <v>33</v>
      </c>
      <c r="G46" s="234">
        <v>12</v>
      </c>
      <c r="H46" s="234">
        <v>0</v>
      </c>
      <c r="I46" s="234">
        <v>12</v>
      </c>
      <c r="J46" s="234">
        <v>6</v>
      </c>
      <c r="K46" s="234" t="s">
        <v>21</v>
      </c>
      <c r="L46" s="239">
        <v>42309</v>
      </c>
      <c r="M46" s="241" t="s">
        <v>115</v>
      </c>
      <c r="N46" s="234">
        <v>8.3000000000000007</v>
      </c>
    </row>
    <row r="47" spans="1:14" ht="15" thickBot="1" x14ac:dyDescent="0.35">
      <c r="A47" s="235"/>
      <c r="B47" s="13" t="s">
        <v>112</v>
      </c>
      <c r="C47" s="235"/>
      <c r="D47" s="235"/>
      <c r="E47" s="235"/>
      <c r="F47" s="235"/>
      <c r="G47" s="235"/>
      <c r="H47" s="235"/>
      <c r="I47" s="235"/>
      <c r="J47" s="235"/>
      <c r="K47" s="235"/>
      <c r="L47" s="240"/>
      <c r="M47" s="242"/>
      <c r="N47" s="235"/>
    </row>
    <row r="48" spans="1:14" x14ac:dyDescent="0.3">
      <c r="A48" s="236">
        <v>26</v>
      </c>
      <c r="B48" s="8" t="s">
        <v>116</v>
      </c>
      <c r="C48" s="236" t="s">
        <v>118</v>
      </c>
      <c r="D48" s="236" t="s">
        <v>119</v>
      </c>
      <c r="E48" s="236" t="s">
        <v>120</v>
      </c>
      <c r="F48" s="236" t="s">
        <v>33</v>
      </c>
      <c r="G48" s="236">
        <v>0</v>
      </c>
      <c r="H48" s="249">
        <v>1485</v>
      </c>
      <c r="I48" s="249">
        <v>1485</v>
      </c>
      <c r="J48" s="236">
        <v>495</v>
      </c>
      <c r="K48" s="252">
        <v>9066550</v>
      </c>
      <c r="L48" s="255">
        <v>42811</v>
      </c>
      <c r="M48" s="236" t="s">
        <v>121</v>
      </c>
      <c r="N48" s="236">
        <v>8.5</v>
      </c>
    </row>
    <row r="49" spans="1:14" ht="15" thickBot="1" x14ac:dyDescent="0.35">
      <c r="A49" s="238"/>
      <c r="B49" s="14" t="s">
        <v>117</v>
      </c>
      <c r="C49" s="238"/>
      <c r="D49" s="238"/>
      <c r="E49" s="238"/>
      <c r="F49" s="238"/>
      <c r="G49" s="238"/>
      <c r="H49" s="251"/>
      <c r="I49" s="251"/>
      <c r="J49" s="238"/>
      <c r="K49" s="254"/>
      <c r="L49" s="256"/>
      <c r="M49" s="238"/>
      <c r="N49" s="238"/>
    </row>
    <row r="50" spans="1:14" ht="15" thickBot="1" x14ac:dyDescent="0.35">
      <c r="A50" s="5">
        <v>27</v>
      </c>
      <c r="B50" s="5" t="s">
        <v>122</v>
      </c>
      <c r="C50" s="5" t="s">
        <v>21</v>
      </c>
      <c r="D50" s="5" t="s">
        <v>21</v>
      </c>
      <c r="E50" s="5" t="s">
        <v>120</v>
      </c>
      <c r="F50" s="5" t="s">
        <v>54</v>
      </c>
      <c r="G50" s="5">
        <v>0</v>
      </c>
      <c r="H50" s="24">
        <v>1623</v>
      </c>
      <c r="I50" s="24">
        <v>1623</v>
      </c>
      <c r="J50" s="5">
        <v>541</v>
      </c>
      <c r="K50" s="5" t="s">
        <v>21</v>
      </c>
      <c r="L50" s="5" t="s">
        <v>21</v>
      </c>
      <c r="M50" s="5" t="s">
        <v>123</v>
      </c>
      <c r="N50" s="5">
        <v>8.3000000000000007</v>
      </c>
    </row>
    <row r="51" spans="1:14" ht="15" thickBot="1" x14ac:dyDescent="0.35">
      <c r="A51" s="7">
        <v>28</v>
      </c>
      <c r="B51" s="7" t="s">
        <v>124</v>
      </c>
      <c r="C51" s="7" t="s">
        <v>21</v>
      </c>
      <c r="D51" s="7" t="s">
        <v>21</v>
      </c>
      <c r="E51" s="7" t="s">
        <v>120</v>
      </c>
      <c r="F51" s="7" t="s">
        <v>54</v>
      </c>
      <c r="G51" s="7">
        <v>0</v>
      </c>
      <c r="H51" s="7">
        <v>627</v>
      </c>
      <c r="I51" s="7">
        <v>627</v>
      </c>
      <c r="J51" s="7">
        <v>209</v>
      </c>
      <c r="K51" s="7" t="s">
        <v>21</v>
      </c>
      <c r="L51" s="7" t="s">
        <v>21</v>
      </c>
      <c r="M51" s="7" t="s">
        <v>125</v>
      </c>
      <c r="N51" s="7">
        <v>8.4</v>
      </c>
    </row>
    <row r="52" spans="1:14" ht="15" thickBot="1" x14ac:dyDescent="0.35">
      <c r="A52" s="25">
        <v>29</v>
      </c>
      <c r="B52" s="25" t="s">
        <v>21</v>
      </c>
      <c r="C52" s="25" t="s">
        <v>126</v>
      </c>
      <c r="D52" s="25" t="s">
        <v>21</v>
      </c>
      <c r="E52" s="25" t="s">
        <v>21</v>
      </c>
      <c r="F52" s="25" t="s">
        <v>21</v>
      </c>
      <c r="G52" s="25" t="s">
        <v>21</v>
      </c>
      <c r="H52" s="25" t="s">
        <v>21</v>
      </c>
      <c r="I52" s="25" t="s">
        <v>21</v>
      </c>
      <c r="J52" s="25" t="s">
        <v>21</v>
      </c>
      <c r="K52" s="25" t="s">
        <v>21</v>
      </c>
      <c r="L52" s="25" t="s">
        <v>21</v>
      </c>
      <c r="M52" s="25" t="s">
        <v>21</v>
      </c>
      <c r="N52" s="25" t="s">
        <v>21</v>
      </c>
    </row>
    <row r="53" spans="1:14" ht="15" thickBot="1" x14ac:dyDescent="0.35">
      <c r="A53" s="25">
        <v>30</v>
      </c>
      <c r="B53" s="25" t="s">
        <v>21</v>
      </c>
      <c r="C53" s="25" t="s">
        <v>127</v>
      </c>
      <c r="D53" s="25" t="s">
        <v>21</v>
      </c>
      <c r="E53" s="25" t="s">
        <v>21</v>
      </c>
      <c r="F53" s="25" t="s">
        <v>21</v>
      </c>
      <c r="G53" s="25" t="s">
        <v>21</v>
      </c>
      <c r="H53" s="25" t="s">
        <v>21</v>
      </c>
      <c r="I53" s="25" t="s">
        <v>21</v>
      </c>
      <c r="J53" s="25" t="s">
        <v>21</v>
      </c>
      <c r="K53" s="25" t="s">
        <v>21</v>
      </c>
      <c r="L53" s="25" t="s">
        <v>21</v>
      </c>
      <c r="M53" s="25" t="s">
        <v>21</v>
      </c>
      <c r="N53" s="25" t="s">
        <v>21</v>
      </c>
    </row>
    <row r="54" spans="1:14" ht="15" thickBot="1" x14ac:dyDescent="0.35">
      <c r="A54" s="25">
        <v>31</v>
      </c>
      <c r="B54" s="25" t="s">
        <v>21</v>
      </c>
      <c r="C54" s="25" t="s">
        <v>128</v>
      </c>
      <c r="D54" s="25" t="s">
        <v>21</v>
      </c>
      <c r="E54" s="25" t="s">
        <v>21</v>
      </c>
      <c r="F54" s="25" t="s">
        <v>21</v>
      </c>
      <c r="G54" s="25" t="s">
        <v>21</v>
      </c>
      <c r="H54" s="25" t="s">
        <v>21</v>
      </c>
      <c r="I54" s="25" t="s">
        <v>21</v>
      </c>
      <c r="J54" s="25" t="s">
        <v>21</v>
      </c>
      <c r="K54" s="25" t="s">
        <v>21</v>
      </c>
      <c r="L54" s="25" t="s">
        <v>21</v>
      </c>
      <c r="M54" s="25" t="s">
        <v>21</v>
      </c>
      <c r="N54" s="25" t="s">
        <v>21</v>
      </c>
    </row>
    <row r="55" spans="1:14" ht="15" thickBot="1" x14ac:dyDescent="0.35">
      <c r="A55" s="25">
        <v>32</v>
      </c>
      <c r="B55" s="25" t="s">
        <v>21</v>
      </c>
      <c r="C55" s="25" t="s">
        <v>129</v>
      </c>
      <c r="D55" s="25" t="s">
        <v>21</v>
      </c>
      <c r="E55" s="25" t="s">
        <v>21</v>
      </c>
      <c r="F55" s="25" t="s">
        <v>21</v>
      </c>
      <c r="G55" s="25" t="s">
        <v>21</v>
      </c>
      <c r="H55" s="25" t="s">
        <v>21</v>
      </c>
      <c r="I55" s="25" t="s">
        <v>21</v>
      </c>
      <c r="J55" s="25" t="s">
        <v>21</v>
      </c>
      <c r="K55" s="25" t="s">
        <v>21</v>
      </c>
      <c r="L55" s="25" t="s">
        <v>21</v>
      </c>
      <c r="M55" s="25" t="s">
        <v>21</v>
      </c>
      <c r="N55" s="25" t="s">
        <v>21</v>
      </c>
    </row>
    <row r="56" spans="1:14" ht="23.4" thickBot="1" x14ac:dyDescent="0.35">
      <c r="A56" s="266" t="s">
        <v>130</v>
      </c>
      <c r="B56" s="267"/>
      <c r="C56" s="267"/>
      <c r="D56" s="267"/>
      <c r="E56" s="267"/>
      <c r="F56" s="268"/>
      <c r="G56" s="26" t="s">
        <v>131</v>
      </c>
      <c r="H56" s="26" t="s">
        <v>132</v>
      </c>
      <c r="I56" s="26" t="s">
        <v>133</v>
      </c>
      <c r="J56" s="26" t="s">
        <v>134</v>
      </c>
      <c r="K56" s="27"/>
      <c r="L56" s="27"/>
      <c r="M56" s="27"/>
      <c r="N56" s="27"/>
    </row>
    <row r="57" spans="1:14" ht="15" thickBot="1" x14ac:dyDescent="0.35">
      <c r="A57" s="7">
        <v>33</v>
      </c>
      <c r="B57" s="7" t="s">
        <v>135</v>
      </c>
      <c r="C57" s="7" t="s">
        <v>136</v>
      </c>
      <c r="D57" s="7" t="s">
        <v>137</v>
      </c>
      <c r="E57" s="7" t="s">
        <v>138</v>
      </c>
      <c r="F57" s="7" t="s">
        <v>54</v>
      </c>
      <c r="G57" s="7">
        <v>765</v>
      </c>
      <c r="H57" s="7">
        <v>0</v>
      </c>
      <c r="I57" s="7">
        <v>765</v>
      </c>
      <c r="J57" s="7">
        <v>275</v>
      </c>
      <c r="K57" s="7" t="s">
        <v>21</v>
      </c>
      <c r="L57" s="7" t="s">
        <v>21</v>
      </c>
      <c r="M57" s="7" t="s">
        <v>139</v>
      </c>
      <c r="N57" s="7">
        <v>7.81</v>
      </c>
    </row>
    <row r="58" spans="1:14" ht="15" thickBot="1" x14ac:dyDescent="0.35">
      <c r="A58" s="5" t="s">
        <v>21</v>
      </c>
      <c r="B58" s="5" t="s">
        <v>21</v>
      </c>
      <c r="C58" s="5" t="s">
        <v>140</v>
      </c>
      <c r="D58" s="38" t="s">
        <v>141</v>
      </c>
      <c r="E58" s="5" t="s">
        <v>138</v>
      </c>
      <c r="F58" s="5" t="s">
        <v>21</v>
      </c>
      <c r="G58" s="5" t="s">
        <v>21</v>
      </c>
      <c r="H58" s="5" t="s">
        <v>21</v>
      </c>
      <c r="I58" s="5" t="s">
        <v>21</v>
      </c>
      <c r="J58" s="5" t="s">
        <v>21</v>
      </c>
      <c r="K58" s="5" t="s">
        <v>21</v>
      </c>
      <c r="L58" s="5" t="s">
        <v>21</v>
      </c>
      <c r="M58" s="5" t="s">
        <v>21</v>
      </c>
      <c r="N58" s="5" t="s">
        <v>21</v>
      </c>
    </row>
    <row r="59" spans="1:14" ht="15" thickBot="1" x14ac:dyDescent="0.35">
      <c r="A59" s="7">
        <v>34</v>
      </c>
      <c r="B59" s="7" t="s">
        <v>135</v>
      </c>
      <c r="C59" s="7" t="s">
        <v>142</v>
      </c>
      <c r="D59" s="7" t="s">
        <v>143</v>
      </c>
      <c r="E59" s="7" t="s">
        <v>144</v>
      </c>
      <c r="F59" s="7" t="s">
        <v>54</v>
      </c>
      <c r="G59" s="7">
        <v>400</v>
      </c>
      <c r="H59" s="7">
        <v>0</v>
      </c>
      <c r="I59" s="7">
        <v>400</v>
      </c>
      <c r="J59" s="7">
        <v>133</v>
      </c>
      <c r="K59" s="7" t="s">
        <v>21</v>
      </c>
      <c r="L59" s="7" t="s">
        <v>21</v>
      </c>
      <c r="M59" s="7" t="s">
        <v>21</v>
      </c>
      <c r="N59" s="7">
        <v>8.3000000000000007</v>
      </c>
    </row>
    <row r="60" spans="1:14" ht="15" thickBot="1" x14ac:dyDescent="0.35">
      <c r="A60" s="5">
        <v>35</v>
      </c>
      <c r="B60" s="5" t="s">
        <v>135</v>
      </c>
      <c r="C60" s="5" t="s">
        <v>145</v>
      </c>
      <c r="D60" s="5" t="s">
        <v>143</v>
      </c>
      <c r="E60" s="5" t="s">
        <v>144</v>
      </c>
      <c r="F60" s="5" t="s">
        <v>54</v>
      </c>
      <c r="G60" s="5">
        <v>400</v>
      </c>
      <c r="H60" s="5">
        <v>0</v>
      </c>
      <c r="I60" s="5">
        <v>400</v>
      </c>
      <c r="J60" s="5">
        <v>133</v>
      </c>
      <c r="K60" s="5" t="s">
        <v>21</v>
      </c>
      <c r="L60" s="5" t="s">
        <v>21</v>
      </c>
      <c r="M60" s="5" t="s">
        <v>21</v>
      </c>
      <c r="N60" s="5">
        <v>8.4</v>
      </c>
    </row>
    <row r="61" spans="1:14" ht="15" thickBot="1" x14ac:dyDescent="0.35">
      <c r="A61" s="7">
        <v>36</v>
      </c>
      <c r="B61" s="7" t="s">
        <v>135</v>
      </c>
      <c r="C61" s="7" t="s">
        <v>146</v>
      </c>
      <c r="D61" s="7" t="s">
        <v>147</v>
      </c>
      <c r="E61" s="7" t="s">
        <v>144</v>
      </c>
      <c r="F61" s="7" t="s">
        <v>54</v>
      </c>
      <c r="G61" s="7">
        <v>400</v>
      </c>
      <c r="H61" s="7">
        <v>0</v>
      </c>
      <c r="I61" s="7">
        <v>400</v>
      </c>
      <c r="J61" s="7">
        <v>133</v>
      </c>
      <c r="K61" s="7" t="s">
        <v>21</v>
      </c>
      <c r="L61" s="7" t="s">
        <v>21</v>
      </c>
      <c r="M61" s="7" t="s">
        <v>21</v>
      </c>
      <c r="N61" s="7">
        <v>8.4</v>
      </c>
    </row>
    <row r="62" spans="1:14" ht="15" thickBot="1" x14ac:dyDescent="0.35">
      <c r="A62" s="25">
        <v>37</v>
      </c>
      <c r="B62" s="25" t="s">
        <v>21</v>
      </c>
      <c r="C62" s="25" t="s">
        <v>148</v>
      </c>
      <c r="D62" s="25" t="s">
        <v>21</v>
      </c>
      <c r="E62" s="25" t="s">
        <v>144</v>
      </c>
      <c r="F62" s="25" t="s">
        <v>21</v>
      </c>
      <c r="G62" s="25" t="s">
        <v>21</v>
      </c>
      <c r="H62" s="25" t="s">
        <v>21</v>
      </c>
      <c r="I62" s="25" t="s">
        <v>21</v>
      </c>
      <c r="J62" s="25" t="s">
        <v>21</v>
      </c>
      <c r="K62" s="25" t="s">
        <v>21</v>
      </c>
      <c r="L62" s="25" t="s">
        <v>21</v>
      </c>
      <c r="M62" s="25" t="s">
        <v>21</v>
      </c>
      <c r="N62" s="25">
        <v>8.3000000000000007</v>
      </c>
    </row>
    <row r="63" spans="1:14" ht="15" thickBot="1" x14ac:dyDescent="0.35">
      <c r="A63" s="25">
        <v>38</v>
      </c>
      <c r="B63" s="25" t="s">
        <v>21</v>
      </c>
      <c r="C63" s="25" t="s">
        <v>149</v>
      </c>
      <c r="D63" s="25" t="s">
        <v>21</v>
      </c>
      <c r="E63" s="25" t="s">
        <v>144</v>
      </c>
      <c r="F63" s="25" t="s">
        <v>21</v>
      </c>
      <c r="G63" s="25" t="s">
        <v>21</v>
      </c>
      <c r="H63" s="25" t="s">
        <v>21</v>
      </c>
      <c r="I63" s="25" t="s">
        <v>21</v>
      </c>
      <c r="J63" s="25" t="s">
        <v>21</v>
      </c>
      <c r="K63" s="25" t="s">
        <v>21</v>
      </c>
      <c r="L63" s="25" t="s">
        <v>21</v>
      </c>
      <c r="M63" s="25" t="s">
        <v>21</v>
      </c>
      <c r="N63" s="25">
        <v>8.4</v>
      </c>
    </row>
    <row r="64" spans="1:14" ht="23.4" thickBot="1" x14ac:dyDescent="0.35">
      <c r="A64" s="275" t="s">
        <v>263</v>
      </c>
      <c r="B64" s="276"/>
      <c r="C64" s="276"/>
      <c r="D64" s="276"/>
      <c r="E64" s="276"/>
      <c r="F64" s="277"/>
      <c r="G64" s="28" t="s">
        <v>150</v>
      </c>
      <c r="H64" s="28">
        <v>0</v>
      </c>
      <c r="I64" s="28" t="s">
        <v>150</v>
      </c>
      <c r="J64" s="28" t="s">
        <v>151</v>
      </c>
      <c r="K64" s="29"/>
      <c r="L64" s="29"/>
      <c r="M64" s="29"/>
      <c r="N64" s="29"/>
    </row>
    <row r="65" spans="1:14" ht="15" thickBot="1" x14ac:dyDescent="0.35">
      <c r="A65" s="7">
        <v>2</v>
      </c>
      <c r="B65" s="7" t="s">
        <v>152</v>
      </c>
      <c r="C65" s="7" t="s">
        <v>153</v>
      </c>
      <c r="D65" s="7" t="s">
        <v>154</v>
      </c>
      <c r="E65" s="7" t="s">
        <v>155</v>
      </c>
      <c r="F65" s="7" t="s">
        <v>20</v>
      </c>
      <c r="G65" s="7">
        <v>21</v>
      </c>
      <c r="H65" s="7">
        <v>0</v>
      </c>
      <c r="I65" s="7">
        <v>21</v>
      </c>
      <c r="J65" s="7">
        <v>10</v>
      </c>
      <c r="K65" s="7" t="s">
        <v>21</v>
      </c>
      <c r="L65" s="7" t="s">
        <v>21</v>
      </c>
      <c r="M65" s="39" t="s">
        <v>156</v>
      </c>
      <c r="N65" s="39">
        <v>8.1</v>
      </c>
    </row>
    <row r="66" spans="1:14" ht="23.4" thickBot="1" x14ac:dyDescent="0.35">
      <c r="A66" s="269" t="s">
        <v>157</v>
      </c>
      <c r="B66" s="270"/>
      <c r="C66" s="270"/>
      <c r="D66" s="270"/>
      <c r="E66" s="270"/>
      <c r="F66" s="271"/>
      <c r="G66" s="30" t="s">
        <v>158</v>
      </c>
      <c r="H66" s="30">
        <v>0</v>
      </c>
      <c r="I66" s="30" t="s">
        <v>158</v>
      </c>
      <c r="J66" s="30" t="s">
        <v>159</v>
      </c>
      <c r="K66" s="31"/>
      <c r="L66" s="31"/>
      <c r="M66" s="31"/>
      <c r="N66" s="31"/>
    </row>
    <row r="67" spans="1:14" ht="23.4" thickBot="1" x14ac:dyDescent="0.35">
      <c r="A67" s="272" t="s">
        <v>264</v>
      </c>
      <c r="B67" s="273"/>
      <c r="C67" s="273"/>
      <c r="D67" s="273"/>
      <c r="E67" s="273"/>
      <c r="F67" s="274"/>
      <c r="G67" s="32" t="s">
        <v>160</v>
      </c>
      <c r="H67" s="32" t="s">
        <v>161</v>
      </c>
      <c r="I67" s="32" t="s">
        <v>162</v>
      </c>
      <c r="J67" s="32" t="s">
        <v>163</v>
      </c>
      <c r="K67" s="33">
        <v>67269379</v>
      </c>
      <c r="L67" s="34"/>
      <c r="M67" s="34"/>
      <c r="N67" s="34"/>
    </row>
  </sheetData>
  <mergeCells count="213">
    <mergeCell ref="A66:F66"/>
    <mergeCell ref="A67:F67"/>
    <mergeCell ref="H48:H49"/>
    <mergeCell ref="I48:I49"/>
    <mergeCell ref="J48:J49"/>
    <mergeCell ref="K48:K49"/>
    <mergeCell ref="L48:L49"/>
    <mergeCell ref="M48:M49"/>
    <mergeCell ref="A64:F64"/>
    <mergeCell ref="A43:F43"/>
    <mergeCell ref="A48:A49"/>
    <mergeCell ref="C48:C49"/>
    <mergeCell ref="D48:D49"/>
    <mergeCell ref="E48:E49"/>
    <mergeCell ref="F48:F49"/>
    <mergeCell ref="G48:G49"/>
    <mergeCell ref="N48:N49"/>
    <mergeCell ref="A56:F56"/>
    <mergeCell ref="D38:D40"/>
    <mergeCell ref="I38:I40"/>
    <mergeCell ref="J38:J40"/>
    <mergeCell ref="K38:K40"/>
    <mergeCell ref="L38:L40"/>
    <mergeCell ref="M38:M40"/>
    <mergeCell ref="N38:N40"/>
    <mergeCell ref="C41:C42"/>
    <mergeCell ref="D41:D42"/>
    <mergeCell ref="N34:N35"/>
    <mergeCell ref="A36:A37"/>
    <mergeCell ref="C36:C37"/>
    <mergeCell ref="D36:D37"/>
    <mergeCell ref="E36:E37"/>
    <mergeCell ref="F36:F37"/>
    <mergeCell ref="G36:G37"/>
    <mergeCell ref="H36:H37"/>
    <mergeCell ref="I36:I37"/>
    <mergeCell ref="J36:J37"/>
    <mergeCell ref="K36:K37"/>
    <mergeCell ref="L36:L37"/>
    <mergeCell ref="M36:M37"/>
    <mergeCell ref="N36:N37"/>
    <mergeCell ref="A34:A35"/>
    <mergeCell ref="C34:C35"/>
    <mergeCell ref="D34:D35"/>
    <mergeCell ref="E34:E35"/>
    <mergeCell ref="F34:F35"/>
    <mergeCell ref="G34:G35"/>
    <mergeCell ref="H34:H35"/>
    <mergeCell ref="I34:I35"/>
    <mergeCell ref="G31:G32"/>
    <mergeCell ref="H31:H32"/>
    <mergeCell ref="I31:I32"/>
    <mergeCell ref="K29:K30"/>
    <mergeCell ref="L29:L30"/>
    <mergeCell ref="M29:M30"/>
    <mergeCell ref="N29:N30"/>
    <mergeCell ref="A31:A32"/>
    <mergeCell ref="B31:B32"/>
    <mergeCell ref="D31:D32"/>
    <mergeCell ref="E31:E32"/>
    <mergeCell ref="F31:F32"/>
    <mergeCell ref="M31:M32"/>
    <mergeCell ref="N31:N32"/>
    <mergeCell ref="J31:J32"/>
    <mergeCell ref="K31:K32"/>
    <mergeCell ref="L31:L32"/>
    <mergeCell ref="A29:A30"/>
    <mergeCell ref="B29:B30"/>
    <mergeCell ref="D29:D30"/>
    <mergeCell ref="E29:E30"/>
    <mergeCell ref="F29:F30"/>
    <mergeCell ref="G29:G30"/>
    <mergeCell ref="H29:H30"/>
    <mergeCell ref="I29:I30"/>
    <mergeCell ref="J29:J30"/>
    <mergeCell ref="K25:K26"/>
    <mergeCell ref="L25:L26"/>
    <mergeCell ref="M25:M26"/>
    <mergeCell ref="N25:N26"/>
    <mergeCell ref="A27:A28"/>
    <mergeCell ref="B27:B28"/>
    <mergeCell ref="D27:D28"/>
    <mergeCell ref="E27:E28"/>
    <mergeCell ref="F27:F28"/>
    <mergeCell ref="G27:G28"/>
    <mergeCell ref="H27:H28"/>
    <mergeCell ref="M27:M28"/>
    <mergeCell ref="N27:N28"/>
    <mergeCell ref="A25:A26"/>
    <mergeCell ref="C25:C26"/>
    <mergeCell ref="D25:D26"/>
    <mergeCell ref="E25:E26"/>
    <mergeCell ref="F25:F26"/>
    <mergeCell ref="G25:G26"/>
    <mergeCell ref="H25:H26"/>
    <mergeCell ref="I25:I26"/>
    <mergeCell ref="J25:J26"/>
    <mergeCell ref="K20:K21"/>
    <mergeCell ref="L20:L21"/>
    <mergeCell ref="M20:M21"/>
    <mergeCell ref="N20:N21"/>
    <mergeCell ref="A23:A24"/>
    <mergeCell ref="B23:B24"/>
    <mergeCell ref="D23:D24"/>
    <mergeCell ref="E23:E24"/>
    <mergeCell ref="F23:F24"/>
    <mergeCell ref="G23:G24"/>
    <mergeCell ref="H23:H24"/>
    <mergeCell ref="I23:I24"/>
    <mergeCell ref="J23:J24"/>
    <mergeCell ref="N23:N24"/>
    <mergeCell ref="F20:F21"/>
    <mergeCell ref="G20:G21"/>
    <mergeCell ref="H20:H21"/>
    <mergeCell ref="I20:I21"/>
    <mergeCell ref="J20:J21"/>
    <mergeCell ref="M16:M17"/>
    <mergeCell ref="N16:N17"/>
    <mergeCell ref="A18:A19"/>
    <mergeCell ref="C18:C19"/>
    <mergeCell ref="D18:D19"/>
    <mergeCell ref="E18:E19"/>
    <mergeCell ref="F18:F19"/>
    <mergeCell ref="M18:M19"/>
    <mergeCell ref="N18:N19"/>
    <mergeCell ref="K18:K19"/>
    <mergeCell ref="L18:L19"/>
    <mergeCell ref="G18:G19"/>
    <mergeCell ref="H18:H19"/>
    <mergeCell ref="I18:I19"/>
    <mergeCell ref="J18:J19"/>
    <mergeCell ref="H16:H17"/>
    <mergeCell ref="I16:I17"/>
    <mergeCell ref="J16:J17"/>
    <mergeCell ref="K16:K17"/>
    <mergeCell ref="L16:L17"/>
    <mergeCell ref="L12:L13"/>
    <mergeCell ref="M12:M13"/>
    <mergeCell ref="N12:N13"/>
    <mergeCell ref="A14:A15"/>
    <mergeCell ref="C14:C15"/>
    <mergeCell ref="D14:D15"/>
    <mergeCell ref="E14:E15"/>
    <mergeCell ref="F14:F15"/>
    <mergeCell ref="G14:G15"/>
    <mergeCell ref="H14:H15"/>
    <mergeCell ref="I14:I15"/>
    <mergeCell ref="J14:J15"/>
    <mergeCell ref="K14:K15"/>
    <mergeCell ref="L14:L15"/>
    <mergeCell ref="M14:M15"/>
    <mergeCell ref="N14:N15"/>
    <mergeCell ref="I9:I11"/>
    <mergeCell ref="J9:J11"/>
    <mergeCell ref="K9:K11"/>
    <mergeCell ref="A12:A13"/>
    <mergeCell ref="C12:C13"/>
    <mergeCell ref="D12:D13"/>
    <mergeCell ref="E12:E13"/>
    <mergeCell ref="F12:F13"/>
    <mergeCell ref="G12:G13"/>
    <mergeCell ref="H12:H13"/>
    <mergeCell ref="I12:I13"/>
    <mergeCell ref="J12:J13"/>
    <mergeCell ref="K12:K13"/>
    <mergeCell ref="H5:H6"/>
    <mergeCell ref="J5:J6"/>
    <mergeCell ref="K5:K6"/>
    <mergeCell ref="L5:L6"/>
    <mergeCell ref="M5:M6"/>
    <mergeCell ref="N5:N6"/>
    <mergeCell ref="L46:L47"/>
    <mergeCell ref="M46:M47"/>
    <mergeCell ref="N46:N47"/>
    <mergeCell ref="H46:H47"/>
    <mergeCell ref="J46:J47"/>
    <mergeCell ref="K46:K47"/>
    <mergeCell ref="I46:I47"/>
    <mergeCell ref="J34:J35"/>
    <mergeCell ref="K34:K35"/>
    <mergeCell ref="L34:L35"/>
    <mergeCell ref="M34:M35"/>
    <mergeCell ref="I27:I28"/>
    <mergeCell ref="J27:J28"/>
    <mergeCell ref="K27:K28"/>
    <mergeCell ref="L27:L28"/>
    <mergeCell ref="K23:K24"/>
    <mergeCell ref="L23:L24"/>
    <mergeCell ref="M23:M24"/>
    <mergeCell ref="A5:A6"/>
    <mergeCell ref="B5:B6"/>
    <mergeCell ref="C5:C6"/>
    <mergeCell ref="D5:D6"/>
    <mergeCell ref="E5:E6"/>
    <mergeCell ref="F5:F6"/>
    <mergeCell ref="G5:G6"/>
    <mergeCell ref="A46:A47"/>
    <mergeCell ref="C46:C47"/>
    <mergeCell ref="D46:D47"/>
    <mergeCell ref="E46:E47"/>
    <mergeCell ref="F46:F47"/>
    <mergeCell ref="G46:G47"/>
    <mergeCell ref="D9:D11"/>
    <mergeCell ref="A16:A17"/>
    <mergeCell ref="C16:C17"/>
    <mergeCell ref="D16:D17"/>
    <mergeCell ref="E16:E17"/>
    <mergeCell ref="F16:F17"/>
    <mergeCell ref="G16:G17"/>
    <mergeCell ref="A20:A21"/>
    <mergeCell ref="C20:C21"/>
    <mergeCell ref="D20:D21"/>
    <mergeCell ref="E20:E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6"/>
  <sheetViews>
    <sheetView topLeftCell="A7" workbookViewId="0">
      <selection activeCell="C28" sqref="C28:C29"/>
    </sheetView>
  </sheetViews>
  <sheetFormatPr defaultColWidth="9.21875" defaultRowHeight="15.6" x14ac:dyDescent="0.3"/>
  <cols>
    <col min="1" max="1" width="20.5546875" style="42" customWidth="1"/>
    <col min="2" max="2" width="17" style="42" bestFit="1" customWidth="1"/>
    <col min="3" max="3" width="9.77734375" style="42" bestFit="1" customWidth="1"/>
    <col min="4" max="4" width="13.21875" style="42" bestFit="1" customWidth="1"/>
    <col min="5" max="5" width="6.44140625" style="42" bestFit="1" customWidth="1"/>
    <col min="6" max="6" width="8.77734375" style="42" bestFit="1" customWidth="1"/>
    <col min="7" max="7" width="9.77734375" style="42" bestFit="1" customWidth="1"/>
    <col min="8" max="8" width="7.77734375" style="42" bestFit="1" customWidth="1"/>
    <col min="9" max="9" width="6.5546875" style="42" bestFit="1" customWidth="1"/>
    <col min="10" max="10" width="7.44140625" style="42" bestFit="1" customWidth="1"/>
    <col min="11" max="11" width="8" style="42" bestFit="1" customWidth="1"/>
    <col min="12" max="12" width="14.21875" style="42" bestFit="1" customWidth="1"/>
    <col min="13" max="13" width="13.21875" style="42" bestFit="1" customWidth="1"/>
    <col min="14" max="14" width="6.44140625" style="42" bestFit="1" customWidth="1"/>
    <col min="15" max="15" width="14.44140625" style="42" bestFit="1" customWidth="1"/>
    <col min="16" max="16" width="13.77734375" style="42" bestFit="1" customWidth="1"/>
    <col min="17" max="17" width="31.21875" style="42" bestFit="1" customWidth="1"/>
    <col min="18" max="16384" width="9.21875" style="42"/>
  </cols>
  <sheetData>
    <row r="1" spans="1:17" x14ac:dyDescent="0.3">
      <c r="A1" s="1" t="s">
        <v>166</v>
      </c>
    </row>
    <row r="3" spans="1:17" ht="16.2" thickBot="1" x14ac:dyDescent="0.35">
      <c r="A3" s="42" t="s">
        <v>553</v>
      </c>
    </row>
    <row r="4" spans="1:17" ht="16.2" thickBot="1" x14ac:dyDescent="0.35">
      <c r="B4" s="278" t="s">
        <v>302</v>
      </c>
      <c r="C4" s="279"/>
      <c r="D4" s="279"/>
      <c r="E4" s="279"/>
      <c r="F4" s="279"/>
      <c r="G4" s="279"/>
      <c r="H4" s="279"/>
      <c r="I4" s="279"/>
      <c r="J4" s="279"/>
      <c r="K4" s="279"/>
      <c r="L4" s="279"/>
      <c r="M4" s="279"/>
      <c r="N4" s="279"/>
      <c r="O4" s="279"/>
      <c r="P4" s="280"/>
    </row>
    <row r="5" spans="1:17" ht="16.2" thickBot="1" x14ac:dyDescent="0.35">
      <c r="A5" s="173" t="s">
        <v>321</v>
      </c>
      <c r="B5" s="94" t="s">
        <v>266</v>
      </c>
      <c r="C5" s="95" t="s">
        <v>267</v>
      </c>
      <c r="D5" s="95" t="s">
        <v>268</v>
      </c>
      <c r="E5" s="95" t="s">
        <v>273</v>
      </c>
      <c r="F5" s="95" t="s">
        <v>274</v>
      </c>
      <c r="G5" s="95" t="s">
        <v>269</v>
      </c>
      <c r="H5" s="95" t="s">
        <v>275</v>
      </c>
      <c r="I5" s="95" t="s">
        <v>276</v>
      </c>
      <c r="J5" s="95" t="s">
        <v>277</v>
      </c>
      <c r="K5" s="95" t="s">
        <v>278</v>
      </c>
      <c r="L5" s="95" t="s">
        <v>279</v>
      </c>
      <c r="M5" s="95" t="s">
        <v>280</v>
      </c>
      <c r="N5" s="95" t="s">
        <v>281</v>
      </c>
      <c r="O5" s="95" t="s">
        <v>282</v>
      </c>
      <c r="P5" s="96" t="s">
        <v>283</v>
      </c>
      <c r="Q5" s="96" t="s">
        <v>305</v>
      </c>
    </row>
    <row r="6" spans="1:17" x14ac:dyDescent="0.3">
      <c r="A6" s="91" t="s">
        <v>284</v>
      </c>
      <c r="B6" s="97">
        <v>0</v>
      </c>
      <c r="C6" s="97">
        <v>9.9499999999999993</v>
      </c>
      <c r="D6" s="97">
        <v>18.8</v>
      </c>
      <c r="E6" s="97">
        <v>0</v>
      </c>
      <c r="F6" s="97">
        <v>0</v>
      </c>
      <c r="G6" s="97">
        <v>0</v>
      </c>
      <c r="H6" s="97">
        <v>0</v>
      </c>
      <c r="I6" s="97">
        <v>0</v>
      </c>
      <c r="J6" s="97">
        <v>0</v>
      </c>
      <c r="K6" s="97">
        <v>0</v>
      </c>
      <c r="L6" s="97">
        <v>0</v>
      </c>
      <c r="M6" s="97">
        <v>0</v>
      </c>
      <c r="N6" s="97">
        <v>0</v>
      </c>
      <c r="O6" s="97">
        <v>2.75</v>
      </c>
      <c r="P6" s="97">
        <v>31.5</v>
      </c>
      <c r="Q6" s="97">
        <v>31.5</v>
      </c>
    </row>
    <row r="7" spans="1:17" x14ac:dyDescent="0.3">
      <c r="A7" s="92" t="s">
        <v>285</v>
      </c>
      <c r="B7" s="97">
        <v>4</v>
      </c>
      <c r="C7" s="97">
        <v>0</v>
      </c>
      <c r="D7" s="97">
        <v>0</v>
      </c>
      <c r="E7" s="97">
        <v>0</v>
      </c>
      <c r="F7" s="97">
        <v>0</v>
      </c>
      <c r="G7" s="97">
        <v>0</v>
      </c>
      <c r="H7" s="97">
        <v>0</v>
      </c>
      <c r="I7" s="97">
        <v>0</v>
      </c>
      <c r="J7" s="97">
        <v>0</v>
      </c>
      <c r="K7" s="97">
        <v>0</v>
      </c>
      <c r="L7" s="97">
        <v>0</v>
      </c>
      <c r="M7" s="97">
        <v>0</v>
      </c>
      <c r="N7" s="97">
        <v>0</v>
      </c>
      <c r="O7" s="97">
        <v>10.5</v>
      </c>
      <c r="P7" s="97">
        <v>14.5</v>
      </c>
      <c r="Q7" s="97">
        <v>46</v>
      </c>
    </row>
    <row r="8" spans="1:17" x14ac:dyDescent="0.3">
      <c r="A8" s="92" t="s">
        <v>286</v>
      </c>
      <c r="B8" s="97">
        <v>0</v>
      </c>
      <c r="C8" s="97">
        <v>40</v>
      </c>
      <c r="D8" s="97">
        <v>0</v>
      </c>
      <c r="E8" s="97">
        <v>0</v>
      </c>
      <c r="F8" s="97">
        <v>0</v>
      </c>
      <c r="G8" s="97">
        <v>0</v>
      </c>
      <c r="H8" s="97">
        <v>0</v>
      </c>
      <c r="I8" s="97">
        <v>0</v>
      </c>
      <c r="J8" s="97">
        <v>0</v>
      </c>
      <c r="K8" s="97">
        <v>0</v>
      </c>
      <c r="L8" s="97">
        <v>0</v>
      </c>
      <c r="M8" s="97">
        <v>0</v>
      </c>
      <c r="N8" s="97">
        <v>0</v>
      </c>
      <c r="O8" s="97">
        <v>0</v>
      </c>
      <c r="P8" s="97">
        <v>40</v>
      </c>
      <c r="Q8" s="97">
        <v>86</v>
      </c>
    </row>
    <row r="9" spans="1:17" x14ac:dyDescent="0.3">
      <c r="A9" s="92" t="s">
        <v>287</v>
      </c>
      <c r="B9" s="97">
        <v>0</v>
      </c>
      <c r="C9" s="97">
        <v>160</v>
      </c>
      <c r="D9" s="97">
        <v>0</v>
      </c>
      <c r="E9" s="97">
        <v>0</v>
      </c>
      <c r="F9" s="97">
        <v>0</v>
      </c>
      <c r="G9" s="97">
        <v>0</v>
      </c>
      <c r="H9" s="97">
        <v>0</v>
      </c>
      <c r="I9" s="97">
        <v>0</v>
      </c>
      <c r="J9" s="97">
        <v>0</v>
      </c>
      <c r="K9" s="97">
        <v>0</v>
      </c>
      <c r="L9" s="97">
        <v>0</v>
      </c>
      <c r="M9" s="97">
        <v>0</v>
      </c>
      <c r="N9" s="97">
        <v>0</v>
      </c>
      <c r="O9" s="97">
        <v>0</v>
      </c>
      <c r="P9" s="97">
        <v>160</v>
      </c>
      <c r="Q9" s="97">
        <v>246</v>
      </c>
    </row>
    <row r="10" spans="1:17" x14ac:dyDescent="0.3">
      <c r="A10" s="92" t="s">
        <v>288</v>
      </c>
      <c r="B10" s="97">
        <v>0</v>
      </c>
      <c r="C10" s="97">
        <v>213.4</v>
      </c>
      <c r="D10" s="97">
        <v>0</v>
      </c>
      <c r="E10" s="97">
        <v>0</v>
      </c>
      <c r="F10" s="97">
        <v>0</v>
      </c>
      <c r="G10" s="97">
        <v>0</v>
      </c>
      <c r="H10" s="97">
        <v>0</v>
      </c>
      <c r="I10" s="97">
        <v>0</v>
      </c>
      <c r="J10" s="97">
        <v>0</v>
      </c>
      <c r="K10" s="97">
        <v>0</v>
      </c>
      <c r="L10" s="97">
        <v>0</v>
      </c>
      <c r="M10" s="97">
        <v>0</v>
      </c>
      <c r="N10" s="97">
        <v>0</v>
      </c>
      <c r="O10" s="97">
        <v>0</v>
      </c>
      <c r="P10" s="97">
        <v>213.4</v>
      </c>
      <c r="Q10" s="97">
        <v>459.4</v>
      </c>
    </row>
    <row r="11" spans="1:17" x14ac:dyDescent="0.3">
      <c r="A11" s="92" t="s">
        <v>289</v>
      </c>
      <c r="B11" s="97">
        <v>120</v>
      </c>
      <c r="C11" s="97">
        <v>0</v>
      </c>
      <c r="D11" s="97">
        <v>0</v>
      </c>
      <c r="E11" s="97">
        <v>0</v>
      </c>
      <c r="F11" s="97">
        <v>0</v>
      </c>
      <c r="G11" s="97">
        <v>4.5</v>
      </c>
      <c r="H11" s="97">
        <v>25.2</v>
      </c>
      <c r="I11" s="97">
        <v>11.32</v>
      </c>
      <c r="J11" s="97">
        <v>0</v>
      </c>
      <c r="K11" s="97">
        <v>0</v>
      </c>
      <c r="L11" s="97">
        <v>0</v>
      </c>
      <c r="M11" s="97">
        <v>0</v>
      </c>
      <c r="N11" s="97">
        <v>0</v>
      </c>
      <c r="O11" s="97">
        <v>0</v>
      </c>
      <c r="P11" s="97">
        <v>161.02000000000001</v>
      </c>
      <c r="Q11" s="97">
        <v>620.41999999999996</v>
      </c>
    </row>
    <row r="12" spans="1:17" x14ac:dyDescent="0.3">
      <c r="A12" s="92" t="s">
        <v>290</v>
      </c>
      <c r="B12" s="97">
        <v>90</v>
      </c>
      <c r="C12" s="97">
        <v>0</v>
      </c>
      <c r="D12" s="97">
        <v>0</v>
      </c>
      <c r="E12" s="97">
        <v>0</v>
      </c>
      <c r="F12" s="97">
        <v>0</v>
      </c>
      <c r="G12" s="97">
        <v>0</v>
      </c>
      <c r="H12" s="97">
        <v>0</v>
      </c>
      <c r="I12" s="97">
        <v>0</v>
      </c>
      <c r="J12" s="97">
        <v>0</v>
      </c>
      <c r="K12" s="97">
        <v>0</v>
      </c>
      <c r="L12" s="97">
        <v>0</v>
      </c>
      <c r="M12" s="97">
        <v>0</v>
      </c>
      <c r="N12" s="97">
        <v>0</v>
      </c>
      <c r="O12" s="97">
        <v>0</v>
      </c>
      <c r="P12" s="97">
        <v>90</v>
      </c>
      <c r="Q12" s="97">
        <v>710.42</v>
      </c>
    </row>
    <row r="13" spans="1:17" x14ac:dyDescent="0.3">
      <c r="A13" s="92" t="s">
        <v>291</v>
      </c>
      <c r="B13" s="97">
        <v>90</v>
      </c>
      <c r="C13" s="97">
        <v>0</v>
      </c>
      <c r="D13" s="97">
        <v>0</v>
      </c>
      <c r="E13" s="97">
        <v>0</v>
      </c>
      <c r="F13" s="97">
        <v>0</v>
      </c>
      <c r="G13" s="97">
        <v>2.5</v>
      </c>
      <c r="H13" s="97">
        <v>0</v>
      </c>
      <c r="I13" s="97">
        <v>0</v>
      </c>
      <c r="J13" s="97">
        <v>0</v>
      </c>
      <c r="K13" s="97">
        <v>0</v>
      </c>
      <c r="L13" s="97">
        <v>0</v>
      </c>
      <c r="M13" s="97">
        <v>0</v>
      </c>
      <c r="N13" s="97">
        <v>0</v>
      </c>
      <c r="O13" s="97">
        <v>0</v>
      </c>
      <c r="P13" s="97">
        <v>92.5</v>
      </c>
      <c r="Q13" s="97">
        <v>802.92</v>
      </c>
    </row>
    <row r="14" spans="1:17" x14ac:dyDescent="0.3">
      <c r="A14" s="92" t="s">
        <v>292</v>
      </c>
      <c r="B14" s="97">
        <v>100</v>
      </c>
      <c r="C14" s="97">
        <v>0</v>
      </c>
      <c r="D14" s="97">
        <v>108</v>
      </c>
      <c r="E14" s="97">
        <v>1.5</v>
      </c>
      <c r="F14" s="97">
        <v>0</v>
      </c>
      <c r="G14" s="97">
        <v>0</v>
      </c>
      <c r="H14" s="97">
        <v>0</v>
      </c>
      <c r="I14" s="97">
        <v>0</v>
      </c>
      <c r="J14" s="97">
        <v>0</v>
      </c>
      <c r="K14" s="97">
        <v>0</v>
      </c>
      <c r="L14" s="97">
        <v>0</v>
      </c>
      <c r="M14" s="97">
        <v>0</v>
      </c>
      <c r="N14" s="97">
        <v>0</v>
      </c>
      <c r="O14" s="97">
        <v>110.4</v>
      </c>
      <c r="P14" s="97">
        <v>319.89999999999998</v>
      </c>
      <c r="Q14" s="97">
        <v>1122.82</v>
      </c>
    </row>
    <row r="15" spans="1:17" x14ac:dyDescent="0.3">
      <c r="A15" s="92" t="s">
        <v>293</v>
      </c>
      <c r="B15" s="97">
        <v>0</v>
      </c>
      <c r="C15" s="97">
        <v>0</v>
      </c>
      <c r="D15" s="97">
        <v>120</v>
      </c>
      <c r="E15" s="97">
        <v>0</v>
      </c>
      <c r="F15" s="97">
        <v>0</v>
      </c>
      <c r="G15" s="97">
        <v>5</v>
      </c>
      <c r="H15" s="97">
        <v>0</v>
      </c>
      <c r="I15" s="97">
        <v>0</v>
      </c>
      <c r="J15" s="97">
        <v>0</v>
      </c>
      <c r="K15" s="97">
        <v>0</v>
      </c>
      <c r="L15" s="97">
        <v>0</v>
      </c>
      <c r="M15" s="97">
        <v>0</v>
      </c>
      <c r="N15" s="97">
        <v>0</v>
      </c>
      <c r="O15" s="97">
        <v>30</v>
      </c>
      <c r="P15" s="97">
        <v>155</v>
      </c>
      <c r="Q15" s="97">
        <v>1277.82</v>
      </c>
    </row>
    <row r="16" spans="1:17" x14ac:dyDescent="0.3">
      <c r="A16" s="92" t="s">
        <v>294</v>
      </c>
      <c r="B16" s="97">
        <v>284.39999999999998</v>
      </c>
      <c r="C16" s="97">
        <v>28.2</v>
      </c>
      <c r="D16" s="97">
        <v>0</v>
      </c>
      <c r="E16" s="97">
        <v>0</v>
      </c>
      <c r="F16" s="97">
        <v>0</v>
      </c>
      <c r="G16" s="97">
        <v>0</v>
      </c>
      <c r="H16" s="97">
        <v>0</v>
      </c>
      <c r="I16" s="97">
        <v>0</v>
      </c>
      <c r="J16" s="97">
        <v>0</v>
      </c>
      <c r="K16" s="97">
        <v>0</v>
      </c>
      <c r="L16" s="97">
        <v>0</v>
      </c>
      <c r="M16" s="97">
        <v>0</v>
      </c>
      <c r="N16" s="97">
        <v>0</v>
      </c>
      <c r="O16" s="97">
        <v>2.2999999999999998</v>
      </c>
      <c r="P16" s="97">
        <v>314.89999999999998</v>
      </c>
      <c r="Q16" s="97">
        <v>1592.72</v>
      </c>
    </row>
    <row r="17" spans="1:18" x14ac:dyDescent="0.3">
      <c r="A17" s="92" t="s">
        <v>295</v>
      </c>
      <c r="B17" s="97">
        <v>652.79999999999995</v>
      </c>
      <c r="C17" s="97">
        <v>416.3</v>
      </c>
      <c r="D17" s="97">
        <v>0</v>
      </c>
      <c r="E17" s="97">
        <v>104.5</v>
      </c>
      <c r="F17" s="97">
        <v>195</v>
      </c>
      <c r="G17" s="97">
        <v>60</v>
      </c>
      <c r="H17" s="97">
        <v>0</v>
      </c>
      <c r="I17" s="97">
        <v>14</v>
      </c>
      <c r="J17" s="97">
        <v>0</v>
      </c>
      <c r="K17" s="97">
        <v>0</v>
      </c>
      <c r="L17" s="97">
        <v>0</v>
      </c>
      <c r="M17" s="97">
        <v>0</v>
      </c>
      <c r="N17" s="97">
        <v>0</v>
      </c>
      <c r="O17" s="97">
        <v>32.299999999999997</v>
      </c>
      <c r="P17" s="97">
        <v>1474.9</v>
      </c>
      <c r="Q17" s="97">
        <v>3067.62</v>
      </c>
    </row>
    <row r="18" spans="1:18" x14ac:dyDescent="0.3">
      <c r="A18" s="92" t="s">
        <v>296</v>
      </c>
      <c r="B18" s="97">
        <v>183.6</v>
      </c>
      <c r="C18" s="97">
        <v>3.6</v>
      </c>
      <c r="D18" s="97">
        <v>0</v>
      </c>
      <c r="E18" s="97">
        <v>99.3</v>
      </c>
      <c r="F18" s="97">
        <v>0</v>
      </c>
      <c r="G18" s="97">
        <v>48.3</v>
      </c>
      <c r="H18" s="97">
        <v>0</v>
      </c>
      <c r="I18" s="97">
        <v>0</v>
      </c>
      <c r="J18" s="97">
        <v>0</v>
      </c>
      <c r="K18" s="97">
        <v>0</v>
      </c>
      <c r="L18" s="97">
        <v>0</v>
      </c>
      <c r="M18" s="97">
        <v>0</v>
      </c>
      <c r="N18" s="97">
        <v>0</v>
      </c>
      <c r="O18" s="97">
        <v>0</v>
      </c>
      <c r="P18" s="97">
        <v>334.8</v>
      </c>
      <c r="Q18" s="97">
        <v>3402.42</v>
      </c>
    </row>
    <row r="19" spans="1:18" x14ac:dyDescent="0.3">
      <c r="A19" s="92" t="s">
        <v>297</v>
      </c>
      <c r="B19" s="97">
        <v>650.4</v>
      </c>
      <c r="C19" s="97">
        <v>0.03</v>
      </c>
      <c r="D19" s="97">
        <v>0</v>
      </c>
      <c r="E19" s="97">
        <v>55</v>
      </c>
      <c r="F19" s="97">
        <v>0</v>
      </c>
      <c r="G19" s="97">
        <v>0</v>
      </c>
      <c r="H19" s="97">
        <v>0</v>
      </c>
      <c r="I19" s="97">
        <v>0.12</v>
      </c>
      <c r="J19" s="97">
        <v>0</v>
      </c>
      <c r="K19" s="97">
        <v>0</v>
      </c>
      <c r="L19" s="97">
        <v>0</v>
      </c>
      <c r="M19" s="97">
        <v>5</v>
      </c>
      <c r="N19" s="97">
        <v>0</v>
      </c>
      <c r="O19" s="97">
        <v>2</v>
      </c>
      <c r="P19" s="97">
        <v>712.55</v>
      </c>
      <c r="Q19" s="97">
        <v>4114.97</v>
      </c>
    </row>
    <row r="20" spans="1:18" x14ac:dyDescent="0.3">
      <c r="A20" s="92" t="s">
        <v>298</v>
      </c>
      <c r="B20" s="97">
        <v>1478</v>
      </c>
      <c r="C20" s="97">
        <v>399.6</v>
      </c>
      <c r="D20" s="97">
        <v>0</v>
      </c>
      <c r="E20" s="97">
        <v>0</v>
      </c>
      <c r="F20" s="97">
        <v>295.2</v>
      </c>
      <c r="G20" s="97">
        <v>400</v>
      </c>
      <c r="H20" s="97">
        <v>0</v>
      </c>
      <c r="I20" s="97">
        <v>10.4</v>
      </c>
      <c r="J20" s="97">
        <v>0</v>
      </c>
      <c r="K20" s="97">
        <v>0</v>
      </c>
      <c r="L20" s="97">
        <v>0</v>
      </c>
      <c r="M20" s="97">
        <v>0</v>
      </c>
      <c r="N20" s="97">
        <v>0</v>
      </c>
      <c r="O20" s="97">
        <v>48</v>
      </c>
      <c r="P20" s="97">
        <v>2631.2</v>
      </c>
      <c r="Q20" s="97">
        <v>6746.17</v>
      </c>
    </row>
    <row r="21" spans="1:18" x14ac:dyDescent="0.3">
      <c r="A21" s="92" t="s">
        <v>299</v>
      </c>
      <c r="B21" s="97">
        <v>389</v>
      </c>
      <c r="C21" s="97">
        <v>0</v>
      </c>
      <c r="D21" s="97">
        <v>0</v>
      </c>
      <c r="E21" s="97">
        <v>49.5</v>
      </c>
      <c r="F21" s="97">
        <v>222</v>
      </c>
      <c r="G21" s="97">
        <v>401.4</v>
      </c>
      <c r="H21" s="97">
        <v>0</v>
      </c>
      <c r="I21" s="97">
        <v>0</v>
      </c>
      <c r="J21" s="97">
        <v>0</v>
      </c>
      <c r="K21" s="97">
        <v>0</v>
      </c>
      <c r="L21" s="97">
        <v>0</v>
      </c>
      <c r="M21" s="97">
        <v>0</v>
      </c>
      <c r="N21" s="97">
        <v>0</v>
      </c>
      <c r="O21" s="97">
        <v>0</v>
      </c>
      <c r="P21" s="97">
        <v>1061.9000000000001</v>
      </c>
      <c r="Q21" s="97">
        <v>7808.07</v>
      </c>
    </row>
    <row r="22" spans="1:18" x14ac:dyDescent="0.3">
      <c r="A22" s="92" t="s">
        <v>300</v>
      </c>
      <c r="B22" s="97">
        <v>1054.5</v>
      </c>
      <c r="C22" s="97">
        <v>0</v>
      </c>
      <c r="D22" s="97">
        <v>129</v>
      </c>
      <c r="E22" s="97">
        <v>352.2</v>
      </c>
      <c r="F22" s="97">
        <v>0</v>
      </c>
      <c r="G22" s="97">
        <v>2373.6</v>
      </c>
      <c r="H22" s="97">
        <v>0</v>
      </c>
      <c r="I22" s="97">
        <v>0</v>
      </c>
      <c r="J22" s="97">
        <v>8</v>
      </c>
      <c r="K22" s="97">
        <v>0</v>
      </c>
      <c r="L22" s="97">
        <v>0</v>
      </c>
      <c r="M22" s="97">
        <v>0</v>
      </c>
      <c r="N22" s="97">
        <v>0</v>
      </c>
      <c r="O22" s="97">
        <v>0</v>
      </c>
      <c r="P22" s="97">
        <v>3917.3</v>
      </c>
      <c r="Q22" s="97">
        <v>11725.37</v>
      </c>
    </row>
    <row r="23" spans="1:18" x14ac:dyDescent="0.3">
      <c r="A23" s="92" t="s">
        <v>301</v>
      </c>
      <c r="B23" s="97">
        <v>0</v>
      </c>
      <c r="C23" s="97">
        <v>0</v>
      </c>
      <c r="D23" s="97">
        <v>144</v>
      </c>
      <c r="E23" s="97">
        <v>430</v>
      </c>
      <c r="F23" s="97">
        <v>0</v>
      </c>
      <c r="G23" s="97">
        <v>582</v>
      </c>
      <c r="H23" s="97">
        <v>0</v>
      </c>
      <c r="I23" s="97">
        <v>2</v>
      </c>
      <c r="J23" s="97">
        <v>0</v>
      </c>
      <c r="K23" s="97">
        <v>0</v>
      </c>
      <c r="L23" s="97">
        <v>30</v>
      </c>
      <c r="M23" s="97">
        <v>0</v>
      </c>
      <c r="N23" s="97">
        <v>0</v>
      </c>
      <c r="O23" s="97">
        <v>0</v>
      </c>
      <c r="P23" s="97">
        <v>1188</v>
      </c>
      <c r="Q23" s="97">
        <v>12913.37</v>
      </c>
    </row>
    <row r="24" spans="1:18" ht="16.2" thickBot="1" x14ac:dyDescent="0.35">
      <c r="A24" s="93">
        <v>2017</v>
      </c>
      <c r="B24" s="97">
        <v>686.2</v>
      </c>
      <c r="C24" s="97">
        <v>8</v>
      </c>
      <c r="D24" s="97">
        <v>600</v>
      </c>
      <c r="E24" s="97">
        <v>704.4</v>
      </c>
      <c r="F24" s="97">
        <v>165</v>
      </c>
      <c r="G24" s="97">
        <v>1382.7</v>
      </c>
      <c r="H24" s="97">
        <v>0</v>
      </c>
      <c r="I24" s="97">
        <v>0</v>
      </c>
      <c r="J24" s="97">
        <v>0</v>
      </c>
      <c r="K24" s="97">
        <v>8</v>
      </c>
      <c r="L24" s="97">
        <v>0</v>
      </c>
      <c r="M24" s="97">
        <v>30</v>
      </c>
      <c r="N24" s="97">
        <v>0</v>
      </c>
      <c r="O24" s="97">
        <v>0</v>
      </c>
      <c r="P24" s="97">
        <v>3584.3</v>
      </c>
      <c r="Q24" s="97">
        <v>16497.669999999998</v>
      </c>
      <c r="R24" s="189"/>
    </row>
    <row r="26" spans="1:18" ht="94.8" customHeight="1" x14ac:dyDescent="0.3">
      <c r="A26" s="281" t="s">
        <v>566</v>
      </c>
      <c r="B26" s="282"/>
      <c r="C26" s="282"/>
      <c r="D26" s="282"/>
      <c r="E26" s="282"/>
      <c r="F26" s="282"/>
      <c r="G26" s="282"/>
    </row>
  </sheetData>
  <mergeCells count="2">
    <mergeCell ref="B4:P4"/>
    <mergeCell ref="A26:G2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5"/>
  <sheetViews>
    <sheetView workbookViewId="0">
      <selection activeCell="D13" sqref="D13"/>
    </sheetView>
  </sheetViews>
  <sheetFormatPr defaultColWidth="9.21875" defaultRowHeight="15.6" x14ac:dyDescent="0.3"/>
  <cols>
    <col min="1" max="2" width="9.21875" style="41"/>
    <col min="3" max="3" width="17" style="41" bestFit="1" customWidth="1"/>
    <col min="4" max="4" width="9.77734375" style="41" bestFit="1" customWidth="1"/>
    <col min="5" max="5" width="13.21875" style="41" bestFit="1" customWidth="1"/>
    <col min="6" max="7" width="9.21875" style="41"/>
    <col min="8" max="8" width="9.77734375" style="41" bestFit="1" customWidth="1"/>
    <col min="9" max="12" width="9.21875" style="41"/>
    <col min="13" max="13" width="14.21875" style="41" bestFit="1" customWidth="1"/>
    <col min="14" max="14" width="13.21875" style="41" bestFit="1" customWidth="1"/>
    <col min="15" max="15" width="9.21875" style="41"/>
    <col min="16" max="16" width="14.44140625" style="41" bestFit="1" customWidth="1"/>
    <col min="17" max="16384" width="9.21875" style="41"/>
  </cols>
  <sheetData>
    <row r="1" spans="1:16" x14ac:dyDescent="0.3">
      <c r="A1" s="1" t="s">
        <v>167</v>
      </c>
    </row>
    <row r="3" spans="1:16" ht="16.2" thickBot="1" x14ac:dyDescent="0.35">
      <c r="A3" s="41" t="s">
        <v>168</v>
      </c>
    </row>
    <row r="4" spans="1:16" ht="16.2" thickBot="1" x14ac:dyDescent="0.35">
      <c r="C4" s="227" t="s">
        <v>303</v>
      </c>
      <c r="D4" s="229"/>
      <c r="E4" s="229"/>
      <c r="F4" s="229"/>
      <c r="G4" s="229"/>
      <c r="H4" s="229"/>
      <c r="I4" s="229"/>
      <c r="J4" s="229"/>
      <c r="K4" s="229"/>
      <c r="L4" s="229"/>
      <c r="M4" s="229"/>
      <c r="N4" s="229"/>
      <c r="O4" s="229"/>
      <c r="P4" s="228"/>
    </row>
    <row r="5" spans="1:16" ht="16.2" thickBot="1" x14ac:dyDescent="0.35">
      <c r="B5" s="174" t="s">
        <v>321</v>
      </c>
      <c r="C5" s="98" t="s">
        <v>266</v>
      </c>
      <c r="D5" s="98" t="s">
        <v>267</v>
      </c>
      <c r="E5" s="98" t="s">
        <v>268</v>
      </c>
      <c r="F5" s="98" t="s">
        <v>273</v>
      </c>
      <c r="G5" s="98" t="s">
        <v>274</v>
      </c>
      <c r="H5" s="98" t="s">
        <v>269</v>
      </c>
      <c r="I5" s="98" t="s">
        <v>275</v>
      </c>
      <c r="J5" s="98" t="s">
        <v>276</v>
      </c>
      <c r="K5" s="98" t="s">
        <v>277</v>
      </c>
      <c r="L5" s="98" t="s">
        <v>278</v>
      </c>
      <c r="M5" s="98" t="s">
        <v>279</v>
      </c>
      <c r="N5" s="98" t="s">
        <v>280</v>
      </c>
      <c r="O5" s="98" t="s">
        <v>281</v>
      </c>
      <c r="P5" s="99" t="s">
        <v>282</v>
      </c>
    </row>
    <row r="6" spans="1:16" x14ac:dyDescent="0.3">
      <c r="B6" s="92">
        <v>2000</v>
      </c>
      <c r="C6" s="97">
        <v>4</v>
      </c>
      <c r="D6" s="97">
        <v>9.9499999999999993</v>
      </c>
      <c r="E6" s="97">
        <v>18.8</v>
      </c>
      <c r="F6" s="97">
        <v>0</v>
      </c>
      <c r="G6" s="97">
        <v>0</v>
      </c>
      <c r="H6" s="97">
        <v>0</v>
      </c>
      <c r="I6" s="97">
        <v>0</v>
      </c>
      <c r="J6" s="97">
        <v>0</v>
      </c>
      <c r="K6" s="97">
        <v>0</v>
      </c>
      <c r="L6" s="97">
        <v>0</v>
      </c>
      <c r="M6" s="97">
        <v>0</v>
      </c>
      <c r="N6" s="97">
        <v>0</v>
      </c>
      <c r="O6" s="97">
        <v>0</v>
      </c>
      <c r="P6" s="97">
        <v>13.25</v>
      </c>
    </row>
    <row r="7" spans="1:16" x14ac:dyDescent="0.3">
      <c r="B7" s="92">
        <v>2001</v>
      </c>
      <c r="C7" s="97">
        <v>4</v>
      </c>
      <c r="D7" s="97">
        <v>49.95</v>
      </c>
      <c r="E7" s="97">
        <v>18.8</v>
      </c>
      <c r="F7" s="97">
        <v>0</v>
      </c>
      <c r="G7" s="97">
        <v>0</v>
      </c>
      <c r="H7" s="97">
        <v>0</v>
      </c>
      <c r="I7" s="97">
        <v>0</v>
      </c>
      <c r="J7" s="97">
        <v>0</v>
      </c>
      <c r="K7" s="97">
        <v>0</v>
      </c>
      <c r="L7" s="97">
        <v>0</v>
      </c>
      <c r="M7" s="97">
        <v>0</v>
      </c>
      <c r="N7" s="97">
        <v>0</v>
      </c>
      <c r="O7" s="97">
        <v>0</v>
      </c>
      <c r="P7" s="97">
        <v>13.25</v>
      </c>
    </row>
    <row r="8" spans="1:16" x14ac:dyDescent="0.3">
      <c r="B8" s="92">
        <v>2002</v>
      </c>
      <c r="C8" s="97">
        <v>4</v>
      </c>
      <c r="D8" s="97">
        <v>209.95</v>
      </c>
      <c r="E8" s="97">
        <v>18.8</v>
      </c>
      <c r="F8" s="97">
        <v>0</v>
      </c>
      <c r="G8" s="97">
        <v>0</v>
      </c>
      <c r="H8" s="97">
        <v>0</v>
      </c>
      <c r="I8" s="97">
        <v>0</v>
      </c>
      <c r="J8" s="97">
        <v>0</v>
      </c>
      <c r="K8" s="97">
        <v>0</v>
      </c>
      <c r="L8" s="97">
        <v>0</v>
      </c>
      <c r="M8" s="97">
        <v>0</v>
      </c>
      <c r="N8" s="97">
        <v>0</v>
      </c>
      <c r="O8" s="97">
        <v>0</v>
      </c>
      <c r="P8" s="97">
        <v>13.25</v>
      </c>
    </row>
    <row r="9" spans="1:16" x14ac:dyDescent="0.3">
      <c r="B9" s="92">
        <v>2003</v>
      </c>
      <c r="C9" s="97">
        <v>4</v>
      </c>
      <c r="D9" s="97">
        <v>423.35</v>
      </c>
      <c r="E9" s="97">
        <v>18.8</v>
      </c>
      <c r="F9" s="97">
        <v>0</v>
      </c>
      <c r="G9" s="97">
        <v>0</v>
      </c>
      <c r="H9" s="97">
        <v>0</v>
      </c>
      <c r="I9" s="97">
        <v>0</v>
      </c>
      <c r="J9" s="97">
        <v>0</v>
      </c>
      <c r="K9" s="97">
        <v>0</v>
      </c>
      <c r="L9" s="97">
        <v>0</v>
      </c>
      <c r="M9" s="97">
        <v>0</v>
      </c>
      <c r="N9" s="97">
        <v>0</v>
      </c>
      <c r="O9" s="97">
        <v>0</v>
      </c>
      <c r="P9" s="97">
        <v>13.25</v>
      </c>
    </row>
    <row r="10" spans="1:16" x14ac:dyDescent="0.3">
      <c r="B10" s="92">
        <v>2004</v>
      </c>
      <c r="C10" s="97">
        <v>124</v>
      </c>
      <c r="D10" s="97">
        <v>423.35</v>
      </c>
      <c r="E10" s="97">
        <v>18.8</v>
      </c>
      <c r="F10" s="97">
        <v>0</v>
      </c>
      <c r="G10" s="97">
        <v>0</v>
      </c>
      <c r="H10" s="97">
        <v>4.5</v>
      </c>
      <c r="I10" s="97">
        <v>25.2</v>
      </c>
      <c r="J10" s="97">
        <v>11.32</v>
      </c>
      <c r="K10" s="97">
        <v>0</v>
      </c>
      <c r="L10" s="97">
        <v>0</v>
      </c>
      <c r="M10" s="97">
        <v>0</v>
      </c>
      <c r="N10" s="97">
        <v>0</v>
      </c>
      <c r="O10" s="97">
        <v>0</v>
      </c>
      <c r="P10" s="97">
        <v>13.25</v>
      </c>
    </row>
    <row r="11" spans="1:16" x14ac:dyDescent="0.3">
      <c r="B11" s="92">
        <v>2005</v>
      </c>
      <c r="C11" s="97">
        <v>214</v>
      </c>
      <c r="D11" s="97">
        <v>423.35</v>
      </c>
      <c r="E11" s="97">
        <v>18.8</v>
      </c>
      <c r="F11" s="97">
        <v>0</v>
      </c>
      <c r="G11" s="97">
        <v>0</v>
      </c>
      <c r="H11" s="97">
        <v>4.5</v>
      </c>
      <c r="I11" s="97">
        <v>25.2</v>
      </c>
      <c r="J11" s="97">
        <v>11.32</v>
      </c>
      <c r="K11" s="97">
        <v>0</v>
      </c>
      <c r="L11" s="97">
        <v>0</v>
      </c>
      <c r="M11" s="97">
        <v>0</v>
      </c>
      <c r="N11" s="97">
        <v>0</v>
      </c>
      <c r="O11" s="97">
        <v>0</v>
      </c>
      <c r="P11" s="97">
        <v>13.25</v>
      </c>
    </row>
    <row r="12" spans="1:16" x14ac:dyDescent="0.3">
      <c r="B12" s="92">
        <v>2006</v>
      </c>
      <c r="C12" s="97">
        <v>304</v>
      </c>
      <c r="D12" s="97">
        <v>423.35</v>
      </c>
      <c r="E12" s="97">
        <v>18.8</v>
      </c>
      <c r="F12" s="97">
        <v>0</v>
      </c>
      <c r="G12" s="97">
        <v>0</v>
      </c>
      <c r="H12" s="97">
        <v>7</v>
      </c>
      <c r="I12" s="97">
        <v>25.2</v>
      </c>
      <c r="J12" s="97">
        <v>11.32</v>
      </c>
      <c r="K12" s="97">
        <v>0</v>
      </c>
      <c r="L12" s="97">
        <v>0</v>
      </c>
      <c r="M12" s="97">
        <v>0</v>
      </c>
      <c r="N12" s="97">
        <v>0</v>
      </c>
      <c r="O12" s="97">
        <v>0</v>
      </c>
      <c r="P12" s="97">
        <v>13.25</v>
      </c>
    </row>
    <row r="13" spans="1:16" x14ac:dyDescent="0.3">
      <c r="B13" s="92">
        <v>2007</v>
      </c>
      <c r="C13" s="97">
        <v>404</v>
      </c>
      <c r="D13" s="97">
        <v>423.35</v>
      </c>
      <c r="E13" s="97">
        <v>126.8</v>
      </c>
      <c r="F13" s="97">
        <v>1.5</v>
      </c>
      <c r="G13" s="97">
        <v>0</v>
      </c>
      <c r="H13" s="97">
        <v>7</v>
      </c>
      <c r="I13" s="97">
        <v>25.2</v>
      </c>
      <c r="J13" s="97">
        <v>11.32</v>
      </c>
      <c r="K13" s="97">
        <v>0</v>
      </c>
      <c r="L13" s="97">
        <v>0</v>
      </c>
      <c r="M13" s="97">
        <v>0</v>
      </c>
      <c r="N13" s="97">
        <v>0</v>
      </c>
      <c r="O13" s="97">
        <v>0</v>
      </c>
      <c r="P13" s="97">
        <v>123.65</v>
      </c>
    </row>
    <row r="14" spans="1:16" x14ac:dyDescent="0.3">
      <c r="B14" s="92">
        <v>2008</v>
      </c>
      <c r="C14" s="97">
        <v>404</v>
      </c>
      <c r="D14" s="97">
        <v>423.35</v>
      </c>
      <c r="E14" s="97">
        <v>246.8</v>
      </c>
      <c r="F14" s="97">
        <v>1.5</v>
      </c>
      <c r="G14" s="97">
        <v>0</v>
      </c>
      <c r="H14" s="97">
        <v>12</v>
      </c>
      <c r="I14" s="97">
        <v>25.2</v>
      </c>
      <c r="J14" s="97">
        <v>11.32</v>
      </c>
      <c r="K14" s="97">
        <v>0</v>
      </c>
      <c r="L14" s="97">
        <v>0</v>
      </c>
      <c r="M14" s="97">
        <v>0</v>
      </c>
      <c r="N14" s="97">
        <v>0</v>
      </c>
      <c r="O14" s="97">
        <v>0</v>
      </c>
      <c r="P14" s="97">
        <v>153.65</v>
      </c>
    </row>
    <row r="15" spans="1:16" x14ac:dyDescent="0.3">
      <c r="B15" s="92">
        <v>2009</v>
      </c>
      <c r="C15" s="97">
        <v>688.4</v>
      </c>
      <c r="D15" s="97">
        <v>451.55</v>
      </c>
      <c r="E15" s="97">
        <v>246.8</v>
      </c>
      <c r="F15" s="97">
        <v>1.5</v>
      </c>
      <c r="G15" s="97">
        <v>0</v>
      </c>
      <c r="H15" s="97">
        <v>12</v>
      </c>
      <c r="I15" s="97">
        <v>25.2</v>
      </c>
      <c r="J15" s="97">
        <v>11.32</v>
      </c>
      <c r="K15" s="97">
        <v>0</v>
      </c>
      <c r="L15" s="97">
        <v>0</v>
      </c>
      <c r="M15" s="97">
        <v>0</v>
      </c>
      <c r="N15" s="97">
        <v>0</v>
      </c>
      <c r="O15" s="97">
        <v>0</v>
      </c>
      <c r="P15" s="97">
        <v>155.94999999999999</v>
      </c>
    </row>
    <row r="16" spans="1:16" x14ac:dyDescent="0.3">
      <c r="B16" s="92">
        <v>2010</v>
      </c>
      <c r="C16" s="97">
        <v>1341.2</v>
      </c>
      <c r="D16" s="97">
        <v>867.85</v>
      </c>
      <c r="E16" s="97">
        <v>246.8</v>
      </c>
      <c r="F16" s="97">
        <v>106</v>
      </c>
      <c r="G16" s="97">
        <v>195</v>
      </c>
      <c r="H16" s="97">
        <v>72</v>
      </c>
      <c r="I16" s="97">
        <v>25.2</v>
      </c>
      <c r="J16" s="97">
        <v>25.32</v>
      </c>
      <c r="K16" s="97">
        <v>0</v>
      </c>
      <c r="L16" s="97">
        <v>0</v>
      </c>
      <c r="M16" s="97">
        <v>0</v>
      </c>
      <c r="N16" s="97">
        <v>0</v>
      </c>
      <c r="O16" s="97">
        <v>0</v>
      </c>
      <c r="P16" s="97">
        <v>188.25</v>
      </c>
    </row>
    <row r="17" spans="2:16" x14ac:dyDescent="0.3">
      <c r="B17" s="92">
        <v>2011</v>
      </c>
      <c r="C17" s="97">
        <v>1524.8</v>
      </c>
      <c r="D17" s="97">
        <v>871.45</v>
      </c>
      <c r="E17" s="97">
        <v>246.8</v>
      </c>
      <c r="F17" s="97">
        <v>205.3</v>
      </c>
      <c r="G17" s="97">
        <v>195</v>
      </c>
      <c r="H17" s="97">
        <v>120.3</v>
      </c>
      <c r="I17" s="97">
        <v>25.2</v>
      </c>
      <c r="J17" s="97">
        <v>25.32</v>
      </c>
      <c r="K17" s="97">
        <v>0</v>
      </c>
      <c r="L17" s="97">
        <v>0</v>
      </c>
      <c r="M17" s="97">
        <v>0</v>
      </c>
      <c r="N17" s="97">
        <v>0</v>
      </c>
      <c r="O17" s="97">
        <v>0</v>
      </c>
      <c r="P17" s="97">
        <v>188.25</v>
      </c>
    </row>
    <row r="18" spans="2:16" x14ac:dyDescent="0.3">
      <c r="B18" s="92">
        <v>2012</v>
      </c>
      <c r="C18" s="97">
        <v>2175.1999999999998</v>
      </c>
      <c r="D18" s="97">
        <v>871.48</v>
      </c>
      <c r="E18" s="97">
        <v>246.8</v>
      </c>
      <c r="F18" s="97">
        <v>260.3</v>
      </c>
      <c r="G18" s="97">
        <v>195</v>
      </c>
      <c r="H18" s="97">
        <v>120.3</v>
      </c>
      <c r="I18" s="97">
        <v>25.2</v>
      </c>
      <c r="J18" s="97">
        <v>25.44</v>
      </c>
      <c r="K18" s="97">
        <v>0</v>
      </c>
      <c r="L18" s="97">
        <v>0</v>
      </c>
      <c r="M18" s="97">
        <v>0</v>
      </c>
      <c r="N18" s="97">
        <v>5</v>
      </c>
      <c r="O18" s="97">
        <v>0</v>
      </c>
      <c r="P18" s="97">
        <v>190.25</v>
      </c>
    </row>
    <row r="19" spans="2:16" x14ac:dyDescent="0.3">
      <c r="B19" s="92">
        <v>2013</v>
      </c>
      <c r="C19" s="97">
        <v>3653.2</v>
      </c>
      <c r="D19" s="97">
        <v>1271.08</v>
      </c>
      <c r="E19" s="97">
        <v>246.8</v>
      </c>
      <c r="F19" s="97">
        <v>260.3</v>
      </c>
      <c r="G19" s="97">
        <v>490.2</v>
      </c>
      <c r="H19" s="97">
        <v>520.29999999999995</v>
      </c>
      <c r="I19" s="97">
        <v>25.2</v>
      </c>
      <c r="J19" s="97">
        <v>35.840000000000003</v>
      </c>
      <c r="K19" s="97">
        <v>0</v>
      </c>
      <c r="L19" s="97">
        <v>0</v>
      </c>
      <c r="M19" s="97">
        <v>0</v>
      </c>
      <c r="N19" s="97">
        <v>5</v>
      </c>
      <c r="O19" s="97">
        <v>0</v>
      </c>
      <c r="P19" s="97">
        <v>238.25</v>
      </c>
    </row>
    <row r="20" spans="2:16" x14ac:dyDescent="0.3">
      <c r="B20" s="92">
        <v>2014</v>
      </c>
      <c r="C20" s="97">
        <v>4042.2</v>
      </c>
      <c r="D20" s="97">
        <v>1271.08</v>
      </c>
      <c r="E20" s="97">
        <v>246.8</v>
      </c>
      <c r="F20" s="97">
        <v>309.8</v>
      </c>
      <c r="G20" s="97">
        <v>712.2</v>
      </c>
      <c r="H20" s="97">
        <v>921.69999999999993</v>
      </c>
      <c r="I20" s="97">
        <v>25.2</v>
      </c>
      <c r="J20" s="97">
        <v>35.840000000000003</v>
      </c>
      <c r="K20" s="97">
        <v>0</v>
      </c>
      <c r="L20" s="97">
        <v>0</v>
      </c>
      <c r="M20" s="97">
        <v>0</v>
      </c>
      <c r="N20" s="97">
        <v>5</v>
      </c>
      <c r="O20" s="97">
        <v>0</v>
      </c>
      <c r="P20" s="97">
        <v>238.25</v>
      </c>
    </row>
    <row r="21" spans="2:16" x14ac:dyDescent="0.3">
      <c r="B21" s="92">
        <v>2015</v>
      </c>
      <c r="C21" s="97">
        <v>5096.7</v>
      </c>
      <c r="D21" s="97">
        <v>1271.08</v>
      </c>
      <c r="E21" s="97">
        <v>375.8</v>
      </c>
      <c r="F21" s="97">
        <v>662</v>
      </c>
      <c r="G21" s="97">
        <v>712.2</v>
      </c>
      <c r="H21" s="97">
        <v>3295.3</v>
      </c>
      <c r="I21" s="97">
        <v>25.2</v>
      </c>
      <c r="J21" s="97">
        <v>35.840000000000003</v>
      </c>
      <c r="K21" s="97">
        <v>8</v>
      </c>
      <c r="L21" s="97">
        <v>0</v>
      </c>
      <c r="M21" s="97">
        <v>0</v>
      </c>
      <c r="N21" s="97">
        <v>5</v>
      </c>
      <c r="O21" s="97">
        <v>0</v>
      </c>
      <c r="P21" s="97">
        <v>238.25</v>
      </c>
    </row>
    <row r="22" spans="2:16" x14ac:dyDescent="0.3">
      <c r="B22" s="92">
        <v>2016</v>
      </c>
      <c r="C22" s="97">
        <v>5096.7</v>
      </c>
      <c r="D22" s="97">
        <v>1271.08</v>
      </c>
      <c r="E22" s="97">
        <v>519.79999999999995</v>
      </c>
      <c r="F22" s="97">
        <v>1092</v>
      </c>
      <c r="G22" s="97">
        <v>712.2</v>
      </c>
      <c r="H22" s="97">
        <v>3877.3</v>
      </c>
      <c r="I22" s="97">
        <v>25.2</v>
      </c>
      <c r="J22" s="97">
        <v>37.840000000000003</v>
      </c>
      <c r="K22" s="97">
        <v>8</v>
      </c>
      <c r="L22" s="97">
        <v>0</v>
      </c>
      <c r="M22" s="97">
        <v>30</v>
      </c>
      <c r="N22" s="97">
        <v>5</v>
      </c>
      <c r="O22" s="97">
        <v>0</v>
      </c>
      <c r="P22" s="97">
        <v>238.25</v>
      </c>
    </row>
    <row r="23" spans="2:16" ht="16.2" thickBot="1" x14ac:dyDescent="0.35">
      <c r="B23" s="93">
        <v>2017</v>
      </c>
      <c r="C23" s="97">
        <v>5782.9</v>
      </c>
      <c r="D23" s="97">
        <v>1279.08</v>
      </c>
      <c r="E23" s="97">
        <v>1119.8</v>
      </c>
      <c r="F23" s="97">
        <v>1796.4</v>
      </c>
      <c r="G23" s="97">
        <v>877.2</v>
      </c>
      <c r="H23" s="97">
        <v>5260</v>
      </c>
      <c r="I23" s="97">
        <v>25.2</v>
      </c>
      <c r="J23" s="97">
        <v>37.840000000000003</v>
      </c>
      <c r="K23" s="97">
        <v>8</v>
      </c>
      <c r="L23" s="97">
        <v>8</v>
      </c>
      <c r="M23" s="97">
        <v>30</v>
      </c>
      <c r="N23" s="97">
        <v>35</v>
      </c>
      <c r="O23" s="97">
        <v>0</v>
      </c>
      <c r="P23" s="97">
        <v>238.25</v>
      </c>
    </row>
    <row r="25" spans="2:16" ht="112.8" customHeight="1" x14ac:dyDescent="0.3">
      <c r="B25" s="281" t="s">
        <v>566</v>
      </c>
      <c r="C25" s="282"/>
      <c r="D25" s="282"/>
      <c r="E25" s="282"/>
      <c r="F25" s="282"/>
      <c r="G25" s="282"/>
      <c r="H25" s="282"/>
    </row>
  </sheetData>
  <mergeCells count="2">
    <mergeCell ref="C4:P4"/>
    <mergeCell ref="B25:H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workbookViewId="0">
      <selection activeCell="C17" sqref="C17"/>
    </sheetView>
  </sheetViews>
  <sheetFormatPr defaultColWidth="9.21875" defaultRowHeight="15.6" x14ac:dyDescent="0.3"/>
  <cols>
    <col min="1" max="1" width="9.21875" style="41"/>
    <col min="2" max="2" width="17" style="41" bestFit="1" customWidth="1"/>
    <col min="3" max="3" width="24.77734375" style="41" bestFit="1" customWidth="1"/>
    <col min="4" max="4" width="21.44140625" style="41" bestFit="1" customWidth="1"/>
    <col min="5" max="5" width="33" style="41" bestFit="1" customWidth="1"/>
    <col min="6" max="6" width="40.44140625" style="41" bestFit="1" customWidth="1"/>
    <col min="7" max="16384" width="9.21875" style="41"/>
  </cols>
  <sheetData>
    <row r="1" spans="1:10" x14ac:dyDescent="0.3">
      <c r="A1" s="1" t="s">
        <v>541</v>
      </c>
    </row>
    <row r="3" spans="1:10" x14ac:dyDescent="0.3">
      <c r="A3" s="41" t="s">
        <v>169</v>
      </c>
    </row>
    <row r="4" spans="1:10" ht="16.2" thickBot="1" x14ac:dyDescent="0.35"/>
    <row r="5" spans="1:10" ht="16.2" thickBot="1" x14ac:dyDescent="0.35">
      <c r="B5" s="76"/>
      <c r="C5" s="77" t="s">
        <v>306</v>
      </c>
      <c r="D5" s="77" t="s">
        <v>307</v>
      </c>
      <c r="E5" s="77" t="s">
        <v>536</v>
      </c>
      <c r="F5" s="78" t="s">
        <v>308</v>
      </c>
      <c r="G5" s="74"/>
      <c r="H5" s="74"/>
      <c r="I5" s="74"/>
      <c r="J5" s="42"/>
    </row>
    <row r="6" spans="1:10" x14ac:dyDescent="0.3">
      <c r="B6" s="79" t="s">
        <v>274</v>
      </c>
      <c r="C6" s="80">
        <v>877.2</v>
      </c>
      <c r="D6" s="81">
        <f>C6/16312</f>
        <v>5.3776360961255522E-2</v>
      </c>
      <c r="E6" s="80">
        <v>309</v>
      </c>
      <c r="F6" s="82">
        <f>E6/8648</f>
        <v>3.5730804810360776E-2</v>
      </c>
      <c r="G6" s="74"/>
      <c r="H6" s="74"/>
      <c r="I6" s="74"/>
      <c r="J6" s="42"/>
    </row>
    <row r="7" spans="1:10" x14ac:dyDescent="0.3">
      <c r="B7" s="83" t="s">
        <v>273</v>
      </c>
      <c r="C7" s="84">
        <v>1822.6</v>
      </c>
      <c r="D7" s="85">
        <f t="shared" ref="D7:D13" si="0">C7/16312</f>
        <v>0.11173369298675821</v>
      </c>
      <c r="E7" s="84">
        <v>3191.2</v>
      </c>
      <c r="F7" s="86">
        <f t="shared" ref="F7:F13" si="1">E7/8648</f>
        <v>0.36901017576318224</v>
      </c>
      <c r="G7" s="74"/>
      <c r="H7" s="74"/>
      <c r="I7" s="74"/>
      <c r="J7" s="42"/>
    </row>
    <row r="8" spans="1:10" x14ac:dyDescent="0.3">
      <c r="B8" s="83" t="s">
        <v>267</v>
      </c>
      <c r="C8" s="84">
        <v>1399.1</v>
      </c>
      <c r="D8" s="85">
        <f t="shared" si="0"/>
        <v>8.577121137812653E-2</v>
      </c>
      <c r="E8" s="84">
        <v>434.7</v>
      </c>
      <c r="F8" s="86">
        <f t="shared" si="1"/>
        <v>5.0265957446808507E-2</v>
      </c>
      <c r="G8" s="74"/>
      <c r="H8" s="74"/>
      <c r="I8" s="74"/>
      <c r="J8" s="42"/>
    </row>
    <row r="9" spans="1:10" x14ac:dyDescent="0.3">
      <c r="B9" s="83" t="s">
        <v>269</v>
      </c>
      <c r="C9" s="84">
        <v>4667.2</v>
      </c>
      <c r="D9" s="85">
        <f t="shared" si="0"/>
        <v>0.28612064737616477</v>
      </c>
      <c r="E9" s="84">
        <v>1913.1</v>
      </c>
      <c r="F9" s="86">
        <f t="shared" si="1"/>
        <v>0.22121877890841812</v>
      </c>
      <c r="G9" s="74"/>
      <c r="H9" s="74"/>
      <c r="I9" s="74"/>
      <c r="J9" s="42"/>
    </row>
    <row r="10" spans="1:10" x14ac:dyDescent="0.3">
      <c r="B10" s="83" t="s">
        <v>268</v>
      </c>
      <c r="C10" s="84">
        <v>1123.8</v>
      </c>
      <c r="D10" s="85">
        <f t="shared" si="0"/>
        <v>6.8894065718489453E-2</v>
      </c>
      <c r="E10" s="84"/>
      <c r="F10" s="86">
        <f t="shared" si="1"/>
        <v>0</v>
      </c>
      <c r="G10" s="74"/>
      <c r="H10" s="74"/>
      <c r="I10" s="74"/>
      <c r="J10" s="42"/>
    </row>
    <row r="11" spans="1:10" x14ac:dyDescent="0.3">
      <c r="B11" s="83" t="s">
        <v>304</v>
      </c>
      <c r="C11" s="84">
        <v>567.51</v>
      </c>
      <c r="D11" s="85">
        <f t="shared" si="0"/>
        <v>3.4790951446787642E-2</v>
      </c>
      <c r="E11" s="84">
        <v>185</v>
      </c>
      <c r="F11" s="86">
        <f t="shared" si="1"/>
        <v>2.1392229417206289E-2</v>
      </c>
      <c r="G11" s="74"/>
      <c r="H11" s="74"/>
      <c r="I11" s="74"/>
      <c r="J11" s="42"/>
    </row>
    <row r="12" spans="1:10" x14ac:dyDescent="0.3">
      <c r="B12" s="83" t="s">
        <v>266</v>
      </c>
      <c r="C12" s="84">
        <v>5824.0000000000009</v>
      </c>
      <c r="D12" s="85">
        <f t="shared" si="0"/>
        <v>0.35703776360961259</v>
      </c>
      <c r="E12" s="84">
        <v>2615</v>
      </c>
      <c r="F12" s="86">
        <f t="shared" si="1"/>
        <v>0.30238205365402404</v>
      </c>
      <c r="G12" s="74"/>
      <c r="H12" s="74"/>
      <c r="I12" s="74"/>
      <c r="J12" s="42"/>
    </row>
    <row r="13" spans="1:10" ht="16.2" thickBot="1" x14ac:dyDescent="0.35">
      <c r="B13" s="87" t="s">
        <v>279</v>
      </c>
      <c r="C13" s="88">
        <v>30.13</v>
      </c>
      <c r="D13" s="89">
        <f t="shared" si="0"/>
        <v>1.8471064247179989E-3</v>
      </c>
      <c r="E13" s="88"/>
      <c r="F13" s="90">
        <f t="shared" si="1"/>
        <v>0</v>
      </c>
      <c r="G13" s="74"/>
      <c r="H13" s="74"/>
      <c r="I13" s="74"/>
      <c r="J13" s="42"/>
    </row>
    <row r="15" spans="1:10" ht="95.4" customHeight="1" x14ac:dyDescent="0.3">
      <c r="B15" s="281" t="s">
        <v>567</v>
      </c>
      <c r="C15" s="282"/>
      <c r="D15" s="282"/>
      <c r="E15" s="282"/>
    </row>
  </sheetData>
  <mergeCells count="1">
    <mergeCell ref="B15:E1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
  <sheetViews>
    <sheetView workbookViewId="0">
      <selection activeCell="C3" sqref="C3"/>
    </sheetView>
  </sheetViews>
  <sheetFormatPr defaultColWidth="9.21875" defaultRowHeight="15.6" x14ac:dyDescent="0.3"/>
  <cols>
    <col min="1" max="5" width="9.21875" style="41"/>
    <col min="6" max="6" width="7.44140625" style="41" bestFit="1" customWidth="1"/>
    <col min="7" max="7" width="9.77734375" style="41" bestFit="1" customWidth="1"/>
    <col min="8" max="8" width="13.21875" style="41" bestFit="1" customWidth="1"/>
    <col min="9" max="9" width="11.21875" style="41" bestFit="1" customWidth="1"/>
    <col min="10" max="10" width="14.44140625" style="41" bestFit="1" customWidth="1"/>
    <col min="11" max="11" width="8.77734375" style="41" bestFit="1" customWidth="1"/>
    <col min="12" max="12" width="17" style="41" bestFit="1" customWidth="1"/>
    <col min="13" max="13" width="14.21875" style="41" bestFit="1" customWidth="1"/>
    <col min="14" max="14" width="15.5546875" style="41" bestFit="1" customWidth="1"/>
    <col min="15" max="15" width="40.77734375" style="41" bestFit="1" customWidth="1"/>
    <col min="16" max="16" width="31.21875" style="41" bestFit="1" customWidth="1"/>
    <col min="17" max="16384" width="9.21875" style="41"/>
  </cols>
  <sheetData>
    <row r="1" spans="1:16" x14ac:dyDescent="0.3">
      <c r="A1" s="1" t="s">
        <v>170</v>
      </c>
    </row>
    <row r="3" spans="1:16" x14ac:dyDescent="0.3">
      <c r="A3" s="41" t="s">
        <v>171</v>
      </c>
    </row>
    <row r="6" spans="1:16" ht="16.2" thickBot="1" x14ac:dyDescent="0.35"/>
    <row r="7" spans="1:16" ht="16.2" thickBot="1" x14ac:dyDescent="0.35">
      <c r="B7" s="227" t="s">
        <v>547</v>
      </c>
      <c r="C7" s="229"/>
      <c r="D7" s="229"/>
      <c r="E7" s="229"/>
      <c r="F7" s="229"/>
      <c r="G7" s="229"/>
      <c r="H7" s="229"/>
      <c r="I7" s="229"/>
      <c r="J7" s="229"/>
      <c r="K7" s="229"/>
      <c r="L7" s="229"/>
      <c r="M7" s="228"/>
    </row>
    <row r="8" spans="1:16" ht="16.2" thickBot="1" x14ac:dyDescent="0.35">
      <c r="A8" s="66"/>
      <c r="B8" s="67" t="s">
        <v>274</v>
      </c>
      <c r="C8" s="60" t="s">
        <v>309</v>
      </c>
      <c r="D8" s="60" t="s">
        <v>273</v>
      </c>
      <c r="E8" s="60" t="s">
        <v>267</v>
      </c>
      <c r="F8" s="60" t="s">
        <v>277</v>
      </c>
      <c r="G8" s="60" t="s">
        <v>269</v>
      </c>
      <c r="H8" s="60" t="s">
        <v>268</v>
      </c>
      <c r="I8" s="60" t="s">
        <v>310</v>
      </c>
      <c r="J8" s="60" t="s">
        <v>282</v>
      </c>
      <c r="K8" s="60" t="s">
        <v>311</v>
      </c>
      <c r="L8" s="60" t="s">
        <v>266</v>
      </c>
      <c r="M8" s="61" t="s">
        <v>279</v>
      </c>
      <c r="N8" s="60" t="s">
        <v>312</v>
      </c>
      <c r="O8" s="60" t="s">
        <v>313</v>
      </c>
      <c r="P8" s="61" t="s">
        <v>305</v>
      </c>
    </row>
    <row r="9" spans="1:16" x14ac:dyDescent="0.3">
      <c r="A9" s="185">
        <v>2018</v>
      </c>
      <c r="B9" s="186">
        <v>311.3</v>
      </c>
      <c r="C9" s="187">
        <v>0</v>
      </c>
      <c r="D9" s="187">
        <v>4250.3999999999996</v>
      </c>
      <c r="E9" s="187">
        <v>0</v>
      </c>
      <c r="F9" s="187">
        <v>3.2</v>
      </c>
      <c r="G9" s="187">
        <v>2.2999999999999998</v>
      </c>
      <c r="H9" s="187">
        <v>0</v>
      </c>
      <c r="I9" s="187">
        <v>247.2</v>
      </c>
      <c r="J9" s="187">
        <v>60</v>
      </c>
      <c r="K9" s="187">
        <v>18</v>
      </c>
      <c r="L9" s="187">
        <v>2514.9</v>
      </c>
      <c r="M9" s="188">
        <v>24</v>
      </c>
      <c r="N9" s="187">
        <v>16311.54</v>
      </c>
      <c r="O9" s="187">
        <v>23743.84</v>
      </c>
      <c r="P9" s="188">
        <v>23743.84</v>
      </c>
    </row>
    <row r="10" spans="1:16" x14ac:dyDescent="0.3">
      <c r="A10" s="70">
        <v>2019</v>
      </c>
      <c r="B10" s="68">
        <v>369.6</v>
      </c>
      <c r="C10" s="62">
        <v>0</v>
      </c>
      <c r="D10" s="62">
        <v>1628</v>
      </c>
      <c r="E10" s="62">
        <v>406.7</v>
      </c>
      <c r="F10" s="62">
        <v>6</v>
      </c>
      <c r="G10" s="62">
        <v>2043</v>
      </c>
      <c r="H10" s="62">
        <v>0</v>
      </c>
      <c r="I10" s="62">
        <v>812.09999999999991</v>
      </c>
      <c r="J10" s="62">
        <v>25</v>
      </c>
      <c r="K10" s="62">
        <v>0</v>
      </c>
      <c r="L10" s="62">
        <v>588</v>
      </c>
      <c r="M10" s="63">
        <v>0</v>
      </c>
      <c r="N10" s="62"/>
      <c r="O10" s="62">
        <v>5878.4</v>
      </c>
      <c r="P10" s="63">
        <v>29622.240000000002</v>
      </c>
    </row>
    <row r="11" spans="1:16" x14ac:dyDescent="0.3">
      <c r="A11" s="70">
        <v>2020</v>
      </c>
      <c r="B11" s="68">
        <v>246</v>
      </c>
      <c r="C11" s="62">
        <v>0</v>
      </c>
      <c r="D11" s="62">
        <v>7330</v>
      </c>
      <c r="E11" s="62">
        <v>160</v>
      </c>
      <c r="F11" s="62">
        <v>548.6</v>
      </c>
      <c r="G11" s="62">
        <v>0</v>
      </c>
      <c r="H11" s="62">
        <v>772</v>
      </c>
      <c r="I11" s="62">
        <v>853.75</v>
      </c>
      <c r="J11" s="62">
        <v>1430</v>
      </c>
      <c r="K11" s="62">
        <v>1</v>
      </c>
      <c r="L11" s="62">
        <v>1114</v>
      </c>
      <c r="M11" s="63">
        <v>260</v>
      </c>
      <c r="N11" s="62"/>
      <c r="O11" s="62">
        <v>12715.35</v>
      </c>
      <c r="P11" s="63">
        <v>42337.59</v>
      </c>
    </row>
    <row r="12" spans="1:16" x14ac:dyDescent="0.3">
      <c r="A12" s="70">
        <v>2021</v>
      </c>
      <c r="B12" s="68">
        <v>246</v>
      </c>
      <c r="C12" s="62">
        <v>180</v>
      </c>
      <c r="D12" s="62">
        <v>1200</v>
      </c>
      <c r="E12" s="62">
        <v>605</v>
      </c>
      <c r="F12" s="62">
        <v>48</v>
      </c>
      <c r="G12" s="62">
        <v>272</v>
      </c>
      <c r="H12" s="62">
        <v>740</v>
      </c>
      <c r="I12" s="62">
        <v>346</v>
      </c>
      <c r="J12" s="62">
        <v>25</v>
      </c>
      <c r="K12" s="62">
        <v>0</v>
      </c>
      <c r="L12" s="62">
        <v>888</v>
      </c>
      <c r="M12" s="63">
        <v>1280</v>
      </c>
      <c r="N12" s="62"/>
      <c r="O12" s="62">
        <v>5830</v>
      </c>
      <c r="P12" s="63">
        <v>48167.59</v>
      </c>
    </row>
    <row r="13" spans="1:16" x14ac:dyDescent="0.3">
      <c r="A13" s="70">
        <v>2022</v>
      </c>
      <c r="B13" s="68">
        <v>0</v>
      </c>
      <c r="C13" s="62">
        <v>0</v>
      </c>
      <c r="D13" s="62">
        <v>200</v>
      </c>
      <c r="E13" s="62">
        <v>0</v>
      </c>
      <c r="F13" s="62">
        <v>1444</v>
      </c>
      <c r="G13" s="62">
        <v>0</v>
      </c>
      <c r="H13" s="62">
        <v>700</v>
      </c>
      <c r="I13" s="62">
        <v>565</v>
      </c>
      <c r="J13" s="62">
        <v>1470</v>
      </c>
      <c r="K13" s="62">
        <v>0</v>
      </c>
      <c r="L13" s="62">
        <v>3030</v>
      </c>
      <c r="M13" s="63">
        <v>453</v>
      </c>
      <c r="N13" s="62"/>
      <c r="O13" s="62">
        <v>7862</v>
      </c>
      <c r="P13" s="63">
        <v>56029.59</v>
      </c>
    </row>
    <row r="14" spans="1:16" ht="16.2" thickBot="1" x14ac:dyDescent="0.35">
      <c r="A14" s="71">
        <v>2023</v>
      </c>
      <c r="B14" s="69">
        <v>0</v>
      </c>
      <c r="C14" s="64">
        <v>0</v>
      </c>
      <c r="D14" s="64">
        <v>0</v>
      </c>
      <c r="E14" s="64">
        <v>0</v>
      </c>
      <c r="F14" s="64">
        <v>976</v>
      </c>
      <c r="G14" s="64">
        <v>360</v>
      </c>
      <c r="H14" s="64">
        <v>700</v>
      </c>
      <c r="I14" s="64">
        <v>0</v>
      </c>
      <c r="J14" s="64">
        <v>1300</v>
      </c>
      <c r="K14" s="64">
        <v>0</v>
      </c>
      <c r="L14" s="64">
        <v>2750</v>
      </c>
      <c r="M14" s="65">
        <v>3864</v>
      </c>
      <c r="N14" s="64"/>
      <c r="O14" s="64">
        <v>9950</v>
      </c>
      <c r="P14" s="65">
        <v>65979.59</v>
      </c>
    </row>
    <row r="15" spans="1:16" x14ac:dyDescent="0.3">
      <c r="A15" s="184"/>
      <c r="B15" s="62"/>
      <c r="C15" s="62"/>
      <c r="D15" s="62"/>
      <c r="E15" s="62"/>
      <c r="F15" s="62"/>
      <c r="G15" s="62"/>
      <c r="H15" s="62"/>
      <c r="I15" s="62"/>
      <c r="J15" s="62"/>
      <c r="K15" s="62"/>
      <c r="L15" s="62"/>
      <c r="M15" s="62"/>
      <c r="N15" s="62"/>
      <c r="O15" s="62"/>
      <c r="P15" s="62"/>
    </row>
    <row r="16" spans="1:16" x14ac:dyDescent="0.3">
      <c r="A16" s="184"/>
      <c r="B16" s="62"/>
      <c r="C16" s="62"/>
      <c r="D16" s="62"/>
      <c r="E16" s="62"/>
      <c r="F16" s="62"/>
      <c r="G16" s="62"/>
      <c r="H16" s="62"/>
      <c r="I16" s="62"/>
      <c r="J16" s="62"/>
      <c r="K16" s="62"/>
      <c r="L16" s="62"/>
      <c r="M16" s="62"/>
      <c r="N16" s="62"/>
      <c r="O16" s="62"/>
      <c r="P16" s="62"/>
    </row>
    <row r="17" spans="1:16" x14ac:dyDescent="0.3">
      <c r="A17" s="184"/>
      <c r="B17" s="62"/>
      <c r="C17" s="62"/>
      <c r="D17" s="62"/>
      <c r="E17" s="62"/>
      <c r="F17" s="62"/>
      <c r="G17" s="62"/>
      <c r="H17" s="62"/>
      <c r="I17" s="62"/>
      <c r="J17" s="62"/>
      <c r="K17" s="62"/>
      <c r="L17" s="62"/>
      <c r="M17" s="62"/>
      <c r="N17" s="62"/>
      <c r="O17" s="62"/>
      <c r="P17" s="62"/>
    </row>
    <row r="18" spans="1:16" x14ac:dyDescent="0.3">
      <c r="A18" s="184"/>
      <c r="B18" s="62"/>
      <c r="C18" s="62"/>
      <c r="D18" s="62"/>
      <c r="E18" s="62"/>
      <c r="F18" s="62"/>
      <c r="G18" s="62"/>
      <c r="H18" s="62"/>
      <c r="I18" s="62"/>
      <c r="J18" s="62"/>
      <c r="K18" s="62"/>
      <c r="L18" s="62"/>
      <c r="M18" s="62"/>
      <c r="N18" s="62"/>
      <c r="O18" s="62"/>
      <c r="P18" s="62"/>
    </row>
    <row r="19" spans="1:16" x14ac:dyDescent="0.3">
      <c r="A19" s="184"/>
      <c r="B19" s="62"/>
      <c r="C19" s="62"/>
      <c r="D19" s="62"/>
      <c r="E19" s="62"/>
      <c r="F19" s="62"/>
      <c r="G19" s="62"/>
      <c r="H19" s="62"/>
      <c r="I19" s="62"/>
      <c r="J19" s="62"/>
      <c r="K19" s="62"/>
      <c r="L19" s="62"/>
      <c r="M19" s="62"/>
      <c r="N19" s="62"/>
      <c r="O19" s="62"/>
      <c r="P19" s="62"/>
    </row>
    <row r="20" spans="1:16" x14ac:dyDescent="0.3">
      <c r="A20" s="184"/>
      <c r="B20" s="62"/>
      <c r="C20" s="62"/>
      <c r="D20" s="62"/>
      <c r="E20" s="62"/>
      <c r="F20" s="62"/>
      <c r="G20" s="62"/>
      <c r="H20" s="62"/>
      <c r="I20" s="62"/>
      <c r="J20" s="62"/>
      <c r="K20" s="62"/>
      <c r="L20" s="62"/>
      <c r="M20" s="62"/>
      <c r="N20" s="62"/>
      <c r="O20" s="62"/>
      <c r="P20" s="62"/>
    </row>
    <row r="21" spans="1:16" x14ac:dyDescent="0.3">
      <c r="A21" s="184"/>
      <c r="B21" s="62"/>
      <c r="C21" s="62"/>
      <c r="D21" s="62"/>
      <c r="E21" s="62"/>
      <c r="F21" s="62"/>
      <c r="G21" s="62"/>
      <c r="H21" s="62"/>
      <c r="I21" s="62"/>
      <c r="J21" s="62"/>
      <c r="K21" s="62"/>
      <c r="L21" s="62"/>
      <c r="M21" s="62"/>
      <c r="N21" s="62"/>
      <c r="O21" s="62"/>
      <c r="P21" s="62"/>
    </row>
  </sheetData>
  <mergeCells count="1">
    <mergeCell ref="B7:M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workbookViewId="0">
      <selection activeCell="B27" sqref="B27"/>
    </sheetView>
  </sheetViews>
  <sheetFormatPr defaultColWidth="9.21875" defaultRowHeight="15.6" x14ac:dyDescent="0.3"/>
  <cols>
    <col min="1" max="1" width="9.21875" style="41"/>
    <col min="2" max="2" width="20.44140625" style="41" bestFit="1" customWidth="1"/>
    <col min="3" max="4" width="9.21875" style="41"/>
    <col min="5" max="5" width="15.5546875" style="41" bestFit="1" customWidth="1"/>
    <col min="6" max="16384" width="9.21875" style="41"/>
  </cols>
  <sheetData>
    <row r="1" spans="1:6" x14ac:dyDescent="0.3">
      <c r="A1" s="1" t="s">
        <v>172</v>
      </c>
    </row>
    <row r="3" spans="1:6" x14ac:dyDescent="0.3">
      <c r="A3" s="41" t="s">
        <v>173</v>
      </c>
    </row>
    <row r="4" spans="1:6" ht="16.2" thickBot="1" x14ac:dyDescent="0.35"/>
    <row r="5" spans="1:6" ht="16.2" thickBot="1" x14ac:dyDescent="0.35">
      <c r="C5" s="227" t="s">
        <v>302</v>
      </c>
      <c r="D5" s="229"/>
      <c r="E5" s="229"/>
      <c r="F5" s="228"/>
    </row>
    <row r="6" spans="1:6" ht="16.2" thickBot="1" x14ac:dyDescent="0.35">
      <c r="B6" s="66"/>
      <c r="C6" s="60" t="s">
        <v>314</v>
      </c>
      <c r="D6" s="60" t="s">
        <v>315</v>
      </c>
      <c r="E6" s="60" t="s">
        <v>316</v>
      </c>
      <c r="F6" s="61" t="s">
        <v>304</v>
      </c>
    </row>
    <row r="7" spans="1:6" x14ac:dyDescent="0.3">
      <c r="B7" s="70" t="s">
        <v>189</v>
      </c>
      <c r="C7" s="62">
        <v>2043.03</v>
      </c>
      <c r="D7" s="62">
        <v>14238.38</v>
      </c>
      <c r="E7" s="62">
        <v>30.13</v>
      </c>
      <c r="F7" s="63">
        <v>0</v>
      </c>
    </row>
    <row r="8" spans="1:6" x14ac:dyDescent="0.3">
      <c r="B8" s="70" t="s">
        <v>197</v>
      </c>
      <c r="C8" s="62">
        <v>3369.2</v>
      </c>
      <c r="D8" s="62">
        <v>5278.7999999999993</v>
      </c>
      <c r="E8" s="62">
        <v>0</v>
      </c>
      <c r="F8" s="63">
        <v>0</v>
      </c>
    </row>
    <row r="9" spans="1:6" x14ac:dyDescent="0.3">
      <c r="B9" s="70" t="s">
        <v>188</v>
      </c>
      <c r="C9" s="62">
        <v>478.65</v>
      </c>
      <c r="D9" s="62">
        <v>4893.2999999999993</v>
      </c>
      <c r="E9" s="62">
        <v>0</v>
      </c>
      <c r="F9" s="63">
        <v>0</v>
      </c>
    </row>
    <row r="10" spans="1:6" x14ac:dyDescent="0.3">
      <c r="B10" s="70" t="s">
        <v>77</v>
      </c>
      <c r="C10" s="62">
        <v>11382.9</v>
      </c>
      <c r="D10" s="62">
        <v>23631.7</v>
      </c>
      <c r="E10" s="62">
        <v>424</v>
      </c>
      <c r="F10" s="63">
        <v>0</v>
      </c>
    </row>
    <row r="11" spans="1:6" x14ac:dyDescent="0.3">
      <c r="B11" s="70" t="s">
        <v>20</v>
      </c>
      <c r="C11" s="62">
        <v>3876.8</v>
      </c>
      <c r="D11" s="62">
        <v>10326</v>
      </c>
      <c r="E11" s="62">
        <v>1291</v>
      </c>
      <c r="F11" s="63">
        <v>1010</v>
      </c>
    </row>
    <row r="12" spans="1:6" x14ac:dyDescent="0.3">
      <c r="B12" s="70" t="s">
        <v>33</v>
      </c>
      <c r="C12" s="62">
        <v>0</v>
      </c>
      <c r="D12" s="62">
        <v>0</v>
      </c>
      <c r="E12" s="62">
        <v>11826</v>
      </c>
      <c r="F12" s="63">
        <v>2759</v>
      </c>
    </row>
    <row r="13" spans="1:6" x14ac:dyDescent="0.3">
      <c r="B13" s="70" t="s">
        <v>54</v>
      </c>
      <c r="C13" s="62">
        <v>58857.849999999991</v>
      </c>
      <c r="D13" s="62">
        <v>41145.51</v>
      </c>
      <c r="E13" s="62">
        <v>12384</v>
      </c>
      <c r="F13" s="63">
        <v>14171.5</v>
      </c>
    </row>
    <row r="14" spans="1:6" ht="16.2" thickBot="1" x14ac:dyDescent="0.35">
      <c r="B14" s="71" t="s">
        <v>271</v>
      </c>
      <c r="C14" s="64">
        <v>77965.399999999994</v>
      </c>
      <c r="D14" s="64">
        <v>85275.31</v>
      </c>
      <c r="E14" s="64">
        <v>25925</v>
      </c>
      <c r="F14" s="65">
        <v>17940.5</v>
      </c>
    </row>
    <row r="16" spans="1:6" ht="144" customHeight="1" x14ac:dyDescent="0.3">
      <c r="B16" s="281" t="s">
        <v>565</v>
      </c>
      <c r="C16" s="282"/>
      <c r="D16" s="282"/>
      <c r="E16" s="282"/>
      <c r="F16" s="282"/>
    </row>
  </sheetData>
  <mergeCells count="2">
    <mergeCell ref="C5:F5"/>
    <mergeCell ref="B16:F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Read Me</vt:lpstr>
      <vt:lpstr>US Pipeline by Status &amp; State</vt:lpstr>
      <vt:lpstr>US Project by Status</vt:lpstr>
      <vt:lpstr>US Lease &amp; Call Areas</vt:lpstr>
      <vt:lpstr>Global Wind Capacity by Market</vt:lpstr>
      <vt:lpstr>Cumulative Capacity by Country</vt:lpstr>
      <vt:lpstr>Operating &amp; Announced Capacity</vt:lpstr>
      <vt:lpstr>Global Pipeline by 2023</vt:lpstr>
      <vt:lpstr>Global Pipeline by Status</vt:lpstr>
      <vt:lpstr>European Strike Prices</vt:lpstr>
      <vt:lpstr>Auction Pricing Trends</vt:lpstr>
      <vt:lpstr>Capital Expenditures</vt:lpstr>
      <vt:lpstr>Global Capacity Factors by Date</vt:lpstr>
      <vt:lpstr>Debt-to-Equity Ratio by Year</vt:lpstr>
      <vt:lpstr>Global Turbine Trends</vt:lpstr>
      <vt:lpstr>Global Turbine Market by OEM</vt:lpstr>
      <vt:lpstr>Global Site Characteristics</vt:lpstr>
      <vt:lpstr> Substructure Trends</vt:lpstr>
      <vt:lpstr>Global Floating Pipeline by COD</vt:lpstr>
      <vt:lpstr>Global Floating Pipeline</vt:lpstr>
    </vt:vector>
  </TitlesOfParts>
  <Company>U.S. Department of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Spitsen</dc:creator>
  <cp:lastModifiedBy>Sheri</cp:lastModifiedBy>
  <dcterms:created xsi:type="dcterms:W3CDTF">2018-07-18T17:24:18Z</dcterms:created>
  <dcterms:modified xsi:type="dcterms:W3CDTF">2018-08-15T21:38:05Z</dcterms:modified>
</cp:coreProperties>
</file>