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carlisle\Desktop\Templates\SP3\CURRENT VERSIONS\"/>
    </mc:Choice>
  </mc:AlternateContent>
  <workbookProtection workbookPassword="CA82" lockStructure="1"/>
  <bookViews>
    <workbookView xWindow="10305" yWindow="-15" windowWidth="10230" windowHeight="4140" tabRatio="692"/>
  </bookViews>
  <sheets>
    <sheet name="Instructions" sheetId="25" r:id="rId1"/>
    <sheet name="Volume Data" sheetId="30" r:id="rId2"/>
    <sheet name="ASH-OFF Data 1" sheetId="31" r:id="rId3"/>
    <sheet name="ASH-OFF Data 2" sheetId="32" r:id="rId4"/>
    <sheet name="ASH-ON Data 1" sheetId="33" r:id="rId5"/>
    <sheet name="ASH-ON Data 2" sheetId="34" r:id="rId6"/>
    <sheet name="General Info &amp; Test Results" sheetId="1" r:id="rId7"/>
    <sheet name="Setup &amp; Instrumentation" sheetId="27" r:id="rId8"/>
    <sheet name="Volume" sheetId="17" r:id="rId9"/>
    <sheet name="Test Conditions" sheetId="6" r:id="rId10"/>
    <sheet name="Settings" sheetId="20" r:id="rId11"/>
    <sheet name="Energy Calcs (ASH Switch OFF)" sheetId="3" r:id="rId12"/>
    <sheet name="Energy Calcs (ASH Switch ON)" sheetId="19" r:id="rId13"/>
    <sheet name="Photos" sheetId="16" r:id="rId14"/>
    <sheet name="Comments" sheetId="29" r:id="rId15"/>
    <sheet name="Report Sign-Off Block" sheetId="24" r:id="rId16"/>
    <sheet name="Drop-Downs" sheetId="15" r:id="rId17"/>
    <sheet name="Version Control" sheetId="23" r:id="rId18"/>
  </sheets>
  <definedNames>
    <definedName name="ASH">'General Info &amp; Test Results'!$C$31</definedName>
    <definedName name="ASH_Switch">'Drop-Downs'!$N$12:$N$14</definedName>
    <definedName name="Aux_Comp">'Drop-Downs'!$X$12:$X$15</definedName>
    <definedName name="Aux_Comp_Y_N">'General Info &amp; Test Results'!$C$32</definedName>
    <definedName name="Compact?">'Drop-Downs'!$F$12:$F$14</definedName>
    <definedName name="Defrost">'Drop-Downs'!$P$12:$P$14</definedName>
    <definedName name="DefrostType">'Drop-Downs'!$P$12:$P$16</definedName>
    <definedName name="E_Cycle">'Drop-Downs'!$T$12:$T$14</definedName>
    <definedName name="E_Cycle_OFF">'Drop-Downs'!$T$12:$T$14</definedName>
    <definedName name="E_Cycle_ON">'Drop-Downs'!$V$12:$V$14</definedName>
    <definedName name="FF_Comp_Temp">'Drop-Downs'!$R$12:$R$14</definedName>
    <definedName name="FF_FR">'Drop-Downs'!$Z$12:$Z$14</definedName>
    <definedName name="Freezer_Type">'Drop-Downs'!$R$21:$R$23</definedName>
    <definedName name="FRZ_Comp_Temp">'Drop-Downs'!$L$12:$L$14</definedName>
    <definedName name="_xlnm.Print_Area" localSheetId="11">'Energy Calcs (ASH Switch OFF)'!$B$11:$Q$85</definedName>
    <definedName name="_xlnm.Print_Area" localSheetId="12">'Energy Calcs (ASH Switch ON)'!$B$11:$Q$88</definedName>
    <definedName name="_xlnm.Print_Area" localSheetId="6">'General Info &amp; Test Results'!$B$11:$L$51</definedName>
    <definedName name="_xlnm.Print_Area" localSheetId="13">Photos!$B$11:$S$258</definedName>
    <definedName name="_xlnm.Print_Area" localSheetId="10">Settings!$B$14:$O$23</definedName>
    <definedName name="_xlnm.Print_Area" localSheetId="9">'Test Conditions'!$B$10:$L$81</definedName>
    <definedName name="_xlnm.Print_Area" localSheetId="8">Volume!$B$11:$D$13</definedName>
    <definedName name="Product_Class">'Drop-Downs'!$B$12:$B$32</definedName>
    <definedName name="Product_Type">'Drop-Downs'!$D$12:$D$16</definedName>
    <definedName name="RefrigeratorTypes">'General Info &amp; Test Results'!$E$53:$E$57</definedName>
    <definedName name="Steady_state_Condition">'Drop-Downs'!$H$12:$H$14</definedName>
    <definedName name="Temp_Set">'Drop-Downs'!$T$21:$T$26</definedName>
    <definedName name="VASH">'General Info &amp; Test Results'!$C$33</definedName>
    <definedName name="Yes_No">'Drop-Downs'!$J$12:$J$14</definedName>
  </definedNames>
  <calcPr calcId="152511"/>
</workbook>
</file>

<file path=xl/calcChain.xml><?xml version="1.0" encoding="utf-8"?>
<calcChain xmlns="http://schemas.openxmlformats.org/spreadsheetml/2006/main">
  <c r="B7" i="25" l="1"/>
  <c r="C6" i="25"/>
  <c r="B6" i="25"/>
  <c r="B5" i="25"/>
  <c r="B4" i="25"/>
  <c r="C3" i="25"/>
  <c r="B3" i="25"/>
  <c r="B2" i="25"/>
  <c r="B8" i="30"/>
  <c r="B7" i="30"/>
  <c r="E6" i="30"/>
  <c r="B6" i="30"/>
  <c r="B5" i="30"/>
  <c r="B4" i="30"/>
  <c r="E3" i="30"/>
  <c r="B3" i="30"/>
  <c r="B2" i="30"/>
  <c r="B8" i="31"/>
  <c r="B7" i="31"/>
  <c r="E6" i="31"/>
  <c r="B6" i="31"/>
  <c r="B5" i="31"/>
  <c r="B4" i="31"/>
  <c r="E3" i="31"/>
  <c r="B3" i="31"/>
  <c r="B2" i="31"/>
  <c r="B8" i="32"/>
  <c r="B7" i="32"/>
  <c r="E6" i="32"/>
  <c r="B6" i="32"/>
  <c r="B5" i="32"/>
  <c r="B4" i="32"/>
  <c r="E3" i="32"/>
  <c r="B3" i="32"/>
  <c r="B2" i="32"/>
  <c r="B8" i="33"/>
  <c r="B7" i="33"/>
  <c r="E6" i="33"/>
  <c r="B6" i="33"/>
  <c r="B5" i="33"/>
  <c r="B4" i="33"/>
  <c r="E3" i="33"/>
  <c r="B3" i="33"/>
  <c r="B2" i="33"/>
  <c r="E6" i="34"/>
  <c r="B8" i="34"/>
  <c r="B7" i="34"/>
  <c r="B8" i="1"/>
  <c r="B7" i="1"/>
  <c r="C6" i="1"/>
  <c r="B6" i="1"/>
  <c r="B5" i="1"/>
  <c r="B4" i="1"/>
  <c r="C3" i="1"/>
  <c r="B3" i="1"/>
  <c r="B2" i="1"/>
  <c r="B8" i="27"/>
  <c r="B7" i="27"/>
  <c r="C6" i="27"/>
  <c r="B6" i="27"/>
  <c r="B5" i="27"/>
  <c r="B4" i="27"/>
  <c r="C3" i="27"/>
  <c r="B3" i="27"/>
  <c r="B2" i="27"/>
  <c r="B8" i="17"/>
  <c r="B7" i="17"/>
  <c r="C6" i="17"/>
  <c r="B6" i="17"/>
  <c r="B5" i="17"/>
  <c r="B4" i="17"/>
  <c r="C3" i="17"/>
  <c r="B3" i="17"/>
  <c r="B2" i="17"/>
  <c r="B8" i="6"/>
  <c r="B7" i="6"/>
  <c r="C6" i="6"/>
  <c r="B6" i="6"/>
  <c r="B5" i="6"/>
  <c r="B4" i="6"/>
  <c r="C3" i="6"/>
  <c r="B3" i="6"/>
  <c r="B2" i="6"/>
  <c r="C6" i="20"/>
  <c r="B8" i="20"/>
  <c r="B7" i="20"/>
  <c r="B8" i="3"/>
  <c r="B7" i="3"/>
  <c r="D6" i="3"/>
  <c r="B6" i="3"/>
  <c r="B5" i="3"/>
  <c r="B4" i="3"/>
  <c r="D3" i="3"/>
  <c r="B3" i="3"/>
  <c r="B2" i="3"/>
  <c r="D6" i="19"/>
  <c r="B8" i="19"/>
  <c r="B7" i="19"/>
  <c r="B8" i="16"/>
  <c r="B7" i="16"/>
  <c r="C6" i="16"/>
  <c r="B6" i="16"/>
  <c r="B5" i="16"/>
  <c r="B4" i="16"/>
  <c r="C3" i="16"/>
  <c r="B3" i="16"/>
  <c r="B2" i="16"/>
  <c r="B8" i="29"/>
  <c r="B7" i="29"/>
  <c r="C6" i="29"/>
  <c r="B6" i="29"/>
  <c r="B5" i="29"/>
  <c r="B4" i="29"/>
  <c r="C3" i="29"/>
  <c r="B3" i="29"/>
  <c r="B2" i="29"/>
  <c r="B8" i="24"/>
  <c r="B7" i="24"/>
  <c r="C6" i="24"/>
  <c r="B6" i="24"/>
  <c r="B5" i="24"/>
  <c r="B4" i="24"/>
  <c r="C3" i="24"/>
  <c r="B3" i="24"/>
  <c r="B2" i="24"/>
  <c r="C6" i="15"/>
  <c r="B8" i="15"/>
  <c r="B7" i="15"/>
  <c r="C8" i="23"/>
  <c r="C8" i="27" s="1"/>
  <c r="C7" i="23"/>
  <c r="C7" i="15" s="1"/>
  <c r="C6" i="23"/>
  <c r="C5" i="23"/>
  <c r="C5" i="1" s="1"/>
  <c r="C4" i="23"/>
  <c r="C4" i="17" s="1"/>
  <c r="C4" i="16" l="1"/>
  <c r="C4" i="6"/>
  <c r="C4" i="1"/>
  <c r="C4" i="24"/>
  <c r="D4" i="3"/>
  <c r="C4" i="27"/>
  <c r="D4" i="19"/>
  <c r="E4" i="34"/>
  <c r="E8" i="34"/>
  <c r="E8" i="32"/>
  <c r="E8" i="30"/>
  <c r="E8" i="33"/>
  <c r="E8" i="31"/>
  <c r="C8" i="1"/>
  <c r="C5" i="16"/>
  <c r="C5" i="29"/>
  <c r="E4" i="33"/>
  <c r="E4" i="32"/>
  <c r="E4" i="31"/>
  <c r="E4" i="30"/>
  <c r="C4" i="25"/>
  <c r="C5" i="27"/>
  <c r="E5" i="33"/>
  <c r="E5" i="32"/>
  <c r="E5" i="31"/>
  <c r="E5" i="30"/>
  <c r="C5" i="25"/>
  <c r="C5" i="17"/>
  <c r="C5" i="24"/>
  <c r="C5" i="6"/>
  <c r="C4" i="15"/>
  <c r="C4" i="29"/>
  <c r="D5" i="3"/>
  <c r="C4" i="20"/>
  <c r="C7" i="25"/>
  <c r="E7" i="30"/>
  <c r="E7" i="31"/>
  <c r="E7" i="32"/>
  <c r="E7" i="33"/>
  <c r="E7" i="34"/>
  <c r="C7" i="1"/>
  <c r="C8" i="15"/>
  <c r="C8" i="24"/>
  <c r="C8" i="29"/>
  <c r="C8" i="16"/>
  <c r="D8" i="19"/>
  <c r="D8" i="3"/>
  <c r="C8" i="20"/>
  <c r="C8" i="6"/>
  <c r="C8" i="17"/>
  <c r="C7" i="27"/>
  <c r="C7" i="17"/>
  <c r="C7" i="6"/>
  <c r="C7" i="20"/>
  <c r="D7" i="3"/>
  <c r="D7" i="19"/>
  <c r="C7" i="16"/>
  <c r="C7" i="29"/>
  <c r="C7" i="24"/>
  <c r="E63" i="19" l="1"/>
  <c r="E62" i="19"/>
  <c r="L77" i="6"/>
  <c r="K77" i="6"/>
  <c r="J77" i="6"/>
  <c r="I77" i="6"/>
  <c r="F77" i="6"/>
  <c r="E77" i="6"/>
  <c r="D77" i="6"/>
  <c r="C77" i="6"/>
  <c r="AT26" i="19"/>
  <c r="AT27" i="19"/>
  <c r="Z21" i="19"/>
  <c r="Z22" i="19"/>
  <c r="Z23" i="19"/>
  <c r="Z24" i="19"/>
  <c r="Z25" i="19"/>
  <c r="Z26" i="19"/>
  <c r="Z27" i="19"/>
  <c r="Z20" i="19"/>
  <c r="Z27" i="3"/>
  <c r="Z26" i="3"/>
  <c r="Z25" i="3"/>
  <c r="Z24" i="3"/>
  <c r="E62" i="3" s="1"/>
  <c r="Z23" i="3"/>
  <c r="Z22" i="3"/>
  <c r="E61" i="3" s="1"/>
  <c r="Z21" i="3"/>
  <c r="Z20" i="3"/>
  <c r="G47" i="3"/>
  <c r="G39" i="3"/>
  <c r="G34" i="3"/>
  <c r="G48" i="19"/>
  <c r="G40" i="19"/>
  <c r="G35" i="19"/>
  <c r="G47" i="19"/>
  <c r="G39" i="19"/>
  <c r="G34" i="19"/>
  <c r="G46" i="3"/>
  <c r="G38" i="3"/>
  <c r="G33" i="3"/>
  <c r="AK21" i="19"/>
  <c r="AK22" i="19"/>
  <c r="AK23" i="19"/>
  <c r="AK24" i="19"/>
  <c r="AK25" i="19"/>
  <c r="AK26" i="19"/>
  <c r="AK27" i="19"/>
  <c r="J21" i="19"/>
  <c r="J22" i="19"/>
  <c r="J23" i="19"/>
  <c r="J24" i="19"/>
  <c r="J25" i="19"/>
  <c r="J26" i="19"/>
  <c r="J27" i="19"/>
  <c r="F21" i="19"/>
  <c r="F22" i="19"/>
  <c r="F23" i="19"/>
  <c r="F24" i="19"/>
  <c r="F25" i="19"/>
  <c r="F26" i="19"/>
  <c r="F27" i="19"/>
  <c r="AT21" i="3"/>
  <c r="AT22" i="3"/>
  <c r="AT23" i="3"/>
  <c r="AT24" i="3"/>
  <c r="AT25" i="3"/>
  <c r="AT26" i="3"/>
  <c r="AT27" i="3"/>
  <c r="AK21" i="3"/>
  <c r="AK22" i="3"/>
  <c r="AK23" i="3"/>
  <c r="AK24" i="3"/>
  <c r="AK25" i="3"/>
  <c r="AK26" i="3"/>
  <c r="AK27" i="3"/>
  <c r="J21" i="3"/>
  <c r="J22" i="3"/>
  <c r="J23" i="3"/>
  <c r="J24" i="3"/>
  <c r="J25" i="3"/>
  <c r="J26" i="3"/>
  <c r="J27" i="3"/>
  <c r="F21" i="3"/>
  <c r="F22" i="3"/>
  <c r="F23" i="3"/>
  <c r="F24" i="3"/>
  <c r="F25" i="3"/>
  <c r="F26" i="3"/>
  <c r="F27" i="3"/>
  <c r="J34" i="19"/>
  <c r="J35" i="19" s="1"/>
  <c r="J33" i="3"/>
  <c r="J34" i="3" s="1"/>
  <c r="G40" i="3" l="1"/>
  <c r="G50" i="3" s="1"/>
  <c r="E65" i="19"/>
  <c r="G41" i="19"/>
  <c r="G51" i="19" s="1"/>
  <c r="G49" i="19"/>
  <c r="G36" i="19"/>
  <c r="G48" i="3"/>
  <c r="G35" i="3"/>
  <c r="C23" i="17"/>
  <c r="C17" i="17" l="1"/>
  <c r="B6" i="34"/>
  <c r="B5" i="34"/>
  <c r="B4" i="34"/>
  <c r="B3" i="34"/>
  <c r="B2" i="34"/>
  <c r="D100" i="3"/>
  <c r="D101" i="3" s="1"/>
  <c r="C24" i="17" l="1"/>
  <c r="F14" i="1"/>
  <c r="F15" i="1"/>
  <c r="F19" i="1"/>
  <c r="C114" i="6"/>
  <c r="Z28" i="19"/>
  <c r="Z28" i="3"/>
  <c r="AT20" i="3"/>
  <c r="AK20" i="3"/>
  <c r="AT21" i="19"/>
  <c r="AT22" i="19"/>
  <c r="AT23" i="19"/>
  <c r="AT24" i="19"/>
  <c r="AT25" i="19"/>
  <c r="AT20" i="19"/>
  <c r="AK20" i="19"/>
  <c r="E64" i="3" l="1"/>
  <c r="E65" i="3" s="1"/>
  <c r="D99" i="3"/>
  <c r="D102" i="3" s="1"/>
  <c r="E79" i="19"/>
  <c r="E80" i="19" s="1"/>
  <c r="AL24" i="19"/>
  <c r="AC24" i="19"/>
  <c r="AL20" i="19"/>
  <c r="AC20" i="19"/>
  <c r="AL24" i="3"/>
  <c r="AL20" i="3"/>
  <c r="AC24" i="3"/>
  <c r="AC20" i="3"/>
  <c r="AK28" i="19" l="1"/>
  <c r="AT28" i="19"/>
  <c r="AT28" i="3"/>
  <c r="AK28" i="3"/>
  <c r="E78" i="3" s="1"/>
  <c r="E79" i="3" s="1"/>
  <c r="D103" i="3"/>
  <c r="J114" i="6"/>
  <c r="K114" i="6"/>
  <c r="L114" i="6"/>
  <c r="I114" i="6"/>
  <c r="F114" i="6"/>
  <c r="D114" i="6"/>
  <c r="E114" i="6"/>
  <c r="L101" i="6"/>
  <c r="J101" i="6"/>
  <c r="K101" i="6"/>
  <c r="I101" i="6"/>
  <c r="F101" i="6"/>
  <c r="D101" i="6"/>
  <c r="E101" i="6"/>
  <c r="C101" i="6"/>
  <c r="G88" i="6"/>
  <c r="H88" i="6"/>
  <c r="H87" i="6"/>
  <c r="G87" i="6"/>
  <c r="C87" i="6"/>
  <c r="C78" i="6" l="1"/>
  <c r="I78" i="6"/>
  <c r="L78" i="6"/>
  <c r="J78" i="6"/>
  <c r="K78" i="6"/>
  <c r="D78" i="6"/>
  <c r="E78" i="6"/>
  <c r="F78" i="6"/>
  <c r="J80" i="6" l="1"/>
  <c r="L80" i="6"/>
  <c r="F80" i="6"/>
  <c r="D80" i="6"/>
  <c r="G29" i="1"/>
  <c r="G30" i="1"/>
  <c r="G31" i="1"/>
  <c r="D15" i="24"/>
  <c r="G28" i="1" s="1"/>
  <c r="H29" i="1" l="1"/>
  <c r="H30" i="1"/>
  <c r="H31" i="1"/>
  <c r="H28" i="1"/>
  <c r="E66" i="19"/>
  <c r="E5" i="34" l="1"/>
  <c r="B6" i="15"/>
  <c r="B5" i="15"/>
  <c r="B4" i="15"/>
  <c r="B3" i="15"/>
  <c r="B2" i="15"/>
  <c r="B6" i="19" l="1"/>
  <c r="B5" i="19"/>
  <c r="B4" i="19"/>
  <c r="B3" i="19"/>
  <c r="B2" i="19"/>
  <c r="B6" i="20"/>
  <c r="B5" i="20"/>
  <c r="B4" i="20"/>
  <c r="B3" i="20"/>
  <c r="B2" i="20"/>
  <c r="E3" i="34" l="1"/>
  <c r="C3" i="15"/>
  <c r="C5" i="15"/>
  <c r="D5" i="19"/>
  <c r="C5" i="20"/>
  <c r="D3" i="19"/>
  <c r="C3" i="20"/>
  <c r="L59" i="6" l="1"/>
  <c r="J59" i="6"/>
  <c r="F59" i="6"/>
  <c r="D59" i="6"/>
  <c r="D81" i="6" s="1"/>
  <c r="L58" i="6"/>
  <c r="J58" i="6"/>
  <c r="J20" i="19"/>
  <c r="F20" i="19"/>
  <c r="J20" i="3"/>
  <c r="F20" i="3"/>
  <c r="J81" i="6" l="1"/>
  <c r="F58" i="6"/>
  <c r="D58" i="6"/>
  <c r="E34" i="3" l="1"/>
  <c r="E33" i="3"/>
  <c r="F34" i="3"/>
  <c r="F33" i="3"/>
  <c r="D34" i="3"/>
  <c r="D33" i="3"/>
  <c r="E57" i="6"/>
  <c r="F57" i="6"/>
  <c r="C57" i="6"/>
  <c r="D57" i="6"/>
  <c r="F35" i="3" l="1"/>
  <c r="D35" i="3"/>
  <c r="E35" i="3"/>
  <c r="E70" i="3" s="1"/>
  <c r="F81" i="6"/>
  <c r="L57" i="6" l="1"/>
  <c r="K57" i="6"/>
  <c r="J57" i="6"/>
  <c r="I57" i="6"/>
  <c r="F47" i="19"/>
  <c r="E47" i="19"/>
  <c r="D47" i="19"/>
  <c r="F39" i="19"/>
  <c r="E39" i="19"/>
  <c r="D39" i="19"/>
  <c r="F34" i="19"/>
  <c r="E34" i="19"/>
  <c r="D34" i="19"/>
  <c r="F46" i="3"/>
  <c r="E46" i="3"/>
  <c r="D46" i="3"/>
  <c r="F38" i="3"/>
  <c r="E38" i="3"/>
  <c r="D38" i="3"/>
  <c r="D84" i="19" l="1"/>
  <c r="F18" i="1" s="1"/>
  <c r="L81" i="6" l="1"/>
  <c r="F48" i="19" l="1"/>
  <c r="E48" i="19"/>
  <c r="D48" i="19"/>
  <c r="F40" i="19"/>
  <c r="F41" i="19" s="1"/>
  <c r="E40" i="19"/>
  <c r="E41" i="19" s="1"/>
  <c r="D40" i="19"/>
  <c r="D41" i="19" s="1"/>
  <c r="F35" i="19"/>
  <c r="F36" i="19" s="1"/>
  <c r="E35" i="19"/>
  <c r="D35" i="19"/>
  <c r="D36" i="19" s="1"/>
  <c r="F49" i="19" l="1"/>
  <c r="E49" i="19"/>
  <c r="D49" i="19"/>
  <c r="E36" i="19"/>
  <c r="E71" i="19" s="1"/>
  <c r="F51" i="19"/>
  <c r="V14" i="15"/>
  <c r="E57" i="19" l="1"/>
  <c r="V13" i="15" s="1"/>
  <c r="D51" i="19"/>
  <c r="E51" i="19"/>
  <c r="F39" i="3"/>
  <c r="F40" i="3" s="1"/>
  <c r="F47" i="3" l="1"/>
  <c r="F48" i="3" s="1"/>
  <c r="E47" i="3"/>
  <c r="D47" i="3"/>
  <c r="F50" i="3" l="1"/>
  <c r="E39" i="3" l="1"/>
  <c r="E40" i="3" l="1"/>
  <c r="E48" i="3"/>
  <c r="E56" i="3"/>
  <c r="T13" i="15" s="1"/>
  <c r="D39" i="3"/>
  <c r="E50" i="3" l="1"/>
  <c r="D40" i="3"/>
  <c r="D48" i="3"/>
  <c r="D50" i="3" l="1"/>
  <c r="T14" i="15"/>
  <c r="D83" i="3" l="1"/>
  <c r="F17" i="1" s="1"/>
</calcChain>
</file>

<file path=xl/sharedStrings.xml><?xml version="1.0" encoding="utf-8"?>
<sst xmlns="http://schemas.openxmlformats.org/spreadsheetml/2006/main" count="895" uniqueCount="449">
  <si>
    <t>Lab Name:</t>
  </si>
  <si>
    <t>Product Information</t>
  </si>
  <si>
    <t xml:space="preserve">Manufacturer model number: </t>
  </si>
  <si>
    <t xml:space="preserve">Product Type: </t>
  </si>
  <si>
    <t>Condition as received:</t>
  </si>
  <si>
    <t>Product Class:</t>
  </si>
  <si>
    <t xml:space="preserve">Freezer Adjustment Factor </t>
  </si>
  <si>
    <t>Part 1</t>
  </si>
  <si>
    <t>Abbreviations</t>
  </si>
  <si>
    <t>TR</t>
  </si>
  <si>
    <t>Fresh food compartment temperature (°F)</t>
  </si>
  <si>
    <t>TF</t>
  </si>
  <si>
    <t>Freezer compartment temperature (°F)</t>
  </si>
  <si>
    <t>EP</t>
  </si>
  <si>
    <t>Energy expended in kWh during the test period (kWh)</t>
  </si>
  <si>
    <t>T</t>
  </si>
  <si>
    <t>Length of time of the test period (min)</t>
  </si>
  <si>
    <t>ET</t>
  </si>
  <si>
    <t>Test cycle energy expended (kWh/day)</t>
  </si>
  <si>
    <t>E</t>
  </si>
  <si>
    <t>Total per cycle energy consumption (kWh/day)</t>
  </si>
  <si>
    <t>TC1 - FR</t>
  </si>
  <si>
    <t>TC2 - FR</t>
  </si>
  <si>
    <t>TC3- FR</t>
  </si>
  <si>
    <t>Ambient 1</t>
  </si>
  <si>
    <t>Ambient 2</t>
  </si>
  <si>
    <t>Test</t>
  </si>
  <si>
    <t>Test Period</t>
  </si>
  <si>
    <t>Energy Used (kWh)</t>
  </si>
  <si>
    <t>Mid</t>
  </si>
  <si>
    <t>Warm</t>
  </si>
  <si>
    <t>Cold</t>
  </si>
  <si>
    <t xml:space="preserve">Freezer Interpolation </t>
  </si>
  <si>
    <t>CT</t>
  </si>
  <si>
    <t>Elapsed Time (min)</t>
  </si>
  <si>
    <t>End Time (min)</t>
  </si>
  <si>
    <t>Start Time (min)</t>
  </si>
  <si>
    <t>Settings</t>
  </si>
  <si>
    <t>Freezer Setting:</t>
  </si>
  <si>
    <t>Test Conditions</t>
  </si>
  <si>
    <t>Step 1</t>
  </si>
  <si>
    <t>Step 2</t>
  </si>
  <si>
    <t>Step 3</t>
  </si>
  <si>
    <t>Step 4</t>
  </si>
  <si>
    <t>Step 5</t>
  </si>
  <si>
    <t>Step 6</t>
  </si>
  <si>
    <t>Step 7</t>
  </si>
  <si>
    <t>Step 8</t>
  </si>
  <si>
    <t>Temp Setting</t>
  </si>
  <si>
    <t>EP2</t>
  </si>
  <si>
    <t>T2</t>
  </si>
  <si>
    <t>Stabilization Period</t>
  </si>
  <si>
    <t>Min</t>
  </si>
  <si>
    <t>Max</t>
  </si>
  <si>
    <t>Checkpoint 1</t>
  </si>
  <si>
    <t>Average - FR</t>
  </si>
  <si>
    <t xml:space="preserve">Checkpoint 2 </t>
  </si>
  <si>
    <t>Annual Energy Consumption (kWh/yr)</t>
  </si>
  <si>
    <t xml:space="preserve">The unit shall be given a "run-in" period sufficient to assure a thorough working-in of mechanical parts. Duration shall be at least 24 hours of compressor run-time. </t>
  </si>
  <si>
    <t>The ambient temperature shall be 90.0 ±1 °F. (32.3±0.6 °C.) during the stabilization period and during the test period.</t>
  </si>
  <si>
    <t>TC3 - FR</t>
  </si>
  <si>
    <t>TC4 - FR*</t>
  </si>
  <si>
    <t>TC5 - FR*</t>
  </si>
  <si>
    <t>Special-purpose compartment:</t>
  </si>
  <si>
    <t xml:space="preserve">AV </t>
  </si>
  <si>
    <t>Adjusted Volume (ft3)</t>
  </si>
  <si>
    <t>Refrigerator-Freezer</t>
  </si>
  <si>
    <t>Freezer</t>
  </si>
  <si>
    <t>Standard-sized or Compact?</t>
  </si>
  <si>
    <t xml:space="preserve">All-refrigerator </t>
  </si>
  <si>
    <t>Part 2</t>
  </si>
  <si>
    <t>T1</t>
  </si>
  <si>
    <t>EP1</t>
  </si>
  <si>
    <t>ET1</t>
  </si>
  <si>
    <t>CTl</t>
  </si>
  <si>
    <t>CTm</t>
  </si>
  <si>
    <t>Shortest time between defrost (hrs)</t>
  </si>
  <si>
    <t>Maximum time between defrost (hrs)</t>
  </si>
  <si>
    <t>Defrost timer run-time for compete cycle (hrs)</t>
  </si>
  <si>
    <t>Energy Used (kWh/day)</t>
  </si>
  <si>
    <t>ET2</t>
  </si>
  <si>
    <t>TF1</t>
  </si>
  <si>
    <t>TF2</t>
  </si>
  <si>
    <t>k</t>
  </si>
  <si>
    <t>Test Period 1</t>
  </si>
  <si>
    <t>Steady-state Condition Used:</t>
  </si>
  <si>
    <t>(A or B)</t>
  </si>
  <si>
    <t>TC5- FR*</t>
  </si>
  <si>
    <t>FF</t>
  </si>
  <si>
    <t>FR</t>
  </si>
  <si>
    <t xml:space="preserve">Fresh food compartment </t>
  </si>
  <si>
    <t xml:space="preserve">Freezer compartment </t>
  </si>
  <si>
    <t xml:space="preserve">Test Period 1 </t>
  </si>
  <si>
    <t xml:space="preserve">Test Period 2 </t>
  </si>
  <si>
    <t>Product Type</t>
  </si>
  <si>
    <t>Factor</t>
  </si>
  <si>
    <t>Product Class</t>
  </si>
  <si>
    <t>3A</t>
  </si>
  <si>
    <t>5A</t>
  </si>
  <si>
    <t>Compact?</t>
  </si>
  <si>
    <t>Standard-sized</t>
  </si>
  <si>
    <t>Compact</t>
  </si>
  <si>
    <t>Steady state Condition</t>
  </si>
  <si>
    <t>A</t>
  </si>
  <si>
    <t>B</t>
  </si>
  <si>
    <t xml:space="preserve">     Height</t>
  </si>
  <si>
    <t xml:space="preserve">     Width</t>
  </si>
  <si>
    <t xml:space="preserve">     Depth</t>
  </si>
  <si>
    <t>Outer Dimensions (in)</t>
  </si>
  <si>
    <t>If additional sensors were used, describe placement:</t>
  </si>
  <si>
    <t>Describe placement of sensors used to measure ambient temperature:</t>
  </si>
  <si>
    <t>Yes</t>
  </si>
  <si>
    <t>No</t>
  </si>
  <si>
    <t>Table of Contents</t>
  </si>
  <si>
    <t>Adjusted</t>
  </si>
  <si>
    <t>Fresh Food</t>
  </si>
  <si>
    <t>Run-in Start:</t>
  </si>
  <si>
    <t>Run-in End:</t>
  </si>
  <si>
    <t>Elapsed Time (hours)</t>
  </si>
  <si>
    <t>Date (MM/DD/YYYY)</t>
  </si>
  <si>
    <t>Time (hh:mm)</t>
  </si>
  <si>
    <t>FRZ Comp Temp</t>
  </si>
  <si>
    <t>ASH Switch</t>
  </si>
  <si>
    <t>ON</t>
  </si>
  <si>
    <t>OFF</t>
  </si>
  <si>
    <t xml:space="preserve">Line Frequency (Hz): </t>
  </si>
  <si>
    <t>Measured Compartment Volumes (ft3)</t>
  </si>
  <si>
    <t>Compartment Volume Measurement</t>
  </si>
  <si>
    <t>As defined in HRF-1-1979</t>
  </si>
  <si>
    <t>Volume</t>
  </si>
  <si>
    <t>Test Start Date:</t>
  </si>
  <si>
    <t xml:space="preserve">   ASH Switch OFF</t>
  </si>
  <si>
    <t xml:space="preserve">   Overall*</t>
  </si>
  <si>
    <t xml:space="preserve">   ASH Switch ON*</t>
  </si>
  <si>
    <t>Product Type*</t>
  </si>
  <si>
    <t xml:space="preserve">Basic Refrigerator </t>
  </si>
  <si>
    <t>1. Duration of “run-in” period (in accordance with Section 7.4.2 of HRF-1-1979)</t>
  </si>
  <si>
    <t>Explanation of energy use determination if unit type is not covered by the test procedure</t>
  </si>
  <si>
    <t>ASH</t>
  </si>
  <si>
    <t>Anti-sweat Heater</t>
  </si>
  <si>
    <t>Test Part 1</t>
  </si>
  <si>
    <t>Raw Data Import Instructions</t>
  </si>
  <si>
    <t xml:space="preserve">       - Watts</t>
  </si>
  <si>
    <t xml:space="preserve">       - Watt-hours</t>
  </si>
  <si>
    <t xml:space="preserve">       - Volts</t>
  </si>
  <si>
    <t xml:space="preserve">       - Amps</t>
  </si>
  <si>
    <t xml:space="preserve">       - Temperatures from Ambient thermocouples (2 or more)</t>
  </si>
  <si>
    <t>Date of Manufacture (if available):</t>
  </si>
  <si>
    <t>Per Cycle Energy Consumption (kWh/day)</t>
  </si>
  <si>
    <t>Test Period 2</t>
  </si>
  <si>
    <t>Test Part 2*</t>
  </si>
  <si>
    <t xml:space="preserve"> * If necessary</t>
  </si>
  <si>
    <t>Tests with Anti-Sweat Heater OFF</t>
  </si>
  <si>
    <t>Test Period 2 *</t>
  </si>
  <si>
    <t>Yes_no</t>
  </si>
  <si>
    <t>For tests with ASH turned OFF</t>
  </si>
  <si>
    <t>TC6- FR*</t>
  </si>
  <si>
    <t>Calculations for Energy Tests with no ASH Switch or with ASH Switch in OFF Position</t>
  </si>
  <si>
    <t>ASH - Switch OFF</t>
  </si>
  <si>
    <t>ASH - Switch ON *</t>
  </si>
  <si>
    <t>Anti-Sweat Heater Switch present?</t>
  </si>
  <si>
    <t>Defrost</t>
  </si>
  <si>
    <t>Variable</t>
  </si>
  <si>
    <t>Defrost Control Type:</t>
  </si>
  <si>
    <t>Explain how defrost control type was determined:</t>
  </si>
  <si>
    <t>Include raw data that shows the measurements on which these steady-state calculations are based.</t>
  </si>
  <si>
    <t xml:space="preserve">Explanation of how CT was determined. If CTl and CTm were used, explain how they were obtained. If default values were used, state that below: </t>
  </si>
  <si>
    <t>If color-coding scheme for raw data sheets is used, explain here:</t>
  </si>
  <si>
    <t>Duration (min)</t>
  </si>
  <si>
    <t>Elapsed Time Between Checkpoints (min)</t>
  </si>
  <si>
    <t>Standardized Freezer Compartment Temp</t>
  </si>
  <si>
    <t>Photos</t>
  </si>
  <si>
    <t>Step 10</t>
  </si>
  <si>
    <t xml:space="preserve">Lab  Information </t>
  </si>
  <si>
    <t>Input cell</t>
  </si>
  <si>
    <t xml:space="preserve">CRF (adjustment factor) </t>
  </si>
  <si>
    <t xml:space="preserve">Anti-sweat heater switch: (if applicable) </t>
  </si>
  <si>
    <t>For Long-time Automatic and Variable Defrost Models</t>
  </si>
  <si>
    <t>For Non-Automatic and Automatic Defrost Models</t>
  </si>
  <si>
    <t>Calculation of ET: Test Cycle energy expended (kWh/day)</t>
  </si>
  <si>
    <t>How many FR Thermocouples (TCs) were used?</t>
  </si>
  <si>
    <t xml:space="preserve">Mid </t>
  </si>
  <si>
    <t>Elapsed Time</t>
  </si>
  <si>
    <t>Start Time</t>
  </si>
  <si>
    <t>End Time</t>
  </si>
  <si>
    <t>Automatic (non-variable)</t>
  </si>
  <si>
    <t>Non-automatic</t>
  </si>
  <si>
    <t>Long-time Automatic</t>
  </si>
  <si>
    <t>Average Temperatures (deg F)</t>
  </si>
  <si>
    <t>Change in FR Temp (deg F)</t>
  </si>
  <si>
    <t>Rate of Change in FR Temp (deg F / hr)</t>
  </si>
  <si>
    <t xml:space="preserve">Start Time </t>
  </si>
  <si>
    <t xml:space="preserve">End Time </t>
  </si>
  <si>
    <t>Test Period (min)</t>
  </si>
  <si>
    <t>FRZ Compartment temp in Test Period 1 (deg F)</t>
  </si>
  <si>
    <t>FRZ Compartment temp in Test Period 2 (deg F)</t>
  </si>
  <si>
    <t>Title Block</t>
  </si>
  <si>
    <t>File Name:</t>
  </si>
  <si>
    <t>Tab Name:</t>
  </si>
  <si>
    <t>Version Number:</t>
  </si>
  <si>
    <t xml:space="preserve">Test Completion Date: </t>
  </si>
  <si>
    <t>Revisions List</t>
  </si>
  <si>
    <t>Version</t>
  </si>
  <si>
    <t>Date</t>
  </si>
  <si>
    <t>Test Report Sign-Off Block</t>
  </si>
  <si>
    <t>Role</t>
  </si>
  <si>
    <t>Entity</t>
  </si>
  <si>
    <t>Test Completion</t>
  </si>
  <si>
    <t>Reference Test Procedure</t>
  </si>
  <si>
    <t>Tab</t>
  </si>
  <si>
    <t>Contents</t>
  </si>
  <si>
    <t>General Info &amp; Test Results</t>
  </si>
  <si>
    <t>Step 11</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</si>
  <si>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</si>
  <si>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</si>
  <si>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</si>
  <si>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</si>
  <si>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</si>
  <si>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</si>
  <si>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</si>
  <si>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</si>
  <si>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</si>
  <si>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</si>
  <si>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</si>
  <si>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</si>
  <si>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Total Volume</t>
  </si>
  <si>
    <t>Adjusted Volume</t>
  </si>
  <si>
    <t>Measured Volumes</t>
  </si>
  <si>
    <t>Energy Use</t>
  </si>
  <si>
    <t>kWh/yr</t>
  </si>
  <si>
    <r>
      <t>ft</t>
    </r>
    <r>
      <rPr>
        <vertAlign val="superscript"/>
        <sz val="11"/>
        <color theme="1"/>
        <rFont val="Palatino Linotype"/>
        <family val="1"/>
      </rPr>
      <t>3</t>
    </r>
  </si>
  <si>
    <t>Control Settings</t>
  </si>
  <si>
    <t xml:space="preserve">Note: If compartment temperature is controlled by a dial, specify position of dial (warm/mid/cold). If compartment temperature is electronically controlled, specify the number shown on the digital display. </t>
  </si>
  <si>
    <t>Measurements</t>
  </si>
  <si>
    <t>Photos_Y_N tag controls photos conditional formatting</t>
  </si>
  <si>
    <t>Report Sign-Off Block</t>
  </si>
  <si>
    <t>Setup &amp; Instrumentation</t>
  </si>
  <si>
    <t>Version Control</t>
  </si>
  <si>
    <t>Drop Downs</t>
  </si>
  <si>
    <t>[MM/DD/YYYY]</t>
  </si>
  <si>
    <t>Instructions</t>
  </si>
  <si>
    <t>Test Information</t>
  </si>
  <si>
    <t>Model #</t>
  </si>
  <si>
    <t>Brand</t>
  </si>
  <si>
    <t xml:space="preserve">       - Raw data for the volume measurements could include diagrams from HRF-1 with dimensions noted.</t>
  </si>
  <si>
    <t>Result</t>
  </si>
  <si>
    <t>Elapsed Time Before Checkpoint 2 (min)</t>
  </si>
  <si>
    <t>Average Temperatures by Thermocouple (deg F)</t>
  </si>
  <si>
    <t>(Reminder: use actual values for CTl and CTm if they can be obtained without contacting the manufacturer; otherwise use the default values of CTl = 12 and CTm = 84.)</t>
  </si>
  <si>
    <t>Energy Used per day (kWh/day)</t>
  </si>
  <si>
    <t>Energy Consumption in Test Period 1 (kWh/day)</t>
  </si>
  <si>
    <t>Energy Consumption in Test Period 2 (kWh/day)</t>
  </si>
  <si>
    <t>3. Exact placement of all sensors on, in, or around the device</t>
  </si>
  <si>
    <t>2. FTC EnergyGuide label (if present)</t>
  </si>
  <si>
    <t xml:space="preserve"> - Enter time in terms of number of minutes elapsed since start of test.  Do not use clock format (00:00).</t>
  </si>
  <si>
    <t xml:space="preserve"> - Fill in blue cells below.</t>
  </si>
  <si>
    <t>FF_Comp_Temp</t>
  </si>
  <si>
    <t>enetered into D81 of input tabs</t>
  </si>
  <si>
    <t>What temperature setting data is used to calculate E?</t>
  </si>
  <si>
    <t>E_Cycle_OFF</t>
  </si>
  <si>
    <t>E_Cycle_ON</t>
  </si>
  <si>
    <t>Comments</t>
  </si>
  <si>
    <t>Instrument Type</t>
  </si>
  <si>
    <t>Sensor Location</t>
  </si>
  <si>
    <t>Ambient Temperature (deg F)</t>
  </si>
  <si>
    <t>Back to Instructions tab</t>
  </si>
  <si>
    <t>NOTE: Copy only; sign off is done in the Report Sign-Off Block tab</t>
  </si>
  <si>
    <r>
      <t xml:space="preserve"> - Start Time and Stop Time should be expressed in terms of overall </t>
    </r>
    <r>
      <rPr>
        <i/>
        <sz val="11"/>
        <color theme="1"/>
        <rFont val="Palatino Linotype"/>
        <family val="1"/>
      </rPr>
      <t xml:space="preserve">time elapsed </t>
    </r>
    <r>
      <rPr>
        <sz val="11"/>
        <color theme="1"/>
        <rFont val="Palatino Linotype"/>
        <family val="1"/>
      </rPr>
      <t xml:space="preserve">to the nearest minute, in agreement with the time shown in the raw data. </t>
    </r>
  </si>
  <si>
    <t xml:space="preserve">   (e.g. dual-evaporator system)</t>
  </si>
  <si>
    <t>How many separate auxiliary compartments does this unit have?</t>
  </si>
  <si>
    <t>Aux_Comp</t>
  </si>
  <si>
    <t>Other</t>
  </si>
  <si>
    <t>Separate Auxiliary Compartments</t>
  </si>
  <si>
    <t>Setting</t>
  </si>
  <si>
    <t>Volume (ft3)</t>
  </si>
  <si>
    <t>FF_FR</t>
  </si>
  <si>
    <t xml:space="preserve">1st Aux. Comp. </t>
  </si>
  <si>
    <t xml:space="preserve">2nd Aux. Comp. </t>
  </si>
  <si>
    <t>Primary Compartments</t>
  </si>
  <si>
    <t xml:space="preserve">Separate Auxiliary Compartments </t>
  </si>
  <si>
    <t>Total Freezer</t>
  </si>
  <si>
    <t>Test period 1</t>
  </si>
  <si>
    <t>Test period 2</t>
  </si>
  <si>
    <t>Checkpoint 2</t>
  </si>
  <si>
    <t>Average FR</t>
  </si>
  <si>
    <t>Total Average - FR</t>
  </si>
  <si>
    <t>TC6 - FR*</t>
  </si>
  <si>
    <t>ASH-OFF</t>
  </si>
  <si>
    <t>2nd Aux. Comp.</t>
  </si>
  <si>
    <t>ASH-ON</t>
  </si>
  <si>
    <t>1st Aux. Comp. * if necessary</t>
  </si>
  <si>
    <t>2nd Aux. Comp. * if neccesary</t>
  </si>
  <si>
    <t>Separate Auxiliary Compartment 1</t>
  </si>
  <si>
    <t>Separate Auxiliary Compartment 2</t>
  </si>
  <si>
    <t>TF1 *</t>
  </si>
  <si>
    <t>TF2 *</t>
  </si>
  <si>
    <t>Total Per-Cycle Energy Consumption (kWh/day) w/ only Primary Compartments</t>
  </si>
  <si>
    <t>Total Per-Cycle Energy Consumption (kWh/day) w/ Separate Auxiliary Compartments * if necessary</t>
  </si>
  <si>
    <t>Annual Energy Consumption for Units with Variable Anti-Sweat Heaters</t>
  </si>
  <si>
    <t>RH %</t>
  </si>
  <si>
    <t>Weighing Factor</t>
  </si>
  <si>
    <t>CF</t>
  </si>
  <si>
    <t>Correction Factor (kwh/day)</t>
  </si>
  <si>
    <t>Power-ASH</t>
  </si>
  <si>
    <t>Estd</t>
  </si>
  <si>
    <t>Standard energy consumption with variable ASH (kwh/day)</t>
  </si>
  <si>
    <t>Annual Energy Consumption (kwh/yr)</t>
  </si>
  <si>
    <t>Annual Energy Consumption (kWh/yr) without Variable Anti-Sweat Heaters</t>
  </si>
  <si>
    <t>Does this unit have a Variable Anti-Sweat Heater?</t>
  </si>
  <si>
    <t>Anti-Sweat Heater Power (W)</t>
  </si>
  <si>
    <t>FR Average</t>
  </si>
  <si>
    <t>(Choose appropriate value)</t>
  </si>
  <si>
    <t>LEGEND</t>
  </si>
  <si>
    <t>Instructions for completing this Workbook</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</si>
  <si>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</si>
  <si>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t>
    </r>
  </si>
  <si>
    <t>STEP:</t>
  </si>
  <si>
    <t>Volume Data</t>
  </si>
  <si>
    <t>ASH-OFF Data 1</t>
  </si>
  <si>
    <t>ASH-OFF Data 2</t>
  </si>
  <si>
    <t>ASH-ON Data 1</t>
  </si>
  <si>
    <t>ASH-ON Data 2</t>
  </si>
  <si>
    <t xml:space="preserve">Indicate how the vertical gradient was maintained in compliance with section 2.2 of Appendix A1.  Please include any raw data used to show that the vertical gradient was maintained on the provided tabs. </t>
  </si>
  <si>
    <t>Equation for TF1 and TF2</t>
  </si>
  <si>
    <t xml:space="preserve">       - Temperatures from Freezer thermocouples (3 or 5 depending on product size and type)</t>
  </si>
  <si>
    <t>NOT USED</t>
  </si>
  <si>
    <t>Energy Calcs (ASH Switch OFF)</t>
  </si>
  <si>
    <t>Energy Calcs (ASH Switch ON)</t>
  </si>
  <si>
    <t>Report Sign-off Block</t>
  </si>
  <si>
    <r>
      <t xml:space="preserve">Include the following as a function of time for at least the duration of the </t>
    </r>
    <r>
      <rPr>
        <b/>
        <sz val="11"/>
        <color theme="1"/>
        <rFont val="Palatino Linotype"/>
        <family val="1"/>
      </rPr>
      <t>stabilization period</t>
    </r>
    <r>
      <rPr>
        <sz val="11"/>
        <color theme="1"/>
        <rFont val="Palatino Linotype"/>
        <family val="1"/>
      </rPr>
      <t xml:space="preserve"> and </t>
    </r>
    <r>
      <rPr>
        <b/>
        <sz val="11"/>
        <color theme="1"/>
        <rFont val="Palatino Linotype"/>
        <family val="1"/>
      </rPr>
      <t>all test periods</t>
    </r>
    <r>
      <rPr>
        <sz val="11"/>
        <color theme="1"/>
        <rFont val="Palatino Linotype"/>
        <family val="1"/>
      </rPr>
      <t>:</t>
    </r>
  </si>
  <si>
    <t>Include necessary data on the raw data tabs if it is used to determine control type.</t>
  </si>
  <si>
    <t xml:space="preserve">          * If applicable</t>
  </si>
  <si>
    <t>Template Completion</t>
  </si>
  <si>
    <t>Setup (This table should include instrumentation, sensors, and all equipment used during testing)</t>
  </si>
  <si>
    <t xml:space="preserve">        * If necessary</t>
  </si>
  <si>
    <t>Tests with Anti-Sweat Heater ON *</t>
  </si>
  <si>
    <t xml:space="preserve">     *  Refer to HRF-1-1979 section 3.1 for 
        definitions of product types.</t>
  </si>
  <si>
    <t>Indicate which sensor layout was used, according to HRF-1-1979, 
Figures 7-1 and 7-2. (i.e., A through H or Type 1 through Type 6)</t>
  </si>
  <si>
    <r>
      <t xml:space="preserve">Start Time and End Time should be expressed in terms of overall </t>
    </r>
    <r>
      <rPr>
        <b/>
        <i/>
        <sz val="11"/>
        <color theme="1"/>
        <rFont val="Palatino Linotype"/>
        <family val="1"/>
      </rPr>
      <t>time elapsed</t>
    </r>
    <r>
      <rPr>
        <b/>
        <sz val="11"/>
        <color theme="1"/>
        <rFont val="Palatino Linotype"/>
        <family val="1"/>
      </rPr>
      <t>,</t>
    </r>
    <r>
      <rPr>
        <b/>
        <i/>
        <sz val="11"/>
        <color theme="1"/>
        <rFont val="Palatino Linotype"/>
        <family val="1"/>
      </rPr>
      <t xml:space="preserve"> </t>
    </r>
    <r>
      <rPr>
        <b/>
        <sz val="11"/>
        <color theme="1"/>
        <rFont val="Palatino Linotype"/>
        <family val="1"/>
      </rPr>
      <t xml:space="preserve">to the nearest minute, in agreement with the time shown in the raw data. </t>
    </r>
  </si>
  <si>
    <t>Steady state conditions exist if the temperature measurements in all measured compartments, taken at four minute intervals or less during a stabilization period, are not changing at a rate greater than 0.042 °F (0.023 °C) per hour as determined by the applicable condition of A or B. 
        A. The average of the measurements during a two hour period if no cycling occurs or during a number of complete repetitive compressor cycles through a period of no less than two hours is compared to the average over an equivalent time period with three hours elapsed between the two measurement periods.
        B. If A above cannot be used, the average of the measurements during a number of complete repetitive compressor cycles through a period of no less than two hours and including the last complete cycle prior to a defrost period, or if no cycling occurs, the average of the measurements during the last two hours prior to a defrost period; are compared to the same averaging period prior to the following defrost period.</t>
  </si>
  <si>
    <t>For tests with ASH turned ON (if necessary)</t>
  </si>
  <si>
    <t>4.a  Separate Auxiliary Compartments (if necessary)</t>
  </si>
  <si>
    <t>Primary Comp. Volumes (ft3)</t>
  </si>
  <si>
    <t xml:space="preserve">      *  If necessary</t>
  </si>
  <si>
    <t xml:space="preserve">FR Volume    </t>
  </si>
  <si>
    <t>(E.g., dual-evaporator system)</t>
  </si>
  <si>
    <t>Note: Numbers 1 and 2 indicate measurements taken during the first and second test periods as appropriate.</t>
  </si>
  <si>
    <t>ET *</t>
  </si>
  <si>
    <t>Energy Consumption * (kWh/day)</t>
  </si>
  <si>
    <t xml:space="preserve">            *  Will be the same as row 34 if only 1 part was conducted</t>
  </si>
  <si>
    <t xml:space="preserve"> - This workbook does not currently include provisions for externally vented units covered by DOE waivers. Contact DOE to discuss test plan for any units 
    believed to be externally vented.</t>
  </si>
  <si>
    <t>Heater 
Watts (W)</t>
  </si>
  <si>
    <t>Comment</t>
  </si>
  <si>
    <t xml:space="preserve">FR Volume   </t>
  </si>
  <si>
    <t xml:space="preserve">             *  Will be the same as row 34 if only 1 part was conducted</t>
  </si>
  <si>
    <t>For this step, import raw data into the appropriate data tabs (see instructions directly below)</t>
  </si>
  <si>
    <t>Input raw data from both the volume measurements and the energy tests into the coresponding tabs located immediately after the Instructions tab.</t>
  </si>
  <si>
    <t>FILL IN INPUT CELLS IN THE CORRESPONDING TAB:</t>
  </si>
  <si>
    <t xml:space="preserve">  If raw data are used to determine the defrost control type, include this raw data in this workbook. </t>
  </si>
  <si>
    <t>Input raw data from the volume measurements in this tab. This could include diagrams from HRF-1 with dimensions noted.</t>
  </si>
  <si>
    <t>Input raw data from the energy tests into this tab.</t>
  </si>
  <si>
    <t xml:space="preserve">       - Data from each energy test period should be placed in a separate section and annotated appropriately (e.g. "Mid-data")</t>
  </si>
  <si>
    <t xml:space="preserve">       - Raw data from each energy test period should be placed in a separate section and annotated appropriately (e.g. "Mid-data" on "ASH-OFF Data 1", etc.)</t>
  </si>
  <si>
    <t>Compartment Temperature Period (min)</t>
  </si>
  <si>
    <t>10 CFR 430 Subpart B Appendix B1:  Uniform Test Method for Measuring the Energy Consumption of Electric Freezers [76 FR 24782, May 2, 2011]</t>
  </si>
  <si>
    <r>
      <rPr>
        <b/>
        <i/>
        <sz val="11"/>
        <color theme="1"/>
        <rFont val="Palatino Linotype"/>
        <family val="1"/>
      </rPr>
      <t>0 for freezers</t>
    </r>
    <r>
      <rPr>
        <sz val="11"/>
        <color theme="1"/>
        <rFont val="Palatino Linotype"/>
        <family val="1"/>
      </rPr>
      <t xml:space="preserve">
</t>
    </r>
    <r>
      <rPr>
        <b/>
        <i/>
        <sz val="11"/>
        <color theme="1"/>
        <rFont val="Palatino Linotype"/>
        <family val="1"/>
      </rPr>
      <t>5</t>
    </r>
    <r>
      <rPr>
        <sz val="11"/>
        <color theme="1"/>
        <rFont val="Palatino Linotype"/>
        <family val="1"/>
      </rPr>
      <t xml:space="preserve"> for refrigerator-freezers</t>
    </r>
  </si>
  <si>
    <t>0 for freezers
5 for refrigerator-freezers</t>
  </si>
  <si>
    <t>No User Operable Control</t>
  </si>
  <si>
    <t>Freezer Type</t>
  </si>
  <si>
    <t>Correction Factor</t>
  </si>
  <si>
    <t>Freezer_Type</t>
  </si>
  <si>
    <t>Chest Freezer</t>
  </si>
  <si>
    <t>Upright Freezer</t>
  </si>
  <si>
    <t>Test Part 2</t>
  </si>
  <si>
    <t>(Variable defrost only; 5.2.1.3 of Appendix B1)</t>
  </si>
  <si>
    <t>Temp_Set</t>
  </si>
  <si>
    <t>Warm only</t>
  </si>
  <si>
    <t>Mid and Warm</t>
  </si>
  <si>
    <t>Mid and Cold</t>
  </si>
  <si>
    <t>No User Control</t>
  </si>
  <si>
    <t xml:space="preserve"> 2. Ambient Temperature (in accordance with Section 2.1 of Appendix B1).</t>
  </si>
  <si>
    <t>3. Vertical gradient (in accordance with Section 2.2 of Appendix B1.</t>
  </si>
  <si>
    <t>4. Steady-state condition (in accordance with Section 2.7 of Appendix B1).</t>
  </si>
  <si>
    <t>If the "Warm/Warm-Only" test is used, E is calculated as follows (Section 6.2.1.1):</t>
  </si>
  <si>
    <t xml:space="preserve">If two test periods are used, E is calculated as follows (Section 6.2.1.2): </t>
  </si>
  <si>
    <t>As seen in Appendix B-1 section 6.2.2.  - To be provided before testing if necessary</t>
  </si>
  <si>
    <t xml:space="preserve"> - This workbook does not currently include provisions for externally vented units covered by DOE waivers. Contact DOE to discuss test plan for any units 
   believed to be externally vented.</t>
  </si>
  <si>
    <t>Filled-Packages (spinach or water-soaked hardwood sawdust) used to determine Freezer compartment temperature</t>
  </si>
  <si>
    <t>Dimensions of packages [in]</t>
  </si>
  <si>
    <t>Maximum number of packages (i.e., 100% fill)</t>
  </si>
  <si>
    <t>Number of packages during test (i.e., 75% fill)</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</si>
  <si>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</si>
  <si>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</si>
  <si>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</si>
  <si>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</si>
  <si>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4. Interior of Freezer without packages loaded (i.e., empty)</t>
  </si>
  <si>
    <t>5. Interiror of Freezer with packages loaded (if applicable)</t>
  </si>
  <si>
    <t>6. Temperature settings during mid-test</t>
  </si>
  <si>
    <t>7. Temperature settings during warm-test (if applicable)</t>
  </si>
  <si>
    <t>8. Temperature settings during cold-test (if applicable)</t>
  </si>
  <si>
    <t>1. Nameplate showing model number and serial number (if applicable)</t>
  </si>
  <si>
    <t>10. Additional photos (if necessary)</t>
  </si>
  <si>
    <t>9. Photos of test unit from all sides (including photo of control panel, if applicable)</t>
  </si>
  <si>
    <t>TC7 - FR*</t>
  </si>
  <si>
    <t>TC8- FR*</t>
  </si>
  <si>
    <t>TC9- FR*</t>
  </si>
  <si>
    <t>TC10 - FR*</t>
  </si>
  <si>
    <t>TC11- FR*</t>
  </si>
  <si>
    <t>TC12- FR*</t>
  </si>
  <si>
    <t>TC13- FR*</t>
  </si>
  <si>
    <t>TC14- FR*</t>
  </si>
  <si>
    <t>TC15- FR*</t>
  </si>
  <si>
    <t>TC10- FR*</t>
  </si>
  <si>
    <t>TC8 - FR*</t>
  </si>
  <si>
    <t>TC9 - FR*</t>
  </si>
  <si>
    <t>TC11 - FR*</t>
  </si>
  <si>
    <t>TC12 - FR*</t>
  </si>
  <si>
    <t>TC13 - FR*</t>
  </si>
  <si>
    <t>TC14 - FR*</t>
  </si>
  <si>
    <t>TC15 - FR*</t>
  </si>
  <si>
    <t>Warm and Cold</t>
  </si>
  <si>
    <t>Instructions and table of contents</t>
  </si>
  <si>
    <t>Input of raw data from volume test</t>
  </si>
  <si>
    <t>Input of raw data from 1st setting of ASH-OFF test</t>
  </si>
  <si>
    <t>Input of raw data from 2nd setting of ASH-OFF test</t>
  </si>
  <si>
    <t>Input of raw data from 1st setting of ASH-ON test</t>
  </si>
  <si>
    <t>Lab information, product information and test results</t>
  </si>
  <si>
    <t>Instrumentation requirements and space for sensor placement descriptions</t>
  </si>
  <si>
    <t>Volume measurement inputs and calculations</t>
  </si>
  <si>
    <t>Table of test condition requirements for each test</t>
  </si>
  <si>
    <t>Input for test settings</t>
  </si>
  <si>
    <t>Measurement inputs and calculations (Anti-Sweat Heater OFF)</t>
  </si>
  <si>
    <t>Measurement inputs and calculations (Anti-Sweat Heater ON)</t>
  </si>
  <si>
    <t>Inputs for photographs</t>
  </si>
  <si>
    <t>Inputs for report template user to provide comments</t>
  </si>
  <si>
    <t>Report review history</t>
  </si>
  <si>
    <t>Drop-downs used and tables referenced</t>
  </si>
  <si>
    <t>Revision history</t>
  </si>
  <si>
    <t>Tabs</t>
  </si>
  <si>
    <t>Tabs with input cells</t>
  </si>
  <si>
    <t>Tabs with space to paste raw data</t>
  </si>
  <si>
    <t>Cells</t>
  </si>
  <si>
    <t>Auto-populated cell</t>
  </si>
  <si>
    <t>Provided data</t>
  </si>
  <si>
    <t>Step 9</t>
  </si>
  <si>
    <t>Test Report Template Name:</t>
  </si>
  <si>
    <t xml:space="preserve">Latest Template Revision: </t>
  </si>
  <si>
    <t>Residential Freezer  Appendix B1</t>
  </si>
  <si>
    <t>v2.0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</si>
</sst>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
  </numFmts>
  <fonts count="44"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i/>
      <sz val="11"/>
      <color theme="6" tint="-0.499984740745262"/>
      <name val="Palatino Linotype"/>
      <family val="1"/>
    </font>
    <font>
      <vertAlign val="superscript"/>
      <sz val="11"/>
      <color theme="1"/>
      <name val="Palatino Linotype"/>
      <family val="1"/>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i/>
      <sz val="11"/>
      <color theme="1"/>
      <name val="Palatino Linotype"/>
      <family val="1"/>
    </font>
    <font>
      <sz val="11"/>
      <color indexed="8"/>
      <name val="Palatino Linotype"/>
      <family val="1"/>
    </font>
    <font>
      <b/>
      <sz val="10"/>
      <color theme="1"/>
      <name val="Palatino Linotype"/>
      <family val="1"/>
    </font>
    <font>
      <sz val="11"/>
      <color rgb="FF000000"/>
      <name val="Palatino Linotype"/>
      <family val="2"/>
    </font>
    <font>
      <b/>
      <sz val="11"/>
      <color theme="1"/>
      <name val="Palatino Linotype"/>
      <family val="2"/>
    </font>
    <font>
      <b/>
      <sz val="14"/>
      <color theme="1"/>
      <name val="Palatino Linotype"/>
      <family val="1"/>
    </font>
    <font>
      <b/>
      <sz val="12"/>
      <name val="Palatino Linotype"/>
      <family val="2"/>
    </font>
    <font>
      <b/>
      <sz val="14"/>
      <name val="Palatino Linotype"/>
      <family val="2"/>
    </font>
    <font>
      <b/>
      <sz val="11"/>
      <color theme="0"/>
      <name val="Palatino Linotype"/>
      <family val="1"/>
    </font>
    <font>
      <sz val="11"/>
      <color theme="0"/>
      <name val="Palatino Linotype"/>
      <family val="2"/>
    </font>
    <font>
      <b/>
      <sz val="12"/>
      <name val="Palatino Linotype"/>
      <family val="1"/>
    </font>
    <font>
      <b/>
      <sz val="12"/>
      <color theme="1"/>
      <name val="Palatino Linotype"/>
      <family val="1"/>
    </font>
    <font>
      <i/>
      <sz val="14"/>
      <color theme="1"/>
      <name val="Palatino Linotype"/>
      <family val="1"/>
    </font>
    <font>
      <b/>
      <i/>
      <sz val="12"/>
      <color theme="1"/>
      <name val="Palatino Linotype"/>
      <family val="1"/>
    </font>
    <font>
      <b/>
      <sz val="22"/>
      <color theme="1"/>
      <name val="Palatino Linotype"/>
      <family val="1"/>
    </font>
  </fonts>
  <fills count="2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theme="0" tint="-0.24994659260841701"/>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medium">
        <color indexed="64"/>
      </right>
      <top/>
      <bottom style="medium">
        <color indexed="64"/>
      </bottom>
      <diagonal/>
    </border>
    <border>
      <left/>
      <right/>
      <top style="thin">
        <color theme="0" tint="-0.14996795556505021"/>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thin">
        <color theme="0" tint="-0.24994659260841701"/>
      </left>
      <right/>
      <top/>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top style="thin">
        <color theme="0" tint="-0.14996795556505021"/>
      </top>
      <bottom style="medium">
        <color indexed="64"/>
      </bottom>
      <diagonal/>
    </border>
    <border>
      <left/>
      <right style="thin">
        <color indexed="64"/>
      </right>
      <top style="thin">
        <color theme="0" tint="-0.24994659260841701"/>
      </top>
      <bottom style="medium">
        <color indexed="64"/>
      </bottom>
      <diagonal/>
    </border>
    <border>
      <left/>
      <right/>
      <top style="thin">
        <color theme="0" tint="-0.14996795556505021"/>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style="medium">
        <color indexed="64"/>
      </top>
      <bottom style="thin">
        <color auto="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auto="1"/>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medium">
        <color indexed="64"/>
      </bottom>
      <diagonal/>
    </border>
    <border>
      <left/>
      <right/>
      <top style="double">
        <color indexed="64"/>
      </top>
      <bottom/>
      <diagonal/>
    </border>
    <border>
      <left/>
      <right style="thin">
        <color indexed="64"/>
      </right>
      <top style="double">
        <color indexed="64"/>
      </top>
      <bottom/>
      <diagonal/>
    </border>
    <border>
      <left style="thin">
        <color auto="1"/>
      </left>
      <right/>
      <top style="medium">
        <color indexed="64"/>
      </top>
      <bottom style="thin">
        <color theme="0" tint="-0.24994659260841701"/>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top style="double">
        <color indexed="64"/>
      </top>
      <bottom style="thin">
        <color theme="0" tint="-0.24994659260841701"/>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theme="0" tint="-0.24994659260841701"/>
      </left>
      <right/>
      <top style="double">
        <color indexed="64"/>
      </top>
      <bottom style="thin">
        <color indexed="64"/>
      </bottom>
      <diagonal/>
    </border>
    <border>
      <left style="thin">
        <color theme="0" tint="-0.24994659260841701"/>
      </left>
      <right/>
      <top style="double">
        <color indexed="64"/>
      </top>
      <bottom/>
      <diagonal/>
    </border>
    <border>
      <left style="medium">
        <color indexed="64"/>
      </left>
      <right style="thin">
        <color theme="0" tint="-0.24994659260841701"/>
      </right>
      <top style="medium">
        <color indexed="64"/>
      </top>
      <bottom style="thin">
        <color theme="0" tint="-0.24994659260841701"/>
      </bottom>
      <diagonal/>
    </border>
    <border>
      <left/>
      <right/>
      <top style="double">
        <color indexed="64"/>
      </top>
      <bottom style="thin">
        <color theme="0" tint="-0.24994659260841701"/>
      </bottom>
      <diagonal/>
    </border>
    <border>
      <left/>
      <right style="thin">
        <color theme="0" tint="-0.24994659260841701"/>
      </right>
      <top/>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top style="medium">
        <color indexed="64"/>
      </top>
      <bottom style="thin">
        <color theme="0" tint="-4.9989318521683403E-2"/>
      </bottom>
      <diagonal/>
    </border>
    <border>
      <left/>
      <right/>
      <top style="medium">
        <color indexed="64"/>
      </top>
      <bottom style="thin">
        <color theme="0" tint="-4.9989318521683403E-2"/>
      </bottom>
      <diagonal/>
    </border>
    <border>
      <left/>
      <right style="medium">
        <color indexed="64"/>
      </right>
      <top style="medium">
        <color indexed="64"/>
      </top>
      <bottom style="thin">
        <color theme="0" tint="-4.9989318521683403E-2"/>
      </bottom>
      <diagonal/>
    </border>
    <border>
      <left style="medium">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medium">
        <color indexed="64"/>
      </right>
      <top style="thin">
        <color theme="0" tint="-4.9989318521683403E-2"/>
      </top>
      <bottom style="thin">
        <color theme="0" tint="-4.9989318521683403E-2"/>
      </bottom>
      <diagonal/>
    </border>
    <border>
      <left style="medium">
        <color indexed="64"/>
      </left>
      <right/>
      <top style="thin">
        <color theme="0" tint="-4.9989318521683403E-2"/>
      </top>
      <bottom style="medium">
        <color indexed="64"/>
      </bottom>
      <diagonal/>
    </border>
    <border>
      <left/>
      <right/>
      <top style="thin">
        <color theme="0" tint="-4.9989318521683403E-2"/>
      </top>
      <bottom style="medium">
        <color indexed="64"/>
      </bottom>
      <diagonal/>
    </border>
    <border>
      <left/>
      <right style="medium">
        <color indexed="64"/>
      </right>
      <top style="thin">
        <color theme="0" tint="-4.9989318521683403E-2"/>
      </top>
      <bottom style="medium">
        <color indexed="64"/>
      </bottom>
      <diagonal/>
    </border>
    <border>
      <left style="thin">
        <color indexed="64"/>
      </left>
      <right/>
      <top/>
      <bottom style="medium">
        <color indexed="64"/>
      </bottom>
      <diagonal/>
    </border>
    <border>
      <left style="thin">
        <color indexed="64"/>
      </left>
      <right/>
      <top style="thin">
        <color theme="0" tint="-0.24994659260841701"/>
      </top>
      <bottom style="thin">
        <color theme="0" tint="-0.249977111117893"/>
      </bottom>
      <diagonal/>
    </border>
    <border>
      <left/>
      <right style="thin">
        <color indexed="64"/>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theme="0" tint="-0.249977111117893"/>
      </left>
      <right/>
      <top/>
      <bottom style="thin">
        <color theme="0" tint="-0.249977111117893"/>
      </bottom>
      <diagonal/>
    </border>
    <border>
      <left style="thin">
        <color indexed="64"/>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indexed="64"/>
      </right>
      <top/>
      <bottom style="double">
        <color indexed="64"/>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style="thin">
        <color theme="0" tint="-0.249977111117893"/>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4659260841701"/>
      </left>
      <right style="medium">
        <color indexed="64"/>
      </right>
      <top style="thin">
        <color theme="0" tint="-0.24994659260841701"/>
      </top>
      <bottom/>
      <diagonal/>
    </border>
    <border>
      <left style="thin">
        <color auto="1"/>
      </left>
      <right style="medium">
        <color indexed="64"/>
      </right>
      <top style="medium">
        <color indexed="64"/>
      </top>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s>
  <cellStyleXfs count="2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8">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cellStyleXfs>
  <cellXfs count="946">
    <xf numFmtId="0" fontId="0" fillId="0" borderId="0" xfId="0"/>
    <xf numFmtId="0" fontId="8" fillId="0" borderId="0" xfId="0" applyFont="1"/>
    <xf numFmtId="0" fontId="10" fillId="0" borderId="0" xfId="0" applyFont="1"/>
    <xf numFmtId="0" fontId="8" fillId="0" borderId="0" xfId="0" applyFont="1" applyBorder="1"/>
    <xf numFmtId="0" fontId="8" fillId="0" borderId="9" xfId="0" applyFont="1" applyBorder="1"/>
    <xf numFmtId="0" fontId="10" fillId="0" borderId="9" xfId="0" applyFont="1" applyBorder="1"/>
    <xf numFmtId="0" fontId="8" fillId="0" borderId="13" xfId="0" applyFont="1" applyBorder="1"/>
    <xf numFmtId="2" fontId="8" fillId="0" borderId="13" xfId="0" applyNumberFormat="1" applyFont="1" applyBorder="1"/>
    <xf numFmtId="0" fontId="8" fillId="0" borderId="10" xfId="0" applyFont="1" applyBorder="1"/>
    <xf numFmtId="2" fontId="8" fillId="0" borderId="10" xfId="0" applyNumberFormat="1" applyFont="1" applyBorder="1"/>
    <xf numFmtId="0" fontId="31" fillId="2" borderId="0" xfId="0" applyFont="1" applyFill="1"/>
    <xf numFmtId="0" fontId="8" fillId="0" borderId="2" xfId="0" applyFont="1" applyBorder="1"/>
    <xf numFmtId="0" fontId="8" fillId="0" borderId="3" xfId="0" applyFont="1" applyBorder="1"/>
    <xf numFmtId="0" fontId="8" fillId="0" borderId="15" xfId="0" applyFont="1" applyBorder="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0" borderId="0" xfId="6" applyFont="1" applyProtection="1"/>
    <xf numFmtId="0" fontId="8" fillId="0" borderId="0" xfId="6" applyFont="1" applyBorder="1" applyAlignment="1" applyProtection="1">
      <alignment vertical="center" wrapText="1"/>
    </xf>
    <xf numFmtId="0" fontId="8" fillId="0" borderId="0" xfId="0" applyFont="1" applyAlignment="1" applyProtection="1">
      <alignment vertical="center"/>
    </xf>
    <xf numFmtId="0" fontId="17" fillId="0" borderId="0" xfId="0" applyFont="1" applyBorder="1" applyAlignment="1" applyProtection="1">
      <alignment vertical="center"/>
    </xf>
    <xf numFmtId="0" fontId="35" fillId="6" borderId="29" xfId="7" applyFont="1" applyBorder="1" applyAlignment="1" applyProtection="1">
      <alignment horizontal="left" vertical="center"/>
    </xf>
    <xf numFmtId="0" fontId="7" fillId="6" borderId="30" xfId="7" applyBorder="1" applyAlignment="1" applyProtection="1">
      <alignment horizontal="left" vertical="center"/>
    </xf>
    <xf numFmtId="0" fontId="36" fillId="2" borderId="16" xfId="7" applyFont="1" applyFill="1" applyBorder="1" applyAlignment="1" applyProtection="1">
      <alignment horizontal="center" vertical="center"/>
    </xf>
    <xf numFmtId="0" fontId="36" fillId="2" borderId="40" xfId="7" applyFont="1" applyFill="1" applyBorder="1" applyAlignment="1" applyProtection="1">
      <alignment horizontal="center" vertical="center"/>
    </xf>
    <xf numFmtId="0" fontId="8" fillId="5" borderId="0" xfId="6" applyFont="1" applyFill="1" applyProtection="1"/>
    <xf numFmtId="14" fontId="12" fillId="14" borderId="1" xfId="18" applyNumberFormat="1" applyFill="1" applyBorder="1" applyProtection="1">
      <alignment horizontal="center" vertical="center"/>
      <protection locked="0"/>
    </xf>
    <xf numFmtId="14" fontId="38" fillId="15" borderId="1" xfId="18" applyNumberFormat="1" applyFont="1" applyFill="1" applyBorder="1" applyProtection="1">
      <alignment horizontal="center" vertical="center"/>
    </xf>
    <xf numFmtId="0" fontId="8" fillId="14" borderId="1" xfId="0" applyFont="1" applyFill="1" applyBorder="1" applyAlignment="1" applyProtection="1">
      <alignment horizontal="center"/>
      <protection locked="0"/>
    </xf>
    <xf numFmtId="0" fontId="8" fillId="14" borderId="27" xfId="0" applyFont="1" applyFill="1" applyBorder="1" applyAlignment="1" applyProtection="1">
      <alignment horizontal="center"/>
      <protection locked="0"/>
    </xf>
    <xf numFmtId="14" fontId="8" fillId="14" borderId="1" xfId="0" applyNumberFormat="1" applyFont="1" applyFill="1" applyBorder="1" applyAlignment="1" applyProtection="1">
      <alignment horizontal="center"/>
      <protection locked="0"/>
    </xf>
    <xf numFmtId="0" fontId="8" fillId="0" borderId="0" xfId="0" applyFont="1" applyProtection="1"/>
    <xf numFmtId="0" fontId="8" fillId="5" borderId="0" xfId="0" applyFont="1" applyFill="1" applyProtection="1"/>
    <xf numFmtId="0" fontId="8" fillId="0" borderId="22" xfId="0" applyFont="1" applyBorder="1" applyProtection="1"/>
    <xf numFmtId="0" fontId="8" fillId="0" borderId="0" xfId="0" applyFont="1" applyAlignment="1" applyProtection="1">
      <alignment wrapText="1"/>
    </xf>
    <xf numFmtId="0" fontId="8" fillId="0" borderId="0" xfId="0" applyFont="1" applyFill="1" applyBorder="1" applyProtection="1"/>
    <xf numFmtId="0" fontId="24" fillId="6" borderId="41" xfId="7" applyFont="1" applyBorder="1" applyProtection="1">
      <alignment horizontal="left" vertical="center"/>
    </xf>
    <xf numFmtId="0" fontId="8" fillId="0" borderId="20" xfId="0" applyFont="1" applyBorder="1" applyAlignment="1" applyProtection="1">
      <alignment horizontal="center" vertical="center"/>
    </xf>
    <xf numFmtId="0" fontId="8" fillId="0" borderId="21" xfId="0" applyFont="1" applyBorder="1" applyProtection="1"/>
    <xf numFmtId="0" fontId="8" fillId="0" borderId="23" xfId="0" applyFont="1" applyBorder="1" applyProtection="1"/>
    <xf numFmtId="0" fontId="24" fillId="6" borderId="41" xfId="7" applyFont="1" applyBorder="1" applyAlignment="1" applyProtection="1">
      <alignment vertical="center"/>
    </xf>
    <xf numFmtId="0" fontId="24" fillId="6" borderId="42" xfId="7" applyFont="1" applyBorder="1" applyAlignment="1" applyProtection="1">
      <alignment vertical="center"/>
    </xf>
    <xf numFmtId="0" fontId="24" fillId="6" borderId="43" xfId="7" applyFont="1" applyBorder="1" applyAlignment="1" applyProtection="1">
      <alignment vertical="center"/>
    </xf>
    <xf numFmtId="0" fontId="24" fillId="6" borderId="17" xfId="7" applyFont="1" applyBorder="1" applyAlignment="1" applyProtection="1">
      <alignment vertical="center"/>
    </xf>
    <xf numFmtId="0" fontId="24" fillId="6" borderId="18" xfId="7" applyFont="1" applyBorder="1" applyAlignment="1" applyProtection="1">
      <alignment vertical="center"/>
    </xf>
    <xf numFmtId="0" fontId="24" fillId="6" borderId="19" xfId="7" applyFont="1" applyBorder="1" applyAlignment="1" applyProtection="1">
      <alignment vertical="center"/>
    </xf>
    <xf numFmtId="0" fontId="8" fillId="0" borderId="16" xfId="0" applyFont="1" applyBorder="1" applyAlignment="1" applyProtection="1">
      <alignment wrapText="1"/>
    </xf>
    <xf numFmtId="0" fontId="8" fillId="0" borderId="0" xfId="0" applyFont="1" applyBorder="1" applyAlignment="1" applyProtection="1">
      <alignment wrapText="1"/>
    </xf>
    <xf numFmtId="0" fontId="8" fillId="5" borderId="0" xfId="0" applyFont="1" applyFill="1" applyAlignment="1" applyProtection="1">
      <alignment wrapText="1"/>
    </xf>
    <xf numFmtId="0" fontId="8" fillId="0" borderId="0" xfId="0" applyFont="1" applyFill="1" applyBorder="1" applyAlignment="1" applyProtection="1">
      <alignment horizontal="center"/>
    </xf>
    <xf numFmtId="0" fontId="8" fillId="0" borderId="0" xfId="0" applyFont="1" applyBorder="1" applyAlignment="1" applyProtection="1">
      <alignment vertical="top" wrapText="1"/>
    </xf>
    <xf numFmtId="0" fontId="8" fillId="5" borderId="0" xfId="0" applyFont="1" applyFill="1" applyBorder="1" applyAlignment="1" applyProtection="1">
      <alignment vertical="top" wrapText="1"/>
    </xf>
    <xf numFmtId="0" fontId="8" fillId="0" borderId="0" xfId="0" quotePrefix="1" applyFont="1" applyProtection="1"/>
    <xf numFmtId="0" fontId="8" fillId="0" borderId="4" xfId="0" applyFont="1" applyFill="1" applyBorder="1" applyAlignment="1" applyProtection="1">
      <alignment horizontal="center"/>
    </xf>
    <xf numFmtId="0" fontId="8" fillId="5" borderId="0" xfId="0" applyFont="1" applyFill="1" applyBorder="1" applyAlignment="1" applyProtection="1">
      <alignment wrapText="1"/>
    </xf>
    <xf numFmtId="0" fontId="28" fillId="0" borderId="0" xfId="0" applyFont="1" applyProtection="1"/>
    <xf numFmtId="0" fontId="24" fillId="0" borderId="16" xfId="7" applyFont="1" applyFill="1" applyBorder="1" applyAlignment="1" applyProtection="1">
      <alignment vertical="center"/>
    </xf>
    <xf numFmtId="0" fontId="24" fillId="0" borderId="0" xfId="7" applyFont="1" applyFill="1" applyBorder="1" applyAlignment="1" applyProtection="1">
      <alignment vertical="center"/>
    </xf>
    <xf numFmtId="0" fontId="24" fillId="0" borderId="20" xfId="7" applyFont="1" applyFill="1" applyBorder="1" applyAlignment="1" applyProtection="1">
      <alignment vertical="center"/>
    </xf>
    <xf numFmtId="0" fontId="8" fillId="0" borderId="47" xfId="0" applyFont="1" applyBorder="1" applyProtection="1"/>
    <xf numFmtId="0" fontId="8" fillId="0" borderId="47" xfId="0" applyFont="1" applyBorder="1" applyAlignment="1" applyProtection="1"/>
    <xf numFmtId="0" fontId="17" fillId="0" borderId="0" xfId="0" applyFont="1" applyFill="1" applyBorder="1" applyProtection="1"/>
    <xf numFmtId="0" fontId="6" fillId="0" borderId="0" xfId="6" applyProtection="1"/>
    <xf numFmtId="0" fontId="6" fillId="0" borderId="0" xfId="6" applyBorder="1" applyProtection="1"/>
    <xf numFmtId="0" fontId="8" fillId="14" borderId="12" xfId="0" applyFont="1" applyFill="1" applyBorder="1" applyAlignment="1" applyProtection="1">
      <alignment horizontal="center"/>
      <protection locked="0"/>
    </xf>
    <xf numFmtId="0" fontId="25" fillId="0" borderId="0" xfId="1" applyFont="1" applyAlignment="1" applyProtection="1">
      <protection locked="0"/>
    </xf>
    <xf numFmtId="0" fontId="23" fillId="0" borderId="0" xfId="1" applyFont="1" applyAlignment="1" applyProtection="1">
      <protection locked="0"/>
    </xf>
    <xf numFmtId="0" fontId="24" fillId="6" borderId="41" xfId="7" applyFont="1" applyBorder="1" applyAlignment="1" applyProtection="1">
      <alignment horizontal="left" vertical="center"/>
    </xf>
    <xf numFmtId="0" fontId="24" fillId="6" borderId="42" xfId="7" applyFont="1" applyBorder="1" applyAlignment="1" applyProtection="1">
      <alignment horizontal="left" vertical="center"/>
    </xf>
    <xf numFmtId="0" fontId="24" fillId="6" borderId="43" xfId="7" applyFont="1" applyBorder="1" applyAlignment="1" applyProtection="1">
      <alignment horizontal="left" vertical="center"/>
    </xf>
    <xf numFmtId="0" fontId="8" fillId="0" borderId="16"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0" xfId="0" applyFont="1" applyBorder="1" applyAlignment="1" applyProtection="1">
      <alignment horizontal="left" vertical="top" wrapText="1"/>
    </xf>
    <xf numFmtId="0" fontId="24" fillId="6" borderId="17" xfId="7" applyFont="1" applyBorder="1" applyAlignment="1" applyProtection="1">
      <alignment horizontal="left" vertical="center"/>
    </xf>
    <xf numFmtId="0" fontId="24" fillId="6" borderId="19" xfId="7" applyFont="1" applyBorder="1" applyAlignment="1" applyProtection="1">
      <alignment horizontal="left" vertical="center"/>
    </xf>
    <xf numFmtId="0" fontId="8" fillId="0" borderId="48" xfId="6" applyFont="1" applyBorder="1" applyProtection="1"/>
    <xf numFmtId="0" fontId="24" fillId="6" borderId="19" xfId="7" applyFont="1" applyFill="1" applyBorder="1" applyAlignment="1" applyProtection="1">
      <alignment horizontal="left" vertical="center"/>
    </xf>
    <xf numFmtId="0" fontId="8" fillId="0" borderId="62" xfId="6" applyFont="1" applyBorder="1" applyProtection="1"/>
    <xf numFmtId="0" fontId="8" fillId="0" borderId="48" xfId="6" applyNumberFormat="1" applyFont="1" applyBorder="1" applyProtection="1"/>
    <xf numFmtId="0" fontId="8" fillId="0" borderId="67" xfId="6" applyFont="1" applyBorder="1" applyProtection="1"/>
    <xf numFmtId="0" fontId="17" fillId="0" borderId="0" xfId="6" applyFont="1" applyAlignment="1" applyProtection="1">
      <alignment vertical="center"/>
    </xf>
    <xf numFmtId="0" fontId="17" fillId="5" borderId="0" xfId="6" applyFont="1" applyFill="1" applyAlignment="1" applyProtection="1">
      <alignment vertical="center"/>
    </xf>
    <xf numFmtId="0" fontId="8" fillId="0" borderId="69" xfId="6" applyFont="1" applyBorder="1" applyAlignment="1" applyProtection="1">
      <alignment vertical="center"/>
    </xf>
    <xf numFmtId="0" fontId="8" fillId="0" borderId="0" xfId="6" applyFont="1" applyAlignment="1" applyProtection="1">
      <alignment vertical="center"/>
    </xf>
    <xf numFmtId="0" fontId="8" fillId="5" borderId="0" xfId="6" applyFont="1" applyFill="1" applyAlignment="1" applyProtection="1">
      <alignment vertical="center"/>
    </xf>
    <xf numFmtId="0" fontId="8" fillId="0" borderId="48" xfId="6" applyFont="1" applyBorder="1" applyAlignment="1" applyProtection="1">
      <alignment vertical="center"/>
    </xf>
    <xf numFmtId="0" fontId="17" fillId="0" borderId="48" xfId="6" applyFont="1" applyBorder="1" applyAlignment="1" applyProtection="1">
      <alignment vertical="center"/>
    </xf>
    <xf numFmtId="0" fontId="17" fillId="0" borderId="67" xfId="6" applyFont="1" applyBorder="1" applyAlignment="1" applyProtection="1">
      <alignment vertical="center"/>
    </xf>
    <xf numFmtId="0" fontId="20" fillId="0" borderId="0" xfId="20" applyFont="1" applyAlignment="1" applyProtection="1">
      <alignment vertical="center"/>
    </xf>
    <xf numFmtId="0" fontId="17" fillId="0" borderId="48" xfId="6" applyFont="1" applyFill="1" applyBorder="1" applyAlignment="1" applyProtection="1">
      <alignment vertical="center"/>
    </xf>
    <xf numFmtId="0" fontId="23" fillId="0" borderId="65" xfId="1" applyFont="1" applyBorder="1" applyAlignment="1" applyProtection="1">
      <alignment vertical="center"/>
      <protection locked="0"/>
    </xf>
    <xf numFmtId="0" fontId="17" fillId="0" borderId="67" xfId="6" applyFont="1" applyFill="1" applyBorder="1" applyAlignment="1" applyProtection="1">
      <alignment vertical="center"/>
    </xf>
    <xf numFmtId="0" fontId="23" fillId="0" borderId="68" xfId="1" applyFont="1" applyBorder="1" applyAlignment="1" applyProtection="1">
      <alignment vertical="center"/>
      <protection locked="0"/>
    </xf>
    <xf numFmtId="0" fontId="8" fillId="0" borderId="20" xfId="0" applyFont="1" applyBorder="1" applyAlignment="1" applyProtection="1">
      <alignment vertical="center"/>
    </xf>
    <xf numFmtId="0" fontId="8" fillId="0" borderId="20" xfId="0" applyFont="1" applyFill="1" applyBorder="1" applyAlignment="1" applyProtection="1">
      <alignment vertical="center"/>
    </xf>
    <xf numFmtId="0" fontId="8" fillId="0" borderId="23" xfId="0" applyFont="1" applyFill="1" applyBorder="1" applyAlignment="1" applyProtection="1">
      <alignment vertical="center"/>
    </xf>
    <xf numFmtId="0" fontId="17" fillId="0" borderId="47" xfId="6" applyFont="1" applyBorder="1" applyAlignment="1" applyProtection="1">
      <alignment vertical="center"/>
    </xf>
    <xf numFmtId="0" fontId="17" fillId="0" borderId="78" xfId="6" applyFont="1" applyBorder="1" applyAlignment="1" applyProtection="1">
      <alignment vertical="center"/>
    </xf>
    <xf numFmtId="0" fontId="8" fillId="5" borderId="0" xfId="0" applyFont="1" applyFill="1" applyAlignment="1" applyProtection="1">
      <alignment vertical="center"/>
    </xf>
    <xf numFmtId="0" fontId="25" fillId="0" borderId="0" xfId="1" applyFont="1" applyAlignment="1" applyProtection="1">
      <alignment vertical="center"/>
      <protection locked="0"/>
    </xf>
    <xf numFmtId="0" fontId="24" fillId="6" borderId="18" xfId="7" quotePrefix="1" applyFont="1" applyBorder="1" applyAlignment="1" applyProtection="1">
      <alignment horizontal="left" vertical="center"/>
    </xf>
    <xf numFmtId="0" fontId="8" fillId="0" borderId="76" xfId="6" applyFont="1" applyBorder="1" applyAlignment="1" applyProtection="1">
      <alignment vertical="center"/>
    </xf>
    <xf numFmtId="0" fontId="10" fillId="0" borderId="55" xfId="17" applyFont="1" applyBorder="1" applyAlignment="1" applyProtection="1">
      <alignment horizontal="center" vertical="center" wrapText="1"/>
    </xf>
    <xf numFmtId="0" fontId="10" fillId="0" borderId="56" xfId="17" applyFont="1" applyBorder="1" applyAlignment="1" applyProtection="1">
      <alignment horizontal="center" vertical="center" wrapText="1"/>
    </xf>
    <xf numFmtId="0" fontId="8" fillId="0" borderId="78" xfId="6" applyFont="1" applyBorder="1" applyAlignment="1" applyProtection="1">
      <alignment vertical="center"/>
    </xf>
    <xf numFmtId="0" fontId="10" fillId="0" borderId="16" xfId="0" applyFont="1" applyBorder="1" applyAlignment="1" applyProtection="1">
      <alignment vertical="center"/>
    </xf>
    <xf numFmtId="0" fontId="8" fillId="0" borderId="0" xfId="0" applyFont="1" applyBorder="1" applyAlignment="1" applyProtection="1">
      <alignment vertical="center"/>
    </xf>
    <xf numFmtId="2" fontId="37" fillId="15" borderId="11" xfId="14" quotePrefix="1" applyNumberFormat="1" applyFont="1" applyFill="1" applyBorder="1" applyAlignment="1" applyProtection="1">
      <alignment horizontal="center" vertical="center"/>
    </xf>
    <xf numFmtId="0" fontId="8" fillId="0" borderId="77" xfId="0" applyFont="1" applyBorder="1" applyAlignment="1" applyProtection="1">
      <alignment horizontal="center" vertical="center"/>
    </xf>
    <xf numFmtId="0" fontId="8" fillId="0" borderId="16" xfId="0" applyFont="1" applyBorder="1" applyAlignment="1" applyProtection="1">
      <alignment vertical="center"/>
    </xf>
    <xf numFmtId="0" fontId="8" fillId="0" borderId="0" xfId="0" applyFont="1" applyBorder="1" applyAlignment="1" applyProtection="1">
      <alignment horizontal="center" vertical="center"/>
    </xf>
    <xf numFmtId="1" fontId="37" fillId="15" borderId="11" xfId="14" quotePrefix="1" applyNumberFormat="1" applyFont="1" applyFill="1" applyBorder="1" applyAlignment="1" applyProtection="1">
      <alignment horizontal="center" vertical="center"/>
    </xf>
    <xf numFmtId="0" fontId="17" fillId="14" borderId="27" xfId="18" applyFont="1" applyFill="1" applyBorder="1" applyAlignment="1" applyProtection="1">
      <alignment horizontal="center" vertical="center"/>
      <protection locked="0"/>
    </xf>
    <xf numFmtId="0" fontId="8" fillId="0" borderId="0" xfId="6" applyFont="1" applyBorder="1" applyAlignment="1" applyProtection="1">
      <alignment vertical="center"/>
    </xf>
    <xf numFmtId="0" fontId="8" fillId="0" borderId="22" xfId="0" applyFont="1" applyBorder="1" applyAlignment="1" applyProtection="1">
      <alignment vertical="center"/>
    </xf>
    <xf numFmtId="0" fontId="8" fillId="0" borderId="23" xfId="0" applyFont="1" applyBorder="1" applyAlignment="1" applyProtection="1">
      <alignment vertical="center"/>
    </xf>
    <xf numFmtId="0" fontId="26" fillId="0" borderId="0" xfId="6" applyFont="1" applyBorder="1" applyAlignment="1" applyProtection="1">
      <alignment vertical="center"/>
    </xf>
    <xf numFmtId="0" fontId="8" fillId="0" borderId="48" xfId="6" applyFont="1" applyBorder="1" applyAlignment="1" applyProtection="1">
      <alignment vertical="center" wrapText="1"/>
    </xf>
    <xf numFmtId="14" fontId="11" fillId="15" borderId="1" xfId="18" applyNumberFormat="1" applyFont="1" applyFill="1" applyBorder="1" applyAlignment="1" applyProtection="1">
      <alignment horizontal="center" vertical="center"/>
    </xf>
    <xf numFmtId="0" fontId="8" fillId="0" borderId="20" xfId="0" applyFont="1" applyFill="1" applyBorder="1" applyAlignment="1" applyProtection="1">
      <alignment horizontal="left" vertical="center"/>
    </xf>
    <xf numFmtId="0" fontId="8" fillId="0" borderId="0" xfId="0" applyFont="1" applyFill="1" applyBorder="1" applyAlignment="1" applyProtection="1">
      <alignment vertical="center"/>
    </xf>
    <xf numFmtId="0" fontId="17" fillId="14" borderId="26" xfId="18" applyFont="1" applyFill="1" applyBorder="1" applyAlignment="1" applyProtection="1">
      <alignment horizontal="center" vertical="center"/>
      <protection locked="0"/>
    </xf>
    <xf numFmtId="0" fontId="8" fillId="0" borderId="0" xfId="0" applyFont="1" applyAlignment="1" applyProtection="1">
      <alignment vertical="center" wrapText="1"/>
    </xf>
    <xf numFmtId="0" fontId="10" fillId="0" borderId="55" xfId="6" applyFont="1" applyBorder="1" applyAlignment="1" applyProtection="1">
      <alignment horizontal="center" vertical="center"/>
    </xf>
    <xf numFmtId="0" fontId="10" fillId="0" borderId="56" xfId="6" applyFont="1" applyBorder="1" applyAlignment="1" applyProtection="1">
      <alignment horizontal="center" vertical="center"/>
    </xf>
    <xf numFmtId="14" fontId="11" fillId="15" borderId="34" xfId="18" applyNumberFormat="1" applyFont="1" applyFill="1" applyBorder="1" applyAlignment="1" applyProtection="1">
      <alignment horizontal="center" vertical="center"/>
    </xf>
    <xf numFmtId="0" fontId="10" fillId="0" borderId="29" xfId="17" applyFont="1" applyBorder="1" applyAlignment="1" applyProtection="1">
      <alignment horizontal="center" vertical="center" wrapText="1"/>
    </xf>
    <xf numFmtId="0" fontId="8" fillId="0" borderId="31" xfId="6" applyFont="1" applyBorder="1" applyAlignment="1" applyProtection="1">
      <alignment vertical="center"/>
    </xf>
    <xf numFmtId="0" fontId="10" fillId="0" borderId="1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1" xfId="0" applyFont="1" applyBorder="1" applyAlignment="1" applyProtection="1">
      <alignment vertical="center"/>
    </xf>
    <xf numFmtId="0" fontId="8" fillId="0" borderId="16" xfId="0" applyFont="1" applyFill="1" applyBorder="1" applyAlignment="1" applyProtection="1">
      <alignment vertical="center"/>
    </xf>
    <xf numFmtId="0" fontId="8" fillId="0" borderId="44" xfId="6" applyFont="1" applyBorder="1" applyAlignment="1" applyProtection="1">
      <alignment vertical="center"/>
    </xf>
    <xf numFmtId="0" fontId="8" fillId="14" borderId="26" xfId="0" applyFont="1" applyFill="1" applyBorder="1" applyProtection="1">
      <protection locked="0"/>
    </xf>
    <xf numFmtId="0" fontId="8" fillId="0" borderId="68"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73" xfId="0" applyFont="1" applyBorder="1" applyAlignment="1" applyProtection="1">
      <alignment horizontal="center" vertical="center"/>
    </xf>
    <xf numFmtId="0" fontId="8" fillId="0" borderId="48" xfId="0" applyFont="1" applyBorder="1" applyAlignment="1" applyProtection="1">
      <alignment vertical="center"/>
    </xf>
    <xf numFmtId="0" fontId="8" fillId="0" borderId="19" xfId="0" applyFont="1" applyBorder="1" applyAlignment="1" applyProtection="1">
      <alignment vertical="center"/>
    </xf>
    <xf numFmtId="0" fontId="8" fillId="0" borderId="67" xfId="0" applyFont="1" applyBorder="1" applyAlignment="1" applyProtection="1">
      <alignment vertical="center"/>
    </xf>
    <xf numFmtId="0" fontId="8" fillId="0" borderId="16" xfId="6" applyFont="1" applyBorder="1" applyAlignment="1" applyProtection="1">
      <alignment vertical="center"/>
    </xf>
    <xf numFmtId="0" fontId="8" fillId="14" borderId="1" xfId="0" applyFont="1" applyFill="1" applyBorder="1" applyAlignment="1" applyProtection="1">
      <alignment horizontal="center" vertical="center"/>
      <protection locked="0"/>
    </xf>
    <xf numFmtId="0" fontId="8" fillId="14" borderId="27" xfId="0" applyFont="1" applyFill="1" applyBorder="1" applyAlignment="1" applyProtection="1">
      <alignment horizontal="center" vertical="center"/>
      <protection locked="0"/>
    </xf>
    <xf numFmtId="2" fontId="11" fillId="15" borderId="1" xfId="0" applyNumberFormat="1" applyFont="1" applyFill="1" applyBorder="1" applyAlignment="1" applyProtection="1">
      <alignment horizontal="center" vertical="center"/>
    </xf>
    <xf numFmtId="2" fontId="8" fillId="0" borderId="0" xfId="0" applyNumberFormat="1" applyFont="1" applyBorder="1" applyAlignment="1" applyProtection="1">
      <alignment horizontal="center" vertical="center"/>
    </xf>
    <xf numFmtId="0" fontId="8" fillId="0" borderId="21" xfId="0" applyFont="1" applyBorder="1" applyAlignment="1" applyProtection="1">
      <alignment vertical="center"/>
    </xf>
    <xf numFmtId="0" fontId="8" fillId="0" borderId="74" xfId="6" applyFont="1" applyBorder="1" applyAlignment="1" applyProtection="1">
      <alignment vertical="center"/>
    </xf>
    <xf numFmtId="0" fontId="8" fillId="0" borderId="47" xfId="6" applyFont="1" applyBorder="1" applyAlignment="1" applyProtection="1">
      <alignment vertical="center"/>
    </xf>
    <xf numFmtId="2" fontId="11" fillId="15" borderId="12" xfId="0" applyNumberFormat="1" applyFont="1" applyFill="1" applyBorder="1" applyAlignment="1" applyProtection="1">
      <alignment horizontal="center" vertical="center"/>
    </xf>
    <xf numFmtId="0" fontId="8" fillId="0" borderId="18" xfId="0" applyFont="1" applyBorder="1" applyAlignment="1" applyProtection="1">
      <alignment vertical="center"/>
    </xf>
    <xf numFmtId="0" fontId="8" fillId="14" borderId="12" xfId="0" applyFont="1" applyFill="1" applyBorder="1" applyAlignment="1" applyProtection="1">
      <alignment horizontal="center" vertical="center"/>
      <protection locked="0"/>
    </xf>
    <xf numFmtId="0" fontId="10" fillId="0" borderId="10" xfId="0" applyFont="1" applyBorder="1" applyAlignment="1" applyProtection="1">
      <alignment horizontal="center" vertical="center"/>
    </xf>
    <xf numFmtId="0" fontId="10" fillId="0" borderId="39" xfId="0" applyFont="1" applyBorder="1" applyAlignment="1" applyProtection="1">
      <alignment horizontal="center" vertical="center"/>
    </xf>
    <xf numFmtId="0" fontId="10" fillId="0" borderId="1" xfId="0" applyFont="1" applyBorder="1" applyAlignment="1" applyProtection="1">
      <alignment horizontal="center" wrapText="1"/>
    </xf>
    <xf numFmtId="0" fontId="10" fillId="0" borderId="27" xfId="0" applyFont="1" applyBorder="1" applyAlignment="1" applyProtection="1">
      <alignment horizontal="center" wrapText="1"/>
    </xf>
    <xf numFmtId="0" fontId="8" fillId="0" borderId="62" xfId="6" applyFont="1" applyBorder="1" applyAlignment="1" applyProtection="1">
      <alignment vertical="center"/>
    </xf>
    <xf numFmtId="0" fontId="8" fillId="0" borderId="90" xfId="0" applyFont="1" applyBorder="1" applyAlignment="1" applyProtection="1">
      <alignment vertical="center"/>
    </xf>
    <xf numFmtId="0" fontId="8" fillId="0" borderId="64" xfId="0" applyFont="1" applyBorder="1" applyAlignment="1" applyProtection="1">
      <alignment vertical="center"/>
    </xf>
    <xf numFmtId="0" fontId="8" fillId="0" borderId="92" xfId="0" applyFont="1" applyBorder="1" applyAlignment="1" applyProtection="1">
      <alignment vertical="center"/>
    </xf>
    <xf numFmtId="0" fontId="8" fillId="0" borderId="72" xfId="0" applyFont="1" applyBorder="1" applyAlignment="1" applyProtection="1">
      <alignment vertical="center"/>
    </xf>
    <xf numFmtId="0" fontId="27" fillId="0" borderId="0" xfId="0" applyFont="1" applyAlignment="1" applyProtection="1">
      <alignment vertical="center"/>
    </xf>
    <xf numFmtId="0" fontId="8" fillId="0" borderId="0" xfId="0" quotePrefix="1" applyFont="1" applyAlignment="1" applyProtection="1">
      <alignment vertical="center"/>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horizontal="left" vertical="center" wrapText="1"/>
    </xf>
    <xf numFmtId="0" fontId="10" fillId="0" borderId="10" xfId="0" applyFont="1" applyFill="1" applyBorder="1" applyAlignment="1" applyProtection="1">
      <alignment horizontal="center" vertical="center" wrapText="1"/>
    </xf>
    <xf numFmtId="0" fontId="10" fillId="0" borderId="59"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8" fillId="0" borderId="47" xfId="0" applyFont="1" applyBorder="1" applyAlignment="1" applyProtection="1">
      <alignment vertical="center"/>
    </xf>
    <xf numFmtId="20" fontId="8" fillId="14" borderId="27" xfId="0" applyNumberFormat="1" applyFont="1" applyFill="1" applyBorder="1" applyAlignment="1" applyProtection="1">
      <alignment vertical="center"/>
      <protection locked="0"/>
    </xf>
    <xf numFmtId="0" fontId="8" fillId="0" borderId="78" xfId="0" applyFont="1" applyBorder="1" applyAlignment="1" applyProtection="1">
      <alignment vertical="center"/>
    </xf>
    <xf numFmtId="0" fontId="8" fillId="14" borderId="81" xfId="0" applyFont="1" applyFill="1" applyBorder="1" applyAlignment="1" applyProtection="1">
      <alignment vertical="center"/>
      <protection locked="0"/>
    </xf>
    <xf numFmtId="0" fontId="28" fillId="0" borderId="41" xfId="0" applyFont="1" applyBorder="1" applyAlignment="1" applyProtection="1">
      <alignment vertical="center"/>
    </xf>
    <xf numFmtId="0" fontId="28" fillId="0" borderId="42" xfId="0" applyFont="1" applyBorder="1" applyAlignment="1" applyProtection="1">
      <alignment vertical="center" wrapText="1"/>
    </xf>
    <xf numFmtId="0" fontId="28" fillId="0" borderId="43" xfId="0" applyFont="1" applyBorder="1" applyAlignment="1" applyProtection="1">
      <alignment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8" fillId="0" borderId="47" xfId="0" applyFont="1" applyBorder="1" applyAlignment="1" applyProtection="1">
      <alignment horizontal="left" vertical="center"/>
    </xf>
    <xf numFmtId="166" fontId="8" fillId="14" borderId="12" xfId="0" applyNumberFormat="1" applyFont="1" applyFill="1" applyBorder="1" applyAlignment="1" applyProtection="1">
      <alignment vertical="center"/>
      <protection locked="0"/>
    </xf>
    <xf numFmtId="166" fontId="8" fillId="14" borderId="1" xfId="0" applyNumberFormat="1" applyFont="1" applyFill="1" applyBorder="1" applyAlignment="1" applyProtection="1">
      <alignment vertical="center"/>
      <protection locked="0"/>
    </xf>
    <xf numFmtId="0" fontId="8" fillId="14" borderId="1" xfId="0" applyFont="1" applyFill="1" applyBorder="1" applyAlignment="1" applyProtection="1">
      <alignment vertical="center"/>
      <protection locked="0"/>
    </xf>
    <xf numFmtId="0" fontId="8" fillId="14" borderId="27" xfId="0" applyFont="1" applyFill="1" applyBorder="1" applyAlignment="1" applyProtection="1">
      <alignment vertical="center"/>
      <protection locked="0"/>
    </xf>
    <xf numFmtId="0" fontId="8" fillId="0" borderId="21" xfId="0" applyFont="1" applyBorder="1" applyAlignment="1" applyProtection="1">
      <alignment horizontal="left" vertical="center"/>
    </xf>
    <xf numFmtId="0" fontId="8" fillId="0" borderId="22" xfId="0" applyFont="1" applyFill="1" applyBorder="1" applyAlignment="1" applyProtection="1">
      <alignment vertical="center"/>
    </xf>
    <xf numFmtId="0" fontId="28" fillId="0" borderId="22" xfId="0" applyFont="1" applyFill="1" applyBorder="1" applyAlignment="1" applyProtection="1">
      <alignment horizontal="left" vertical="center" wrapText="1"/>
    </xf>
    <xf numFmtId="0" fontId="8" fillId="0" borderId="0" xfId="0" applyFont="1" applyFill="1" applyAlignment="1" applyProtection="1">
      <alignment vertical="center"/>
    </xf>
    <xf numFmtId="0" fontId="11" fillId="15" borderId="1" xfId="0" applyFont="1" applyFill="1" applyBorder="1" applyAlignment="1" applyProtection="1">
      <alignment horizontal="center" vertical="center"/>
    </xf>
    <xf numFmtId="0" fontId="10" fillId="0" borderId="0" xfId="0" applyFont="1" applyBorder="1" applyAlignment="1" applyProtection="1">
      <alignment vertical="center"/>
    </xf>
    <xf numFmtId="0" fontId="28" fillId="0" borderId="0" xfId="0" applyFont="1" applyBorder="1" applyAlignment="1" applyProtection="1">
      <alignment horizontal="left" vertical="center" wrapText="1"/>
    </xf>
    <xf numFmtId="0" fontId="8" fillId="0" borderId="16" xfId="0" applyFont="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alignment horizontal="left" vertical="center" wrapText="1"/>
    </xf>
    <xf numFmtId="0" fontId="28" fillId="0" borderId="16" xfId="0" applyFont="1" applyBorder="1" applyAlignment="1" applyProtection="1">
      <alignment vertical="center" wrapText="1"/>
    </xf>
    <xf numFmtId="0" fontId="28" fillId="0" borderId="0" xfId="0" applyFont="1" applyBorder="1" applyAlignment="1" applyProtection="1">
      <alignment vertical="center" wrapText="1"/>
    </xf>
    <xf numFmtId="0" fontId="8" fillId="5" borderId="0" xfId="0" applyFont="1" applyFill="1" applyAlignment="1" applyProtection="1">
      <alignment vertical="center" wrapText="1"/>
    </xf>
    <xf numFmtId="0" fontId="8" fillId="0" borderId="50" xfId="0" applyFont="1" applyBorder="1" applyAlignment="1" applyProtection="1">
      <alignment vertical="center"/>
    </xf>
    <xf numFmtId="0" fontId="8" fillId="0" borderId="49"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Fill="1" applyBorder="1" applyAlignment="1" applyProtection="1">
      <alignment horizontal="center" vertical="center"/>
    </xf>
    <xf numFmtId="0" fontId="11" fillId="15" borderId="12" xfId="0" applyFont="1" applyFill="1" applyBorder="1" applyAlignment="1" applyProtection="1">
      <alignment horizontal="center" vertical="center"/>
    </xf>
    <xf numFmtId="0" fontId="28" fillId="0" borderId="16" xfId="0" applyFont="1" applyBorder="1" applyAlignment="1" applyProtection="1">
      <alignment vertical="center"/>
    </xf>
    <xf numFmtId="0" fontId="28" fillId="0" borderId="0" xfId="0" applyFont="1" applyBorder="1" applyAlignment="1" applyProtection="1">
      <alignment vertical="center"/>
    </xf>
    <xf numFmtId="164" fontId="8" fillId="14" borderId="1" xfId="0" applyNumberFormat="1" applyFont="1" applyFill="1" applyBorder="1" applyAlignment="1" applyProtection="1">
      <alignment horizontal="center" vertical="center"/>
      <protection locked="0"/>
    </xf>
    <xf numFmtId="0" fontId="8" fillId="0" borderId="52" xfId="0" applyFont="1" applyBorder="1" applyAlignment="1" applyProtection="1">
      <alignment vertical="center"/>
    </xf>
    <xf numFmtId="164" fontId="11" fillId="15" borderId="1" xfId="0" applyNumberFormat="1" applyFont="1" applyFill="1" applyBorder="1" applyAlignment="1" applyProtection="1">
      <alignment horizontal="center" vertical="center"/>
    </xf>
    <xf numFmtId="164" fontId="8" fillId="0" borderId="0" xfId="0" applyNumberFormat="1" applyFont="1" applyBorder="1" applyAlignment="1" applyProtection="1">
      <alignment horizontal="center" vertical="center"/>
    </xf>
    <xf numFmtId="0" fontId="28" fillId="0" borderId="20" xfId="0" applyFont="1" applyBorder="1" applyAlignment="1" applyProtection="1">
      <alignment vertical="center" wrapText="1"/>
    </xf>
    <xf numFmtId="0" fontId="8" fillId="0" borderId="17" xfId="0" applyFont="1" applyFill="1" applyBorder="1" applyAlignment="1" applyProtection="1">
      <alignment horizontal="left" vertical="center"/>
    </xf>
    <xf numFmtId="0" fontId="8" fillId="0" borderId="47" xfId="6" applyFont="1" applyFill="1" applyBorder="1" applyAlignment="1" applyProtection="1">
      <alignment vertical="center"/>
    </xf>
    <xf numFmtId="0" fontId="8" fillId="0" borderId="18" xfId="0" applyFont="1" applyFill="1" applyBorder="1" applyAlignment="1" applyProtection="1">
      <alignment vertical="center"/>
    </xf>
    <xf numFmtId="0" fontId="8" fillId="0" borderId="20" xfId="0" applyFont="1" applyFill="1" applyBorder="1" applyAlignment="1" applyProtection="1">
      <alignment horizontal="center" vertical="center"/>
    </xf>
    <xf numFmtId="2" fontId="11" fillId="15" borderId="1" xfId="0" applyNumberFormat="1" applyFont="1" applyFill="1" applyBorder="1" applyAlignment="1" applyProtection="1">
      <alignment horizontal="center" vertical="center"/>
    </xf>
    <xf numFmtId="0" fontId="8" fillId="0" borderId="0" xfId="0" applyFont="1" applyAlignment="1" applyProtection="1">
      <alignment horizontal="center" vertical="center"/>
    </xf>
    <xf numFmtId="0" fontId="8" fillId="0" borderId="83" xfId="0" applyFont="1" applyFill="1" applyBorder="1" applyAlignment="1" applyProtection="1">
      <alignment horizontal="center" vertical="center"/>
    </xf>
    <xf numFmtId="0" fontId="8" fillId="0" borderId="46" xfId="0" applyFont="1" applyFill="1" applyBorder="1" applyAlignment="1" applyProtection="1">
      <alignment horizontal="center" vertical="center"/>
    </xf>
    <xf numFmtId="164" fontId="11" fillId="15" borderId="12" xfId="0" applyNumberFormat="1" applyFont="1" applyFill="1" applyBorder="1" applyAlignment="1" applyProtection="1">
      <alignment horizontal="center" vertical="center"/>
    </xf>
    <xf numFmtId="0" fontId="8" fillId="0" borderId="46" xfId="0" applyFont="1" applyBorder="1" applyAlignment="1" applyProtection="1">
      <alignment horizontal="center" vertical="center"/>
    </xf>
    <xf numFmtId="0" fontId="10" fillId="0" borderId="21" xfId="0" applyFont="1" applyFill="1" applyBorder="1" applyAlignment="1" applyProtection="1">
      <alignment horizontal="left" vertical="center"/>
    </xf>
    <xf numFmtId="0" fontId="40" fillId="0" borderId="17" xfId="0" applyFont="1" applyFill="1" applyBorder="1" applyAlignment="1" applyProtection="1">
      <alignment horizontal="left" vertical="center"/>
    </xf>
    <xf numFmtId="0" fontId="28" fillId="0" borderId="18" xfId="0" applyFont="1" applyFill="1" applyBorder="1" applyAlignment="1" applyProtection="1">
      <alignment horizontal="left" vertical="center" wrapText="1"/>
    </xf>
    <xf numFmtId="0" fontId="28" fillId="0" borderId="20" xfId="0" applyFont="1" applyBorder="1" applyAlignment="1" applyProtection="1">
      <alignment horizontal="left" vertical="center" wrapText="1"/>
    </xf>
    <xf numFmtId="0" fontId="11" fillId="15" borderId="27" xfId="0" applyFont="1" applyFill="1" applyBorder="1" applyAlignment="1" applyProtection="1">
      <alignment horizontal="center" vertical="center"/>
    </xf>
    <xf numFmtId="2" fontId="11" fillId="15" borderId="27" xfId="0" applyNumberFormat="1" applyFont="1" applyFill="1" applyBorder="1" applyAlignment="1" applyProtection="1">
      <alignment horizontal="center" vertical="center"/>
    </xf>
    <xf numFmtId="164" fontId="11" fillId="15" borderId="27" xfId="0" applyNumberFormat="1" applyFont="1" applyFill="1" applyBorder="1" applyAlignment="1" applyProtection="1">
      <alignment horizontal="center" vertical="center"/>
    </xf>
    <xf numFmtId="0" fontId="8" fillId="0" borderId="94" xfId="0" applyFont="1" applyFill="1" applyBorder="1" applyAlignment="1" applyProtection="1">
      <alignment vertical="center"/>
    </xf>
    <xf numFmtId="0" fontId="8" fillId="0" borderId="95" xfId="0" applyFont="1" applyFill="1" applyBorder="1" applyAlignment="1" applyProtection="1">
      <alignment horizontal="center" vertical="center"/>
    </xf>
    <xf numFmtId="164" fontId="37" fillId="15" borderId="81" xfId="0" applyNumberFormat="1"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164" fontId="37" fillId="15" borderId="34" xfId="0" applyNumberFormat="1" applyFont="1" applyFill="1" applyBorder="1" applyAlignment="1" applyProtection="1">
      <alignment horizontal="center" vertical="center"/>
    </xf>
    <xf numFmtId="0" fontId="8" fillId="0" borderId="96" xfId="0" applyFont="1" applyFill="1" applyBorder="1" applyAlignment="1" applyProtection="1">
      <alignment vertical="center"/>
    </xf>
    <xf numFmtId="164" fontId="10" fillId="0" borderId="22" xfId="0" applyNumberFormat="1" applyFont="1" applyFill="1" applyBorder="1" applyAlignment="1" applyProtection="1">
      <alignment horizontal="center" vertical="center"/>
    </xf>
    <xf numFmtId="164" fontId="37" fillId="15" borderId="26" xfId="0" applyNumberFormat="1" applyFont="1" applyFill="1" applyBorder="1" applyAlignment="1" applyProtection="1">
      <alignment horizontal="center" vertical="center"/>
    </xf>
    <xf numFmtId="0" fontId="11" fillId="15" borderId="34" xfId="0" applyFont="1" applyFill="1" applyBorder="1" applyAlignment="1" applyProtection="1">
      <alignment horizontal="center" vertical="center"/>
    </xf>
    <xf numFmtId="0" fontId="11" fillId="15" borderId="81" xfId="0" applyFont="1" applyFill="1" applyBorder="1" applyAlignment="1" applyProtection="1">
      <alignment horizontal="center" vertical="center"/>
    </xf>
    <xf numFmtId="0" fontId="11" fillId="15" borderId="26" xfId="0" applyFont="1" applyFill="1" applyBorder="1" applyAlignment="1" applyProtection="1">
      <alignment horizontal="center" vertical="center"/>
    </xf>
    <xf numFmtId="0" fontId="8" fillId="0" borderId="46" xfId="0" applyFont="1" applyBorder="1" applyAlignment="1" applyProtection="1">
      <alignment vertical="center"/>
    </xf>
    <xf numFmtId="0" fontId="8" fillId="0" borderId="95" xfId="0" applyFont="1" applyBorder="1" applyAlignment="1" applyProtection="1">
      <alignment vertical="center"/>
    </xf>
    <xf numFmtId="0" fontId="10" fillId="0" borderId="0" xfId="0" applyFont="1" applyBorder="1" applyAlignment="1" applyProtection="1">
      <alignment vertical="center" wrapText="1"/>
    </xf>
    <xf numFmtId="0" fontId="10" fillId="0" borderId="27" xfId="0" applyFont="1" applyBorder="1" applyAlignment="1" applyProtection="1">
      <alignment horizontal="center" vertical="center"/>
    </xf>
    <xf numFmtId="0" fontId="41" fillId="0" borderId="0" xfId="0" applyFont="1" applyBorder="1" applyAlignment="1" applyProtection="1">
      <alignment horizontal="left" vertical="center" wrapText="1"/>
    </xf>
    <xf numFmtId="0" fontId="10" fillId="0" borderId="10" xfId="0" applyFont="1" applyBorder="1" applyAlignment="1" applyProtection="1">
      <alignment horizontal="center" vertical="center" wrapText="1"/>
    </xf>
    <xf numFmtId="0" fontId="8" fillId="14" borderId="12" xfId="0" applyFont="1" applyFill="1" applyBorder="1" applyAlignment="1" applyProtection="1">
      <alignment horizontal="left" vertical="center" wrapText="1"/>
      <protection locked="0"/>
    </xf>
    <xf numFmtId="0" fontId="8" fillId="0" borderId="46"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14" fontId="8" fillId="14" borderId="12" xfId="0" applyNumberFormat="1" applyFont="1" applyFill="1" applyBorder="1" applyAlignment="1" applyProtection="1">
      <alignment horizontal="center"/>
      <protection locked="0"/>
    </xf>
    <xf numFmtId="0" fontId="10" fillId="0" borderId="0" xfId="0" applyFont="1" applyBorder="1" applyAlignment="1" applyProtection="1">
      <alignment horizontal="center" wrapText="1"/>
    </xf>
    <xf numFmtId="0" fontId="8" fillId="0" borderId="17" xfId="0" applyFont="1" applyBorder="1" applyAlignment="1" applyProtection="1">
      <alignment wrapText="1"/>
    </xf>
    <xf numFmtId="0" fontId="10" fillId="0" borderId="18" xfId="0" applyFont="1" applyBorder="1" applyAlignment="1" applyProtection="1">
      <alignment horizontal="center"/>
    </xf>
    <xf numFmtId="0" fontId="8" fillId="0" borderId="0" xfId="0" quotePrefix="1" applyFont="1" applyFill="1" applyBorder="1" applyAlignment="1" applyProtection="1">
      <alignment vertical="center"/>
    </xf>
    <xf numFmtId="0" fontId="8" fillId="0" borderId="0" xfId="0" quotePrefix="1" applyFont="1" applyFill="1" applyAlignment="1" applyProtection="1">
      <alignment vertical="center"/>
    </xf>
    <xf numFmtId="0" fontId="10" fillId="0" borderId="24"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8" fillId="0" borderId="35" xfId="0" applyFont="1" applyBorder="1" applyAlignment="1" applyProtection="1">
      <alignment vertical="center"/>
    </xf>
    <xf numFmtId="165" fontId="8" fillId="14" borderId="1" xfId="0" applyNumberFormat="1" applyFont="1" applyFill="1" applyBorder="1" applyAlignment="1" applyProtection="1">
      <alignment horizontal="center" vertical="center"/>
      <protection locked="0"/>
    </xf>
    <xf numFmtId="165" fontId="11" fillId="15" borderId="1" xfId="0" applyNumberFormat="1" applyFont="1" applyFill="1" applyBorder="1" applyAlignment="1" applyProtection="1">
      <alignment horizontal="center" vertical="center"/>
    </xf>
    <xf numFmtId="166" fontId="8" fillId="14" borderId="1" xfId="0" applyNumberFormat="1" applyFont="1" applyFill="1" applyBorder="1" applyAlignment="1" applyProtection="1">
      <alignment horizontal="center" vertical="center"/>
      <protection locked="0"/>
    </xf>
    <xf numFmtId="166" fontId="11" fillId="15" borderId="1" xfId="0" applyNumberFormat="1" applyFont="1" applyFill="1" applyBorder="1" applyAlignment="1" applyProtection="1">
      <alignment horizontal="center" vertical="center"/>
    </xf>
    <xf numFmtId="166" fontId="8" fillId="14" borderId="27" xfId="0" applyNumberFormat="1" applyFont="1" applyFill="1" applyBorder="1" applyAlignment="1" applyProtection="1">
      <alignment horizontal="center" vertical="center"/>
      <protection locked="0"/>
    </xf>
    <xf numFmtId="166" fontId="8" fillId="14" borderId="11" xfId="0" applyNumberFormat="1" applyFont="1" applyFill="1" applyBorder="1" applyAlignment="1" applyProtection="1">
      <alignment horizontal="center" vertical="center"/>
      <protection locked="0"/>
    </xf>
    <xf numFmtId="166" fontId="11" fillId="15" borderId="27" xfId="0" applyNumberFormat="1" applyFont="1" applyFill="1" applyBorder="1" applyAlignment="1" applyProtection="1">
      <alignment horizontal="center" vertical="center"/>
    </xf>
    <xf numFmtId="0" fontId="8" fillId="0" borderId="38" xfId="0" applyFont="1" applyBorder="1" applyAlignment="1" applyProtection="1">
      <alignment vertical="center"/>
    </xf>
    <xf numFmtId="166" fontId="8" fillId="14" borderId="9" xfId="0" applyNumberFormat="1" applyFont="1" applyFill="1" applyBorder="1" applyAlignment="1" applyProtection="1">
      <alignment horizontal="center" vertical="center"/>
      <protection locked="0"/>
    </xf>
    <xf numFmtId="0" fontId="17" fillId="0" borderId="22" xfId="0" applyFont="1" applyBorder="1" applyAlignment="1" applyProtection="1">
      <alignment vertical="center"/>
    </xf>
    <xf numFmtId="0" fontId="8" fillId="0" borderId="23" xfId="0" applyFont="1" applyBorder="1" applyAlignment="1" applyProtection="1">
      <alignment horizontal="center" vertical="center"/>
    </xf>
    <xf numFmtId="0" fontId="11" fillId="15" borderId="23" xfId="0" applyFont="1" applyFill="1" applyBorder="1" applyAlignment="1" applyProtection="1">
      <alignment horizontal="center" vertical="center"/>
    </xf>
    <xf numFmtId="166" fontId="8" fillId="0" borderId="0" xfId="0" applyNumberFormat="1" applyFont="1" applyBorder="1" applyAlignment="1" applyProtection="1">
      <alignment vertical="center"/>
    </xf>
    <xf numFmtId="0" fontId="16" fillId="0" borderId="0" xfId="0" applyFont="1" applyBorder="1" applyAlignment="1" applyProtection="1">
      <alignment vertical="center"/>
    </xf>
    <xf numFmtId="0" fontId="8" fillId="0" borderId="0" xfId="0" applyFont="1" applyFill="1" applyBorder="1" applyAlignment="1" applyProtection="1">
      <alignment vertical="center" wrapText="1"/>
    </xf>
    <xf numFmtId="0" fontId="17" fillId="0" borderId="16" xfId="0" applyFont="1" applyBorder="1" applyAlignment="1" applyProtection="1">
      <alignment vertical="center"/>
    </xf>
    <xf numFmtId="164" fontId="17" fillId="14" borderId="1" xfId="0" applyNumberFormat="1" applyFont="1" applyFill="1" applyBorder="1" applyAlignment="1" applyProtection="1">
      <alignment horizontal="center" vertical="center"/>
      <protection locked="0"/>
    </xf>
    <xf numFmtId="166" fontId="11" fillId="14" borderId="1" xfId="0" applyNumberFormat="1" applyFont="1" applyFill="1" applyBorder="1" applyAlignment="1" applyProtection="1">
      <alignment horizontal="center" vertical="center"/>
      <protection locked="0"/>
    </xf>
    <xf numFmtId="2" fontId="10" fillId="0" borderId="0" xfId="0" applyNumberFormat="1" applyFont="1" applyBorder="1" applyAlignment="1" applyProtection="1">
      <alignment vertical="center"/>
    </xf>
    <xf numFmtId="0" fontId="11" fillId="15" borderId="24" xfId="0" applyFont="1" applyFill="1" applyBorder="1" applyAlignment="1" applyProtection="1">
      <alignment horizontal="center" vertical="center"/>
    </xf>
    <xf numFmtId="0" fontId="8" fillId="14" borderId="34" xfId="0"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xf>
    <xf numFmtId="0" fontId="10" fillId="0" borderId="31" xfId="0" applyFont="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165" fontId="11" fillId="15" borderId="27" xfId="0" applyNumberFormat="1"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17" fillId="0" borderId="79" xfId="0" applyFont="1" applyBorder="1" applyAlignment="1" applyProtection="1">
      <alignment vertical="center"/>
    </xf>
    <xf numFmtId="0" fontId="10" fillId="0" borderId="11" xfId="0" applyFont="1" applyBorder="1" applyAlignment="1" applyProtection="1">
      <alignment horizontal="center" vertical="center" wrapText="1"/>
    </xf>
    <xf numFmtId="0" fontId="17" fillId="0" borderId="104" xfId="0" applyFont="1" applyBorder="1" applyAlignment="1" applyProtection="1">
      <alignment vertical="center"/>
    </xf>
    <xf numFmtId="0" fontId="17" fillId="0" borderId="105" xfId="0" applyFont="1" applyBorder="1" applyAlignment="1" applyProtection="1">
      <alignment vertical="center"/>
    </xf>
    <xf numFmtId="0" fontId="10" fillId="0" borderId="24" xfId="0" applyFont="1" applyFill="1" applyBorder="1" applyAlignment="1" applyProtection="1">
      <alignment horizontal="center" vertical="center" wrapText="1"/>
    </xf>
    <xf numFmtId="165" fontId="8" fillId="14" borderId="24" xfId="0" applyNumberFormat="1" applyFont="1" applyFill="1" applyBorder="1" applyAlignment="1" applyProtection="1">
      <alignment horizontal="center" vertical="center"/>
      <protection locked="0"/>
    </xf>
    <xf numFmtId="165" fontId="8" fillId="14" borderId="25" xfId="0" applyNumberFormat="1" applyFont="1" applyFill="1" applyBorder="1" applyAlignment="1" applyProtection="1">
      <alignment horizontal="center" vertical="center"/>
      <protection locked="0"/>
    </xf>
    <xf numFmtId="165" fontId="8" fillId="14" borderId="34" xfId="0" applyNumberFormat="1" applyFont="1" applyFill="1" applyBorder="1" applyAlignment="1" applyProtection="1">
      <alignment horizontal="center" vertical="center"/>
      <protection locked="0"/>
    </xf>
    <xf numFmtId="165" fontId="11" fillId="15" borderId="26" xfId="0" applyNumberFormat="1" applyFont="1" applyFill="1" applyBorder="1" applyAlignment="1" applyProtection="1">
      <alignment horizontal="center" vertical="center"/>
    </xf>
    <xf numFmtId="166" fontId="8" fillId="0" borderId="0" xfId="0" applyNumberFormat="1" applyFont="1" applyFill="1" applyBorder="1" applyAlignment="1" applyProtection="1">
      <alignment vertical="center" wrapText="1"/>
    </xf>
    <xf numFmtId="0" fontId="8" fillId="0" borderId="61" xfId="0" applyFont="1" applyBorder="1" applyAlignment="1" applyProtection="1">
      <alignment vertical="center"/>
    </xf>
    <xf numFmtId="0" fontId="8" fillId="0" borderId="62" xfId="0" applyFont="1" applyBorder="1" applyAlignment="1" applyProtection="1">
      <alignment vertical="center"/>
    </xf>
    <xf numFmtId="0" fontId="24" fillId="0" borderId="0" xfId="7" applyFont="1" applyFill="1" applyBorder="1" applyAlignment="1" applyProtection="1">
      <alignment vertical="center" wrapText="1"/>
    </xf>
    <xf numFmtId="0" fontId="30" fillId="0" borderId="0" xfId="0" applyFont="1" applyFill="1" applyBorder="1" applyAlignment="1" applyProtection="1">
      <alignment vertical="center" wrapText="1"/>
    </xf>
    <xf numFmtId="166" fontId="11" fillId="15" borderId="12" xfId="0" applyNumberFormat="1" applyFont="1" applyFill="1" applyBorder="1" applyAlignment="1" applyProtection="1">
      <alignment horizontal="center" vertical="center"/>
    </xf>
    <xf numFmtId="165" fontId="11" fillId="15" borderId="12" xfId="0" applyNumberFormat="1" applyFont="1" applyFill="1" applyBorder="1" applyAlignment="1" applyProtection="1">
      <alignment horizontal="center" vertical="center"/>
    </xf>
    <xf numFmtId="0" fontId="8" fillId="0" borderId="101" xfId="0" applyFont="1" applyBorder="1" applyAlignment="1" applyProtection="1">
      <alignment vertical="center"/>
    </xf>
    <xf numFmtId="0" fontId="8" fillId="0" borderId="101" xfId="0" applyFont="1" applyBorder="1" applyAlignment="1" applyProtection="1">
      <alignment vertical="center" wrapText="1"/>
    </xf>
    <xf numFmtId="2" fontId="10" fillId="0" borderId="0" xfId="0" applyNumberFormat="1" applyFont="1" applyFill="1" applyBorder="1" applyAlignment="1" applyProtection="1">
      <alignment vertical="center"/>
    </xf>
    <xf numFmtId="0" fontId="8" fillId="14" borderId="84" xfId="0" applyFont="1" applyFill="1" applyBorder="1" applyAlignment="1" applyProtection="1">
      <alignment vertical="center"/>
      <protection locked="0"/>
    </xf>
    <xf numFmtId="0" fontId="17" fillId="0" borderId="61" xfId="0" applyFont="1" applyBorder="1" applyAlignment="1" applyProtection="1">
      <alignment vertical="center"/>
    </xf>
    <xf numFmtId="0" fontId="8" fillId="0" borderId="108" xfId="0" applyFont="1" applyFill="1" applyBorder="1" applyAlignment="1" applyProtection="1">
      <alignment vertical="center"/>
    </xf>
    <xf numFmtId="0" fontId="8" fillId="0" borderId="72" xfId="0" applyFont="1" applyFill="1" applyBorder="1" applyAlignment="1" applyProtection="1">
      <alignment vertical="center"/>
    </xf>
    <xf numFmtId="166" fontId="8" fillId="0" borderId="0" xfId="0" applyNumberFormat="1" applyFont="1" applyFill="1" applyBorder="1" applyAlignment="1" applyProtection="1">
      <alignment horizontal="left" vertical="center" wrapText="1"/>
    </xf>
    <xf numFmtId="165" fontId="11" fillId="15" borderId="9" xfId="0" applyNumberFormat="1" applyFont="1" applyFill="1" applyBorder="1" applyAlignment="1" applyProtection="1">
      <alignment horizontal="center" vertical="center"/>
    </xf>
    <xf numFmtId="165" fontId="11" fillId="15" borderId="15" xfId="0" applyNumberFormat="1" applyFont="1" applyFill="1" applyBorder="1" applyAlignment="1" applyProtection="1">
      <alignment horizontal="center" vertical="center"/>
    </xf>
    <xf numFmtId="0" fontId="8" fillId="0" borderId="16" xfId="0" applyFont="1" applyFill="1" applyBorder="1" applyAlignment="1" applyProtection="1">
      <alignment vertical="center" wrapText="1"/>
    </xf>
    <xf numFmtId="165" fontId="8" fillId="14" borderId="70" xfId="0" applyNumberFormat="1" applyFont="1" applyFill="1" applyBorder="1" applyAlignment="1" applyProtection="1">
      <alignment horizontal="center" vertical="center"/>
      <protection locked="0"/>
    </xf>
    <xf numFmtId="165" fontId="8" fillId="14" borderId="60" xfId="0" applyNumberFormat="1" applyFont="1" applyFill="1" applyBorder="1" applyAlignment="1" applyProtection="1">
      <alignment horizontal="center" vertical="center"/>
      <protection locked="0"/>
    </xf>
    <xf numFmtId="164" fontId="8" fillId="14" borderId="12" xfId="0" applyNumberFormat="1" applyFont="1" applyFill="1" applyBorder="1" applyAlignment="1" applyProtection="1">
      <alignment horizontal="center" vertical="center"/>
      <protection locked="0"/>
    </xf>
    <xf numFmtId="0" fontId="8" fillId="0" borderId="102" xfId="0" applyFont="1" applyBorder="1" applyAlignment="1" applyProtection="1">
      <alignment vertical="center" wrapText="1"/>
    </xf>
    <xf numFmtId="2" fontId="37" fillId="15" borderId="80" xfId="0" applyNumberFormat="1" applyFont="1" applyFill="1" applyBorder="1" applyAlignment="1" applyProtection="1">
      <alignment horizontal="center" vertical="center"/>
    </xf>
    <xf numFmtId="2" fontId="37" fillId="15" borderId="5" xfId="0" applyNumberFormat="1" applyFont="1" applyFill="1" applyBorder="1" applyAlignment="1" applyProtection="1">
      <alignment horizontal="center" vertical="center"/>
    </xf>
    <xf numFmtId="2" fontId="37" fillId="15" borderId="9" xfId="0" applyNumberFormat="1" applyFont="1" applyFill="1" applyBorder="1" applyAlignment="1" applyProtection="1">
      <alignment horizontal="center" vertical="center"/>
    </xf>
    <xf numFmtId="0" fontId="8" fillId="0" borderId="90" xfId="0" applyFont="1" applyBorder="1" applyAlignment="1" applyProtection="1">
      <alignment vertical="center"/>
    </xf>
    <xf numFmtId="0" fontId="24" fillId="0" borderId="20" xfId="7" applyFont="1" applyFill="1" applyBorder="1" applyAlignment="1" applyProtection="1">
      <alignment horizontal="center" vertical="center"/>
    </xf>
    <xf numFmtId="166" fontId="37" fillId="15" borderId="81" xfId="0" applyNumberFormat="1" applyFont="1" applyFill="1" applyBorder="1" applyAlignment="1" applyProtection="1">
      <alignment horizontal="center" vertical="center"/>
    </xf>
    <xf numFmtId="2" fontId="8" fillId="14" borderId="8" xfId="0" applyNumberFormat="1" applyFont="1" applyFill="1" applyBorder="1" applyAlignment="1" applyProtection="1">
      <alignment horizontal="center" vertical="center"/>
      <protection locked="0"/>
    </xf>
    <xf numFmtId="0" fontId="17" fillId="0" borderId="111" xfId="0" applyFont="1" applyFill="1" applyBorder="1" applyAlignment="1" applyProtection="1">
      <alignment vertical="center"/>
    </xf>
    <xf numFmtId="0" fontId="8" fillId="0" borderId="93" xfId="0" applyFont="1" applyFill="1" applyBorder="1" applyAlignment="1" applyProtection="1">
      <alignment vertical="center"/>
    </xf>
    <xf numFmtId="0" fontId="8" fillId="0" borderId="71" xfId="0" applyFont="1" applyFill="1" applyBorder="1" applyAlignment="1" applyProtection="1">
      <alignment vertical="center"/>
    </xf>
    <xf numFmtId="0" fontId="8" fillId="0" borderId="112" xfId="0" applyFont="1" applyFill="1" applyBorder="1" applyAlignment="1" applyProtection="1">
      <alignment horizontal="left" vertical="center"/>
    </xf>
    <xf numFmtId="0" fontId="8" fillId="0" borderId="113" xfId="0" applyFont="1" applyBorder="1" applyAlignment="1" applyProtection="1">
      <alignment vertical="center"/>
    </xf>
    <xf numFmtId="0" fontId="8" fillId="0" borderId="114" xfId="0" applyFont="1" applyBorder="1" applyAlignment="1" applyProtection="1">
      <alignment vertical="center"/>
    </xf>
    <xf numFmtId="0" fontId="8" fillId="0" borderId="50" xfId="0" applyFont="1" applyFill="1" applyBorder="1" applyAlignment="1" applyProtection="1">
      <alignment horizontal="left" vertical="center"/>
    </xf>
    <xf numFmtId="0" fontId="8" fillId="0" borderId="115" xfId="0" applyFont="1" applyBorder="1" applyAlignment="1" applyProtection="1">
      <alignment vertical="center"/>
    </xf>
    <xf numFmtId="0" fontId="8" fillId="0" borderId="94" xfId="0" applyFont="1" applyFill="1" applyBorder="1" applyAlignment="1" applyProtection="1">
      <alignment horizontal="left" vertical="center"/>
    </xf>
    <xf numFmtId="0" fontId="8" fillId="0" borderId="96" xfId="0" applyFont="1" applyBorder="1" applyAlignment="1" applyProtection="1">
      <alignment vertical="center"/>
    </xf>
    <xf numFmtId="0" fontId="8" fillId="0" borderId="116" xfId="0" applyFont="1" applyBorder="1" applyAlignment="1" applyProtection="1">
      <alignment vertical="center"/>
    </xf>
    <xf numFmtId="0" fontId="17" fillId="0" borderId="112" xfId="6" applyFont="1" applyFill="1" applyBorder="1" applyAlignment="1" applyProtection="1">
      <alignment vertical="center"/>
    </xf>
    <xf numFmtId="0" fontId="17" fillId="0" borderId="50" xfId="6" applyFont="1" applyFill="1" applyBorder="1" applyAlignment="1" applyProtection="1">
      <alignment vertical="center"/>
    </xf>
    <xf numFmtId="0" fontId="8" fillId="0" borderId="115" xfId="0" applyFont="1" applyFill="1" applyBorder="1" applyAlignment="1" applyProtection="1">
      <alignment vertical="center"/>
    </xf>
    <xf numFmtId="0" fontId="17" fillId="0" borderId="94" xfId="6" applyFont="1" applyFill="1" applyBorder="1" applyAlignment="1" applyProtection="1">
      <alignment vertical="center"/>
    </xf>
    <xf numFmtId="0" fontId="8" fillId="0" borderId="116" xfId="0" applyFont="1" applyFill="1" applyBorder="1" applyAlignment="1" applyProtection="1">
      <alignment vertical="center"/>
    </xf>
    <xf numFmtId="0" fontId="6" fillId="5" borderId="0" xfId="6" applyFill="1" applyProtection="1"/>
    <xf numFmtId="0" fontId="6" fillId="5" borderId="0" xfId="6" applyFont="1" applyFill="1"/>
    <xf numFmtId="0" fontId="6" fillId="5" borderId="0" xfId="6" applyNumberFormat="1" applyFont="1" applyFill="1"/>
    <xf numFmtId="14" fontId="6" fillId="5" borderId="0" xfId="6" applyNumberFormat="1" applyFont="1" applyFill="1"/>
    <xf numFmtId="0" fontId="32" fillId="0" borderId="65" xfId="6" applyFont="1" applyBorder="1" applyAlignment="1">
      <alignment horizontal="left"/>
    </xf>
    <xf numFmtId="14" fontId="6" fillId="0" borderId="65" xfId="6" applyNumberFormat="1" applyFont="1" applyBorder="1" applyAlignment="1">
      <alignment horizontal="left"/>
    </xf>
    <xf numFmtId="14" fontId="6" fillId="0" borderId="68" xfId="6" applyNumberFormat="1" applyFont="1" applyBorder="1" applyAlignment="1">
      <alignment horizontal="left"/>
    </xf>
    <xf numFmtId="0" fontId="6" fillId="0" borderId="48" xfId="6" applyFont="1" applyBorder="1"/>
    <xf numFmtId="0" fontId="6" fillId="0" borderId="48" xfId="6" applyNumberFormat="1" applyFont="1" applyBorder="1"/>
    <xf numFmtId="0" fontId="6" fillId="0" borderId="67" xfId="6" applyFont="1" applyBorder="1"/>
    <xf numFmtId="0" fontId="6" fillId="0" borderId="62" xfId="6" applyFont="1" applyBorder="1"/>
    <xf numFmtId="0" fontId="32" fillId="0" borderId="66" xfId="6" applyFont="1" applyBorder="1" applyAlignment="1">
      <alignment horizontal="left"/>
    </xf>
    <xf numFmtId="0" fontId="6" fillId="0" borderId="67" xfId="6" applyNumberFormat="1" applyFont="1" applyBorder="1" applyAlignment="1">
      <alignment wrapText="1"/>
    </xf>
    <xf numFmtId="14" fontId="6" fillId="0" borderId="68" xfId="6" applyNumberFormat="1" applyFont="1" applyBorder="1" applyAlignment="1">
      <alignment wrapText="1"/>
    </xf>
    <xf numFmtId="0" fontId="6" fillId="0" borderId="48" xfId="6" applyNumberFormat="1" applyFont="1" applyBorder="1" applyAlignment="1">
      <alignment horizontal="center" wrapText="1"/>
    </xf>
    <xf numFmtId="14" fontId="6" fillId="0" borderId="65" xfId="6" applyNumberFormat="1" applyFont="1" applyBorder="1" applyAlignment="1">
      <alignment horizontal="center" wrapText="1"/>
    </xf>
    <xf numFmtId="166" fontId="12" fillId="0" borderId="48" xfId="6" applyNumberFormat="1" applyFont="1" applyBorder="1" applyAlignment="1">
      <alignment horizontal="center" wrapText="1"/>
    </xf>
    <xf numFmtId="0" fontId="8" fillId="5" borderId="0" xfId="0" applyFont="1" applyFill="1"/>
    <xf numFmtId="0" fontId="8" fillId="0" borderId="9" xfId="0" applyFont="1" applyBorder="1" applyAlignment="1">
      <alignment horizontal="center"/>
    </xf>
    <xf numFmtId="0" fontId="8" fillId="0" borderId="13" xfId="0" applyFont="1" applyBorder="1" applyAlignment="1">
      <alignment horizontal="center"/>
    </xf>
    <xf numFmtId="0" fontId="8" fillId="0" borderId="10" xfId="0" applyFont="1" applyBorder="1" applyAlignment="1">
      <alignment horizontal="center"/>
    </xf>
    <xf numFmtId="14" fontId="9" fillId="0" borderId="65" xfId="6" applyNumberFormat="1" applyFont="1" applyBorder="1" applyAlignment="1">
      <alignment horizontal="left"/>
    </xf>
    <xf numFmtId="14" fontId="9" fillId="0" borderId="68" xfId="6" applyNumberFormat="1" applyFont="1" applyBorder="1" applyAlignment="1">
      <alignment horizontal="left"/>
    </xf>
    <xf numFmtId="0" fontId="8" fillId="0" borderId="48" xfId="6" applyFont="1" applyBorder="1"/>
    <xf numFmtId="0" fontId="8" fillId="0" borderId="48" xfId="6" applyNumberFormat="1" applyFont="1" applyBorder="1"/>
    <xf numFmtId="0" fontId="8" fillId="0" borderId="67" xfId="6" applyFont="1" applyBorder="1"/>
    <xf numFmtId="0" fontId="8" fillId="0" borderId="62" xfId="6" applyFont="1" applyBorder="1"/>
    <xf numFmtId="0" fontId="9" fillId="0" borderId="66" xfId="6" applyFont="1" applyBorder="1" applyAlignment="1"/>
    <xf numFmtId="0" fontId="9" fillId="0" borderId="0" xfId="6" applyFont="1" applyFill="1" applyBorder="1" applyAlignment="1"/>
    <xf numFmtId="0" fontId="24" fillId="0" borderId="16" xfId="7" applyFont="1" applyFill="1" applyBorder="1" applyAlignment="1">
      <alignment vertical="center"/>
    </xf>
    <xf numFmtId="0" fontId="24" fillId="0" borderId="0" xfId="7" applyFont="1" applyFill="1" applyBorder="1" applyAlignment="1">
      <alignment vertical="center"/>
    </xf>
    <xf numFmtId="0" fontId="8" fillId="0" borderId="16" xfId="0" applyFont="1" applyFill="1" applyBorder="1"/>
    <xf numFmtId="0" fontId="8" fillId="0" borderId="0" xfId="0" applyFont="1" applyAlignment="1">
      <alignment horizontal="center"/>
    </xf>
    <xf numFmtId="2" fontId="8" fillId="0" borderId="13" xfId="0" applyNumberFormat="1" applyFont="1" applyBorder="1" applyAlignment="1">
      <alignment horizontal="center"/>
    </xf>
    <xf numFmtId="2" fontId="8" fillId="0" borderId="10" xfId="0" applyNumberFormat="1" applyFont="1" applyBorder="1" applyAlignment="1">
      <alignment horizontal="center"/>
    </xf>
    <xf numFmtId="0" fontId="10" fillId="12" borderId="41" xfId="0" applyFont="1" applyFill="1" applyBorder="1" applyAlignment="1" applyProtection="1">
      <alignment vertical="center"/>
    </xf>
    <xf numFmtId="0" fontId="10" fillId="12" borderId="42" xfId="0" applyFont="1" applyFill="1" applyBorder="1" applyAlignment="1" applyProtection="1">
      <alignment vertical="center"/>
    </xf>
    <xf numFmtId="0" fontId="10" fillId="12" borderId="43" xfId="0" applyFont="1" applyFill="1" applyBorder="1" applyAlignment="1" applyProtection="1">
      <alignment vertical="center"/>
    </xf>
    <xf numFmtId="0" fontId="10" fillId="0" borderId="0" xfId="0" applyFont="1" applyFill="1" applyBorder="1" applyAlignment="1" applyProtection="1">
      <alignment vertical="center"/>
    </xf>
    <xf numFmtId="0" fontId="40" fillId="0" borderId="0" xfId="0" applyFont="1" applyFill="1" applyBorder="1" applyAlignment="1" applyProtection="1">
      <alignment vertical="center"/>
    </xf>
    <xf numFmtId="166" fontId="8" fillId="0" borderId="0" xfId="0" applyNumberFormat="1" applyFont="1" applyFill="1" applyBorder="1" applyAlignment="1" applyProtection="1">
      <alignment vertical="center"/>
    </xf>
    <xf numFmtId="165" fontId="11" fillId="15" borderId="58" xfId="0" applyNumberFormat="1" applyFont="1" applyFill="1" applyBorder="1" applyAlignment="1" applyProtection="1">
      <alignment horizontal="center" vertical="center"/>
    </xf>
    <xf numFmtId="2" fontId="11" fillId="15" borderId="59" xfId="0" applyNumberFormat="1" applyFont="1" applyFill="1" applyBorder="1" applyAlignment="1" applyProtection="1">
      <alignment horizontal="center" vertical="center"/>
    </xf>
    <xf numFmtId="0" fontId="11" fillId="15" borderId="75" xfId="0" applyFont="1" applyFill="1" applyBorder="1" applyAlignment="1" applyProtection="1">
      <alignment horizontal="center" vertical="center"/>
    </xf>
    <xf numFmtId="0" fontId="8" fillId="14" borderId="10" xfId="0" applyFont="1" applyFill="1" applyBorder="1" applyAlignment="1" applyProtection="1">
      <alignment horizontal="center" vertical="center"/>
      <protection locked="0"/>
    </xf>
    <xf numFmtId="0" fontId="11" fillId="15" borderId="59" xfId="0" applyFont="1" applyFill="1" applyBorder="1" applyAlignment="1" applyProtection="1">
      <alignment horizontal="center" vertical="center"/>
    </xf>
    <xf numFmtId="0" fontId="8" fillId="0" borderId="122" xfId="0" applyFont="1" applyBorder="1" applyAlignment="1" applyProtection="1">
      <alignment vertical="center" wrapText="1"/>
    </xf>
    <xf numFmtId="0" fontId="11" fillId="15" borderId="45" xfId="0" applyFont="1" applyFill="1" applyBorder="1" applyAlignment="1" applyProtection="1">
      <alignment horizontal="center" vertical="center"/>
    </xf>
    <xf numFmtId="0" fontId="11" fillId="15" borderId="57" xfId="0" applyFont="1" applyFill="1" applyBorder="1" applyAlignment="1" applyProtection="1">
      <alignment horizontal="center" vertical="center"/>
    </xf>
    <xf numFmtId="0" fontId="8" fillId="14" borderId="9" xfId="0" applyFont="1" applyFill="1" applyBorder="1" applyAlignment="1" applyProtection="1">
      <alignment horizontal="center" vertical="center"/>
      <protection locked="0"/>
    </xf>
    <xf numFmtId="0" fontId="11" fillId="15" borderId="58" xfId="0" applyFont="1" applyFill="1" applyBorder="1" applyAlignment="1" applyProtection="1">
      <alignment horizontal="center" vertical="center"/>
    </xf>
    <xf numFmtId="0" fontId="8" fillId="0" borderId="31" xfId="0" applyFont="1" applyBorder="1" applyAlignment="1" applyProtection="1">
      <alignment vertical="center"/>
    </xf>
    <xf numFmtId="0" fontId="8" fillId="0" borderId="14" xfId="0" applyFont="1" applyBorder="1" applyAlignment="1" applyProtection="1">
      <alignment vertical="center"/>
    </xf>
    <xf numFmtId="0" fontId="8" fillId="0" borderId="32" xfId="0" applyFont="1" applyBorder="1" applyAlignment="1" applyProtection="1">
      <alignment vertical="center"/>
    </xf>
    <xf numFmtId="0" fontId="10" fillId="0" borderId="0" xfId="0" applyFont="1" applyBorder="1" applyAlignment="1" applyProtection="1">
      <alignment horizontal="left" vertical="center" wrapText="1"/>
    </xf>
    <xf numFmtId="0" fontId="8" fillId="0" borderId="88" xfId="0" applyFont="1" applyBorder="1" applyAlignment="1" applyProtection="1">
      <alignment vertical="center"/>
    </xf>
    <xf numFmtId="0" fontId="8" fillId="0" borderId="62" xfId="0" applyFont="1" applyFill="1" applyBorder="1" applyAlignment="1" applyProtection="1">
      <alignment horizontal="left" vertical="center"/>
    </xf>
    <xf numFmtId="0" fontId="8" fillId="0" borderId="63" xfId="0" applyFont="1" applyBorder="1" applyAlignment="1" applyProtection="1">
      <alignment vertical="center"/>
    </xf>
    <xf numFmtId="0" fontId="8" fillId="0" borderId="48" xfId="0" applyFont="1" applyFill="1" applyBorder="1" applyAlignment="1" applyProtection="1">
      <alignment horizontal="left" vertical="center"/>
    </xf>
    <xf numFmtId="0" fontId="8" fillId="0" borderId="67" xfId="0" applyFont="1" applyFill="1" applyBorder="1" applyAlignment="1" applyProtection="1">
      <alignment horizontal="left" vertical="center"/>
    </xf>
    <xf numFmtId="166" fontId="8" fillId="14" borderId="24" xfId="0" applyNumberFormat="1" applyFont="1" applyFill="1" applyBorder="1" applyAlignment="1" applyProtection="1">
      <alignment horizontal="center" vertical="center"/>
      <protection locked="0"/>
    </xf>
    <xf numFmtId="0" fontId="8" fillId="14" borderId="24" xfId="0" applyFont="1" applyFill="1" applyBorder="1" applyAlignment="1" applyProtection="1">
      <alignment horizontal="center" vertical="center"/>
      <protection locked="0"/>
    </xf>
    <xf numFmtId="164" fontId="8" fillId="0" borderId="0" xfId="0" applyNumberFormat="1" applyFont="1" applyBorder="1" applyAlignment="1" applyProtection="1">
      <alignment vertical="center"/>
    </xf>
    <xf numFmtId="0" fontId="16" fillId="0" borderId="0" xfId="0" applyFont="1" applyAlignment="1" applyProtection="1">
      <alignment vertical="center"/>
    </xf>
    <xf numFmtId="166" fontId="8" fillId="0" borderId="0" xfId="0" applyNumberFormat="1" applyFont="1" applyAlignment="1" applyProtection="1">
      <alignment vertical="center"/>
    </xf>
    <xf numFmtId="0" fontId="17" fillId="0" borderId="48" xfId="0" applyFont="1" applyBorder="1" applyAlignment="1" applyProtection="1">
      <alignment vertical="center"/>
    </xf>
    <xf numFmtId="2" fontId="37" fillId="15" borderId="1" xfId="0" applyNumberFormat="1" applyFont="1" applyFill="1" applyBorder="1" applyAlignment="1" applyProtection="1">
      <alignment horizontal="center" vertical="center"/>
    </xf>
    <xf numFmtId="164" fontId="8" fillId="0" borderId="20" xfId="0" applyNumberFormat="1" applyFont="1" applyBorder="1" applyAlignment="1" applyProtection="1">
      <alignment vertical="center"/>
    </xf>
    <xf numFmtId="164" fontId="8" fillId="14" borderId="10" xfId="0" applyNumberFormat="1" applyFont="1" applyFill="1" applyBorder="1" applyAlignment="1" applyProtection="1">
      <alignment horizontal="center" vertical="center"/>
      <protection locked="0"/>
    </xf>
    <xf numFmtId="0" fontId="24" fillId="0" borderId="39" xfId="7" applyFont="1" applyFill="1" applyBorder="1" applyAlignment="1" applyProtection="1">
      <alignment vertical="center"/>
    </xf>
    <xf numFmtId="0" fontId="24" fillId="0" borderId="118" xfId="7" applyFont="1" applyFill="1" applyBorder="1" applyAlignment="1" applyProtection="1">
      <alignment vertical="center"/>
    </xf>
    <xf numFmtId="166" fontId="11" fillId="14" borderId="12" xfId="0" applyNumberFormat="1" applyFont="1" applyFill="1" applyBorder="1" applyAlignment="1" applyProtection="1">
      <alignment horizontal="center" vertical="center"/>
      <protection locked="0"/>
    </xf>
    <xf numFmtId="166" fontId="37" fillId="15" borderId="34" xfId="0" applyNumberFormat="1" applyFont="1" applyFill="1" applyBorder="1" applyAlignment="1" applyProtection="1">
      <alignment horizontal="center" vertical="center"/>
    </xf>
    <xf numFmtId="0" fontId="8" fillId="0" borderId="128" xfId="0" applyFont="1" applyBorder="1" applyAlignment="1" applyProtection="1">
      <alignment vertical="center"/>
    </xf>
    <xf numFmtId="0" fontId="8" fillId="14" borderId="70" xfId="0" applyFont="1" applyFill="1" applyBorder="1" applyAlignment="1" applyProtection="1">
      <alignment horizontal="center" vertical="center"/>
      <protection locked="0"/>
    </xf>
    <xf numFmtId="0" fontId="8" fillId="14" borderId="60" xfId="0" applyFont="1" applyFill="1" applyBorder="1" applyAlignment="1" applyProtection="1">
      <alignment horizontal="center" vertical="center"/>
      <protection locked="0"/>
    </xf>
    <xf numFmtId="0" fontId="8" fillId="14" borderId="25" xfId="0" applyFont="1" applyFill="1" applyBorder="1" applyAlignment="1" applyProtection="1">
      <alignment horizontal="center" vertical="center"/>
      <protection locked="0"/>
    </xf>
    <xf numFmtId="0" fontId="43" fillId="0" borderId="0" xfId="0" applyFont="1" applyFill="1" applyAlignment="1" applyProtection="1">
      <alignment vertical="center" wrapText="1"/>
    </xf>
    <xf numFmtId="0" fontId="17" fillId="0" borderId="0" xfId="0" applyFont="1" applyFill="1" applyBorder="1" applyAlignment="1" applyProtection="1">
      <alignment vertical="top" wrapText="1"/>
    </xf>
    <xf numFmtId="0" fontId="17" fillId="0" borderId="0" xfId="0" applyFont="1" applyFill="1" applyBorder="1" applyAlignment="1" applyProtection="1">
      <alignment vertical="center" wrapText="1"/>
    </xf>
    <xf numFmtId="0" fontId="17" fillId="0" borderId="65" xfId="1" quotePrefix="1" applyFont="1" applyBorder="1" applyAlignment="1" applyProtection="1">
      <alignment vertical="center"/>
    </xf>
    <xf numFmtId="0" fontId="0" fillId="0" borderId="0" xfId="0" applyProtection="1">
      <protection locked="0"/>
    </xf>
    <xf numFmtId="0" fontId="12" fillId="14" borderId="27" xfId="18" applyFill="1" applyBorder="1" applyAlignment="1" applyProtection="1">
      <alignment horizontal="left" vertical="center"/>
      <protection locked="0"/>
    </xf>
    <xf numFmtId="0" fontId="8" fillId="0" borderId="65" xfId="6" applyFont="1" applyBorder="1" applyAlignment="1" applyProtection="1">
      <alignment vertical="center"/>
    </xf>
    <xf numFmtId="0" fontId="17" fillId="0" borderId="65" xfId="6" applyFont="1" applyBorder="1" applyAlignment="1" applyProtection="1">
      <alignment vertical="center"/>
    </xf>
    <xf numFmtId="0" fontId="17" fillId="0" borderId="68" xfId="6" applyFont="1" applyBorder="1" applyAlignment="1" applyProtection="1">
      <alignment vertical="center"/>
    </xf>
    <xf numFmtId="2" fontId="11" fillId="15" borderId="34" xfId="0" applyNumberFormat="1" applyFont="1" applyFill="1" applyBorder="1" applyAlignment="1" applyProtection="1">
      <alignment horizontal="center" vertical="center"/>
    </xf>
    <xf numFmtId="0" fontId="10" fillId="0" borderId="32" xfId="0" applyFont="1" applyBorder="1" applyAlignment="1" applyProtection="1">
      <alignment horizontal="center" vertical="center" wrapText="1"/>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166" fontId="11" fillId="15" borderId="12" xfId="0" applyNumberFormat="1" applyFont="1" applyFill="1" applyBorder="1" applyAlignment="1" applyProtection="1">
      <alignment horizontal="center" vertical="center"/>
    </xf>
    <xf numFmtId="0" fontId="24" fillId="6" borderId="43" xfId="7" applyFont="1" applyBorder="1" applyAlignment="1" applyProtection="1">
      <alignment horizontal="left" vertical="center"/>
    </xf>
    <xf numFmtId="0" fontId="11" fillId="15" borderId="14" xfId="0" applyFont="1" applyFill="1" applyBorder="1" applyAlignment="1" applyProtection="1">
      <alignment horizontal="center" vertical="center"/>
    </xf>
    <xf numFmtId="0" fontId="11" fillId="15" borderId="11" xfId="0" applyFont="1" applyFill="1" applyBorder="1" applyAlignment="1" applyProtection="1">
      <alignment horizontal="center" vertical="center"/>
    </xf>
    <xf numFmtId="2" fontId="11" fillId="15" borderId="79" xfId="0" applyNumberFormat="1" applyFont="1" applyFill="1" applyBorder="1" applyAlignment="1" applyProtection="1">
      <alignment horizontal="center" vertical="center"/>
    </xf>
    <xf numFmtId="2" fontId="37" fillId="0" borderId="22" xfId="0" applyNumberFormat="1" applyFont="1" applyFill="1" applyBorder="1" applyAlignment="1" applyProtection="1">
      <alignment horizontal="center" vertical="center"/>
    </xf>
    <xf numFmtId="166" fontId="17" fillId="14" borderId="1" xfId="0" applyNumberFormat="1" applyFont="1" applyFill="1" applyBorder="1" applyAlignment="1" applyProtection="1">
      <alignment horizontal="center" vertical="center"/>
      <protection locked="0"/>
    </xf>
    <xf numFmtId="0" fontId="10" fillId="0" borderId="142" xfId="0" applyFont="1" applyBorder="1" applyAlignment="1" applyProtection="1">
      <alignment vertical="center" wrapText="1"/>
    </xf>
    <xf numFmtId="165" fontId="8" fillId="0" borderId="0" xfId="0" applyNumberFormat="1" applyFont="1" applyBorder="1" applyAlignment="1" applyProtection="1">
      <alignment vertical="center"/>
    </xf>
    <xf numFmtId="0" fontId="8" fillId="0" borderId="145" xfId="0" applyFont="1" applyFill="1" applyBorder="1" applyAlignment="1" applyProtection="1">
      <alignment vertical="center"/>
    </xf>
    <xf numFmtId="165" fontId="11" fillId="15" borderId="22" xfId="0" applyNumberFormat="1" applyFont="1" applyFill="1" applyBorder="1" applyAlignment="1" applyProtection="1">
      <alignment horizontal="center" vertical="center"/>
    </xf>
    <xf numFmtId="165" fontId="11" fillId="15" borderId="23" xfId="0" applyNumberFormat="1" applyFont="1" applyFill="1" applyBorder="1" applyAlignment="1" applyProtection="1">
      <alignment horizontal="center" vertical="center"/>
    </xf>
    <xf numFmtId="2" fontId="11" fillId="15" borderId="51" xfId="0" applyNumberFormat="1" applyFont="1" applyFill="1" applyBorder="1" applyAlignment="1" applyProtection="1">
      <alignment horizontal="center" vertical="center"/>
    </xf>
    <xf numFmtId="166" fontId="11" fillId="20" borderId="0" xfId="0" applyNumberFormat="1" applyFont="1" applyFill="1" applyBorder="1" applyAlignment="1" applyProtection="1">
      <alignment horizontal="center" vertical="center"/>
    </xf>
    <xf numFmtId="0" fontId="8" fillId="20" borderId="22" xfId="0" applyFont="1" applyFill="1" applyBorder="1" applyAlignment="1" applyProtection="1">
      <alignment horizontal="center" vertical="center"/>
    </xf>
    <xf numFmtId="0" fontId="11" fillId="15" borderId="51" xfId="0" applyFont="1" applyFill="1" applyBorder="1" applyAlignment="1" applyProtection="1">
      <alignment horizontal="center" vertical="center"/>
    </xf>
    <xf numFmtId="166" fontId="8" fillId="14" borderId="25" xfId="0" applyNumberFormat="1" applyFont="1" applyFill="1" applyBorder="1" applyAlignment="1" applyProtection="1">
      <alignment horizontal="center" vertical="center"/>
      <protection locked="0"/>
    </xf>
    <xf numFmtId="166" fontId="8" fillId="14" borderId="34" xfId="0" applyNumberFormat="1" applyFont="1" applyFill="1" applyBorder="1" applyAlignment="1" applyProtection="1">
      <alignment horizontal="center" vertical="center"/>
      <protection locked="0"/>
    </xf>
    <xf numFmtId="166" fontId="8" fillId="14" borderId="26" xfId="0" applyNumberFormat="1" applyFont="1" applyFill="1" applyBorder="1" applyAlignment="1" applyProtection="1">
      <alignment horizontal="center" vertical="center"/>
      <protection locked="0"/>
    </xf>
    <xf numFmtId="166" fontId="11" fillId="20" borderId="16" xfId="0" applyNumberFormat="1" applyFont="1" applyFill="1" applyBorder="1" applyAlignment="1" applyProtection="1">
      <alignment horizontal="center" vertical="center"/>
    </xf>
    <xf numFmtId="166" fontId="11" fillId="20" borderId="21" xfId="0" applyNumberFormat="1" applyFont="1" applyFill="1" applyBorder="1" applyAlignment="1" applyProtection="1">
      <alignment horizontal="center" vertical="center"/>
    </xf>
    <xf numFmtId="166" fontId="11" fillId="20" borderId="22" xfId="0" applyNumberFormat="1" applyFont="1" applyFill="1" applyBorder="1" applyAlignment="1" applyProtection="1">
      <alignment horizontal="center" vertical="center"/>
    </xf>
    <xf numFmtId="166" fontId="11" fillId="15" borderId="26" xfId="0" applyNumberFormat="1" applyFont="1" applyFill="1" applyBorder="1" applyAlignment="1" applyProtection="1">
      <alignment horizontal="center" vertical="center"/>
    </xf>
    <xf numFmtId="165" fontId="8" fillId="14" borderId="57" xfId="0" applyNumberFormat="1" applyFont="1" applyFill="1" applyBorder="1" applyAlignment="1" applyProtection="1">
      <alignment horizontal="center" vertical="center"/>
      <protection locked="0"/>
    </xf>
    <xf numFmtId="165" fontId="8" fillId="14" borderId="9" xfId="0" applyNumberFormat="1" applyFont="1" applyFill="1" applyBorder="1" applyAlignment="1" applyProtection="1">
      <alignment horizontal="center" vertical="center"/>
      <protection locked="0"/>
    </xf>
    <xf numFmtId="0" fontId="8" fillId="14" borderId="146" xfId="0" applyFont="1" applyFill="1" applyBorder="1" applyAlignment="1" applyProtection="1">
      <alignment horizontal="center" vertical="center"/>
      <protection locked="0"/>
    </xf>
    <xf numFmtId="0" fontId="8" fillId="14" borderId="57" xfId="0" applyFont="1" applyFill="1" applyBorder="1" applyAlignment="1" applyProtection="1">
      <alignment horizontal="center" vertical="center"/>
      <protection locked="0"/>
    </xf>
    <xf numFmtId="0" fontId="8" fillId="14" borderId="58" xfId="0" applyFont="1" applyFill="1" applyBorder="1" applyAlignment="1" applyProtection="1">
      <alignment horizontal="center" vertical="center"/>
      <protection locked="0"/>
    </xf>
    <xf numFmtId="0" fontId="8" fillId="0" borderId="21" xfId="0" applyFont="1" applyFill="1" applyBorder="1" applyAlignment="1" applyProtection="1">
      <alignment horizontal="right" vertical="center"/>
    </xf>
    <xf numFmtId="0" fontId="8" fillId="0" borderId="22" xfId="0" applyFont="1" applyFill="1" applyBorder="1" applyAlignment="1" applyProtection="1">
      <alignment horizontal="right" vertical="center"/>
    </xf>
    <xf numFmtId="0" fontId="8" fillId="0" borderId="23" xfId="0" applyFont="1" applyFill="1" applyBorder="1" applyAlignment="1" applyProtection="1">
      <alignment horizontal="right" vertical="center"/>
    </xf>
    <xf numFmtId="0" fontId="8" fillId="0" borderId="21" xfId="0" applyFont="1" applyFill="1" applyBorder="1" applyAlignment="1" applyProtection="1">
      <alignment vertical="center"/>
    </xf>
    <xf numFmtId="0" fontId="8" fillId="14" borderId="26" xfId="0" applyFont="1" applyFill="1" applyBorder="1" applyAlignment="1" applyProtection="1">
      <alignment horizontal="center" vertical="center"/>
      <protection locked="0"/>
    </xf>
    <xf numFmtId="166" fontId="10" fillId="0" borderId="1" xfId="0" applyNumberFormat="1" applyFont="1" applyFill="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10" fillId="0" borderId="10" xfId="0" applyFont="1" applyFill="1" applyBorder="1" applyAlignment="1" applyProtection="1">
      <alignment horizontal="center" vertical="center"/>
    </xf>
    <xf numFmtId="0" fontId="8" fillId="0" borderId="145" xfId="0" applyFont="1" applyBorder="1" applyAlignment="1" applyProtection="1">
      <alignment vertical="center"/>
    </xf>
    <xf numFmtId="0" fontId="10" fillId="0" borderId="145" xfId="0" applyFont="1" applyBorder="1" applyAlignment="1" applyProtection="1">
      <alignment vertical="center"/>
    </xf>
    <xf numFmtId="166" fontId="10" fillId="0" borderId="12" xfId="0" applyNumberFormat="1" applyFont="1" applyFill="1" applyBorder="1" applyAlignment="1" applyProtection="1">
      <alignment horizontal="center" vertical="center"/>
    </xf>
    <xf numFmtId="0" fontId="8" fillId="0" borderId="145" xfId="0" applyFont="1" applyBorder="1" applyAlignment="1" applyProtection="1">
      <alignment horizontal="left" vertical="center"/>
    </xf>
    <xf numFmtId="0" fontId="17" fillId="0" borderId="145" xfId="0" applyFont="1" applyBorder="1" applyAlignment="1" applyProtection="1">
      <alignment vertical="center"/>
    </xf>
    <xf numFmtId="0" fontId="8" fillId="0" borderId="152" xfId="0" applyFont="1" applyBorder="1" applyAlignment="1" applyProtection="1">
      <alignment vertical="center"/>
    </xf>
    <xf numFmtId="0" fontId="8" fillId="0" borderId="153" xfId="0" applyFont="1" applyBorder="1" applyAlignment="1" applyProtection="1">
      <alignment vertical="center"/>
    </xf>
    <xf numFmtId="0" fontId="10" fillId="0" borderId="153" xfId="0" applyFont="1" applyBorder="1" applyAlignment="1" applyProtection="1">
      <alignment vertical="center"/>
    </xf>
    <xf numFmtId="0" fontId="8" fillId="0" borderId="153" xfId="0" applyFont="1" applyBorder="1" applyAlignment="1" applyProtection="1">
      <alignment vertical="center" wrapText="1"/>
    </xf>
    <xf numFmtId="0" fontId="17" fillId="0" borderId="153" xfId="0" applyFont="1" applyBorder="1" applyAlignment="1" applyProtection="1">
      <alignment vertical="center"/>
    </xf>
    <xf numFmtId="0" fontId="8" fillId="0" borderId="149" xfId="0" applyFont="1" applyBorder="1" applyAlignment="1" applyProtection="1">
      <alignment vertical="center"/>
    </xf>
    <xf numFmtId="0" fontId="8" fillId="0" borderId="155" xfId="0" applyFont="1" applyFill="1" applyBorder="1" applyAlignment="1" applyProtection="1">
      <alignment vertical="center"/>
    </xf>
    <xf numFmtId="0" fontId="10" fillId="0" borderId="59" xfId="0" applyFont="1" applyBorder="1" applyAlignment="1" applyProtection="1">
      <alignment horizontal="center" vertical="center" wrapText="1"/>
    </xf>
    <xf numFmtId="0" fontId="8" fillId="0" borderId="156" xfId="0" applyFont="1" applyFill="1" applyBorder="1" applyAlignment="1" applyProtection="1">
      <alignment vertical="center"/>
    </xf>
    <xf numFmtId="0" fontId="10" fillId="0" borderId="156" xfId="0" applyFont="1" applyFill="1" applyBorder="1" applyAlignment="1" applyProtection="1">
      <alignment vertical="center"/>
    </xf>
    <xf numFmtId="0" fontId="8" fillId="0" borderId="156" xfId="0" applyFont="1" applyBorder="1" applyAlignment="1" applyProtection="1">
      <alignment vertical="center"/>
    </xf>
    <xf numFmtId="0" fontId="8" fillId="0" borderId="20" xfId="0" applyFont="1" applyBorder="1" applyAlignment="1" applyProtection="1">
      <alignment vertical="center" wrapText="1"/>
    </xf>
    <xf numFmtId="0" fontId="10" fillId="0" borderId="157" xfId="0" applyFont="1" applyBorder="1" applyAlignment="1" applyProtection="1">
      <alignment vertical="center"/>
    </xf>
    <xf numFmtId="0" fontId="10" fillId="0" borderId="158" xfId="0" applyFont="1" applyBorder="1" applyAlignment="1" applyProtection="1">
      <alignment vertical="center"/>
    </xf>
    <xf numFmtId="0" fontId="8" fillId="0" borderId="54" xfId="0" applyFont="1" applyFill="1" applyBorder="1" applyAlignment="1" applyProtection="1">
      <alignment vertical="center"/>
    </xf>
    <xf numFmtId="0" fontId="11" fillId="15" borderId="56" xfId="0" applyFont="1" applyFill="1" applyBorder="1" applyAlignment="1" applyProtection="1">
      <alignment horizontal="center" vertical="center"/>
    </xf>
    <xf numFmtId="0" fontId="8" fillId="0" borderId="25" xfId="0" applyFont="1" applyFill="1" applyBorder="1" applyAlignment="1" applyProtection="1">
      <alignment vertical="center"/>
    </xf>
    <xf numFmtId="0" fontId="8" fillId="5" borderId="0" xfId="0" applyFont="1" applyFill="1" applyBorder="1" applyAlignment="1" applyProtection="1">
      <alignment vertical="center"/>
    </xf>
    <xf numFmtId="0" fontId="8" fillId="0" borderId="156" xfId="0" applyFont="1" applyBorder="1" applyAlignment="1" applyProtection="1">
      <alignment horizontal="left" vertical="center"/>
    </xf>
    <xf numFmtId="0" fontId="8" fillId="0" borderId="159" xfId="0" applyFont="1" applyBorder="1" applyAlignment="1" applyProtection="1">
      <alignment vertical="center" wrapText="1"/>
    </xf>
    <xf numFmtId="165" fontId="11" fillId="15" borderId="81" xfId="0" applyNumberFormat="1" applyFont="1" applyFill="1" applyBorder="1" applyAlignment="1" applyProtection="1">
      <alignment horizontal="center" vertical="center"/>
    </xf>
    <xf numFmtId="165" fontId="11" fillId="15" borderId="34" xfId="0" applyNumberFormat="1" applyFont="1" applyFill="1" applyBorder="1" applyAlignment="1" applyProtection="1">
      <alignment horizontal="center" vertical="center"/>
    </xf>
    <xf numFmtId="0" fontId="8" fillId="14" borderId="1" xfId="4" applyFont="1" applyFill="1" applyBorder="1" applyAlignment="1" applyProtection="1">
      <alignment horizontal="center" vertical="center" wrapText="1"/>
      <protection locked="0"/>
    </xf>
    <xf numFmtId="0" fontId="11" fillId="14" borderId="9" xfId="4" applyFont="1" applyFill="1" applyBorder="1" applyAlignment="1" applyProtection="1">
      <alignment horizontal="center" vertical="center" wrapText="1"/>
      <protection locked="0"/>
    </xf>
    <xf numFmtId="0" fontId="8" fillId="14" borderId="9" xfId="4" applyFont="1" applyFill="1" applyBorder="1" applyAlignment="1" applyProtection="1">
      <alignment horizontal="center" vertical="center" wrapText="1"/>
      <protection locked="0"/>
    </xf>
    <xf numFmtId="0" fontId="22" fillId="14" borderId="39" xfId="18" applyFont="1" applyFill="1" applyBorder="1" applyAlignment="1" applyProtection="1">
      <alignment horizontal="left" vertical="center"/>
      <protection locked="0"/>
    </xf>
    <xf numFmtId="0" fontId="22" fillId="14" borderId="45" xfId="18" applyFont="1" applyFill="1" applyBorder="1" applyAlignment="1" applyProtection="1">
      <alignment horizontal="left" vertical="center"/>
      <protection locked="0"/>
    </xf>
    <xf numFmtId="0" fontId="8" fillId="0" borderId="0" xfId="0" applyFont="1" applyAlignment="1" applyProtection="1">
      <alignment horizontal="left" vertical="center"/>
    </xf>
    <xf numFmtId="0" fontId="17" fillId="14" borderId="56" xfId="18" applyFont="1" applyFill="1" applyBorder="1" applyAlignment="1" applyProtection="1">
      <alignment horizontal="left" vertical="center"/>
      <protection locked="0"/>
    </xf>
    <xf numFmtId="0" fontId="17" fillId="14" borderId="27" xfId="18" applyFont="1" applyFill="1" applyBorder="1" applyAlignment="1" applyProtection="1">
      <alignment horizontal="left" vertical="center"/>
      <protection locked="0"/>
    </xf>
    <xf numFmtId="0" fontId="11" fillId="15" borderId="27" xfId="18" applyFont="1" applyFill="1" applyBorder="1" applyAlignment="1" applyProtection="1">
      <alignment vertical="center"/>
    </xf>
    <xf numFmtId="0" fontId="11" fillId="15" borderId="26" xfId="18" applyFont="1" applyFill="1" applyBorder="1" applyAlignment="1" applyProtection="1">
      <alignment vertical="center"/>
    </xf>
    <xf numFmtId="0" fontId="8" fillId="0" borderId="1" xfId="0" applyFont="1" applyFill="1" applyBorder="1" applyAlignment="1" applyProtection="1">
      <alignment vertical="center"/>
    </xf>
    <xf numFmtId="0" fontId="10" fillId="0" borderId="54" xfId="0" applyFont="1" applyBorder="1" applyAlignment="1" applyProtection="1">
      <alignment horizontal="center" vertical="center"/>
    </xf>
    <xf numFmtId="0" fontId="10" fillId="0" borderId="55"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166" fontId="6" fillId="0" borderId="48" xfId="6" applyNumberFormat="1" applyFont="1" applyBorder="1" applyAlignment="1">
      <alignment horizontal="center" wrapText="1"/>
    </xf>
    <xf numFmtId="0" fontId="8" fillId="0" borderId="162" xfId="0" applyFont="1" applyBorder="1" applyProtection="1"/>
    <xf numFmtId="0" fontId="8" fillId="14" borderId="163" xfId="0" applyFont="1" applyFill="1" applyBorder="1" applyProtection="1">
      <protection locked="0"/>
    </xf>
    <xf numFmtId="0" fontId="8" fillId="0" borderId="75" xfId="0" applyFont="1" applyBorder="1" applyAlignment="1" applyProtection="1">
      <alignment wrapText="1"/>
    </xf>
    <xf numFmtId="0" fontId="8" fillId="14" borderId="59" xfId="0" applyFont="1" applyFill="1" applyBorder="1" applyProtection="1">
      <protection locked="0"/>
    </xf>
    <xf numFmtId="0" fontId="8" fillId="0" borderId="24" xfId="0" applyFont="1" applyBorder="1" applyAlignment="1" applyProtection="1">
      <alignment wrapText="1"/>
    </xf>
    <xf numFmtId="0" fontId="8" fillId="14" borderId="27" xfId="0" applyFont="1" applyFill="1" applyBorder="1" applyProtection="1">
      <protection locked="0"/>
    </xf>
    <xf numFmtId="0" fontId="8" fillId="0" borderId="25" xfId="0" applyFont="1" applyBorder="1" applyProtection="1"/>
    <xf numFmtId="0" fontId="24" fillId="6" borderId="42" xfId="7" applyFont="1" applyBorder="1" applyProtection="1">
      <alignment horizontal="left" vertical="center"/>
    </xf>
    <xf numFmtId="0" fontId="24" fillId="6" borderId="43" xfId="7" applyFont="1" applyBorder="1" applyProtection="1">
      <alignment horizontal="left" vertical="center"/>
    </xf>
    <xf numFmtId="0" fontId="39" fillId="6" borderId="41" xfId="7" applyFont="1" applyBorder="1" applyAlignment="1" applyProtection="1">
      <alignment vertical="center"/>
    </xf>
    <xf numFmtId="0" fontId="10" fillId="0" borderId="55" xfId="6" applyFont="1" applyBorder="1" applyAlignment="1" applyProtection="1">
      <alignment horizontal="center"/>
    </xf>
    <xf numFmtId="0" fontId="10" fillId="0" borderId="56" xfId="6" applyFont="1" applyBorder="1" applyAlignment="1" applyProtection="1">
      <alignment horizontal="center"/>
    </xf>
    <xf numFmtId="14" fontId="12" fillId="14" borderId="34" xfId="18" applyNumberFormat="1" applyFill="1" applyBorder="1" applyProtection="1">
      <alignment horizontal="center" vertical="center"/>
      <protection locked="0"/>
    </xf>
    <xf numFmtId="166" fontId="12" fillId="0" borderId="61" xfId="6" applyNumberFormat="1" applyFont="1" applyBorder="1" applyAlignment="1">
      <alignment horizontal="center" wrapText="1"/>
    </xf>
    <xf numFmtId="14" fontId="6" fillId="0" borderId="164" xfId="6" applyNumberFormat="1" applyFont="1" applyBorder="1" applyAlignment="1">
      <alignment horizontal="center" wrapText="1"/>
    </xf>
    <xf numFmtId="2" fontId="11" fillId="15" borderId="1" xfId="0" applyNumberFormat="1" applyFont="1" applyFill="1" applyBorder="1" applyAlignment="1" applyProtection="1">
      <alignment horizontal="center" vertical="center"/>
    </xf>
    <xf numFmtId="0" fontId="17" fillId="2" borderId="133" xfId="6" applyFont="1" applyFill="1" applyBorder="1" applyAlignment="1" applyProtection="1">
      <alignment vertical="center"/>
    </xf>
    <xf numFmtId="0" fontId="0" fillId="2" borderId="134" xfId="0" applyFill="1" applyBorder="1" applyProtection="1"/>
    <xf numFmtId="0" fontId="0" fillId="2" borderId="135" xfId="0" applyFill="1" applyBorder="1" applyProtection="1"/>
    <xf numFmtId="0" fontId="17" fillId="2" borderId="136" xfId="6" applyFont="1" applyFill="1" applyBorder="1" applyAlignment="1" applyProtection="1">
      <alignment vertical="center"/>
    </xf>
    <xf numFmtId="0" fontId="0" fillId="2" borderId="137" xfId="0" applyFill="1" applyBorder="1" applyProtection="1"/>
    <xf numFmtId="0" fontId="0" fillId="2" borderId="138" xfId="0" applyFill="1" applyBorder="1" applyProtection="1"/>
    <xf numFmtId="0" fontId="17" fillId="2" borderId="139" xfId="6" applyFont="1" applyFill="1" applyBorder="1" applyAlignment="1" applyProtection="1">
      <alignment vertical="center"/>
    </xf>
    <xf numFmtId="0" fontId="0" fillId="2" borderId="140" xfId="0" applyFill="1" applyBorder="1" applyProtection="1"/>
    <xf numFmtId="0" fontId="0" fillId="2" borderId="141" xfId="0" applyFill="1" applyBorder="1" applyProtection="1"/>
    <xf numFmtId="0" fontId="24" fillId="6" borderId="17" xfId="7" applyFont="1" applyBorder="1" applyAlignment="1" applyProtection="1">
      <alignment horizontal="left" vertical="center"/>
    </xf>
    <xf numFmtId="0" fontId="6" fillId="0" borderId="62" xfId="6" applyNumberFormat="1" applyFont="1" applyBorder="1" applyAlignment="1">
      <alignment horizontal="center" wrapText="1"/>
    </xf>
    <xf numFmtId="14" fontId="6" fillId="0" borderId="66" xfId="6" applyNumberFormat="1" applyFont="1" applyBorder="1" applyAlignment="1">
      <alignment horizontal="center" wrapText="1"/>
    </xf>
    <xf numFmtId="0" fontId="33" fillId="0" borderId="75" xfId="6" applyFont="1" applyBorder="1" applyAlignment="1">
      <alignment horizontal="center"/>
    </xf>
    <xf numFmtId="0" fontId="33" fillId="0" borderId="59" xfId="6" applyFont="1" applyBorder="1" applyAlignment="1">
      <alignment horizontal="center"/>
    </xf>
    <xf numFmtId="0" fontId="8" fillId="0" borderId="66" xfId="6" applyFont="1" applyBorder="1" applyAlignment="1" applyProtection="1">
      <alignment vertical="center"/>
    </xf>
    <xf numFmtId="0" fontId="10" fillId="0" borderId="75" xfId="6" applyFont="1" applyBorder="1" applyAlignment="1" applyProtection="1">
      <alignment horizontal="center" vertical="center"/>
    </xf>
    <xf numFmtId="0" fontId="10" fillId="0" borderId="59" xfId="6" applyFont="1" applyBorder="1" applyAlignment="1" applyProtection="1">
      <alignment horizontal="center" vertical="center"/>
    </xf>
    <xf numFmtId="0" fontId="11" fillId="13" borderId="19" xfId="6" applyFont="1" applyFill="1" applyBorder="1" applyAlignment="1" applyProtection="1">
      <alignment horizontal="center" vertical="center"/>
    </xf>
    <xf numFmtId="0" fontId="17" fillId="5" borderId="39" xfId="6" applyFont="1" applyFill="1" applyBorder="1" applyAlignment="1" applyProtection="1">
      <alignment horizontal="center" vertical="center"/>
    </xf>
    <xf numFmtId="165" fontId="8" fillId="14" borderId="20" xfId="4" applyNumberFormat="1" applyFont="1" applyFill="1" applyBorder="1" applyAlignment="1" applyProtection="1">
      <alignment horizontal="center" vertical="center"/>
    </xf>
    <xf numFmtId="0" fontId="11" fillId="15" borderId="20" xfId="5" applyFont="1" applyFill="1" applyBorder="1" applyAlignment="1" applyProtection="1">
      <alignment horizontal="center" vertical="center"/>
    </xf>
    <xf numFmtId="0" fontId="17" fillId="0" borderId="20" xfId="6" applyFont="1" applyFill="1" applyBorder="1" applyAlignment="1" applyProtection="1">
      <alignment horizontal="center" vertical="center"/>
    </xf>
    <xf numFmtId="0" fontId="34" fillId="16" borderId="23" xfId="0" applyFont="1" applyFill="1" applyBorder="1" applyAlignment="1" applyProtection="1">
      <alignment horizontal="center" vertical="center"/>
    </xf>
    <xf numFmtId="0" fontId="17" fillId="0" borderId="62" xfId="6" applyFont="1" applyFill="1" applyBorder="1" applyAlignment="1" applyProtection="1">
      <alignment vertical="center"/>
    </xf>
    <xf numFmtId="0" fontId="23" fillId="0" borderId="66" xfId="1" applyFont="1" applyBorder="1" applyAlignment="1" applyProtection="1">
      <alignment vertical="center"/>
      <protection locked="0"/>
    </xf>
    <xf numFmtId="0" fontId="7" fillId="2" borderId="17" xfId="7" applyFill="1" applyBorder="1" applyAlignment="1" applyProtection="1">
      <alignment horizontal="left" vertical="center"/>
    </xf>
    <xf numFmtId="0" fontId="7" fillId="2" borderId="165" xfId="7" applyFill="1" applyBorder="1" applyAlignment="1" applyProtection="1">
      <alignment horizontal="left" vertical="center"/>
    </xf>
    <xf numFmtId="0" fontId="7" fillId="2" borderId="21" xfId="7" applyFill="1" applyBorder="1" applyAlignment="1" applyProtection="1">
      <alignment horizontal="left" vertical="center"/>
    </xf>
    <xf numFmtId="0" fontId="7" fillId="2" borderId="163" xfId="7" applyFill="1" applyBorder="1" applyAlignment="1" applyProtection="1">
      <alignment horizontal="left" vertical="center"/>
    </xf>
    <xf numFmtId="14" fontId="17" fillId="14" borderId="32" xfId="18" applyNumberFormat="1" applyFont="1" applyFill="1" applyBorder="1" applyAlignment="1" applyProtection="1">
      <alignment horizontal="center" vertical="center"/>
      <protection locked="0"/>
    </xf>
    <xf numFmtId="14" fontId="17" fillId="14" borderId="45" xfId="18" applyNumberFormat="1" applyFont="1" applyFill="1" applyBorder="1" applyAlignment="1" applyProtection="1">
      <alignment horizontal="center" vertical="center"/>
      <protection locked="0"/>
    </xf>
    <xf numFmtId="14" fontId="17" fillId="14" borderId="27" xfId="18" applyNumberFormat="1" applyFont="1" applyFill="1" applyBorder="1" applyAlignment="1" applyProtection="1">
      <alignment horizontal="center" vertical="center"/>
      <protection locked="0"/>
    </xf>
    <xf numFmtId="0" fontId="17" fillId="0" borderId="27" xfId="18" applyFont="1" applyFill="1" applyBorder="1" applyAlignment="1" applyProtection="1">
      <alignment horizontal="left" vertical="center"/>
    </xf>
    <xf numFmtId="0" fontId="17" fillId="14" borderId="75" xfId="18" applyFont="1" applyFill="1" applyBorder="1" applyAlignment="1" applyProtection="1">
      <alignment horizontal="left" vertical="top"/>
      <protection locked="0"/>
    </xf>
    <xf numFmtId="0" fontId="17" fillId="14" borderId="10" xfId="18" applyFont="1" applyFill="1" applyBorder="1" applyAlignment="1" applyProtection="1">
      <alignment horizontal="left" vertical="top"/>
      <protection locked="0"/>
    </xf>
    <xf numFmtId="0" fontId="17" fillId="14" borderId="59" xfId="18" applyFont="1" applyFill="1" applyBorder="1" applyAlignment="1" applyProtection="1">
      <alignment horizontal="left" vertical="top"/>
      <protection locked="0"/>
    </xf>
    <xf numFmtId="0" fontId="17" fillId="14" borderId="24" xfId="18" applyFont="1" applyFill="1" applyBorder="1" applyAlignment="1" applyProtection="1">
      <alignment horizontal="left" vertical="top"/>
      <protection locked="0"/>
    </xf>
    <xf numFmtId="0" fontId="17" fillId="14" borderId="1" xfId="18" applyFont="1" applyFill="1" applyBorder="1" applyAlignment="1" applyProtection="1">
      <alignment horizontal="left" vertical="top"/>
      <protection locked="0"/>
    </xf>
    <xf numFmtId="0" fontId="17" fillId="14" borderId="27" xfId="18" applyFont="1" applyFill="1" applyBorder="1" applyAlignment="1" applyProtection="1">
      <alignment horizontal="left" vertical="top"/>
      <protection locked="0"/>
    </xf>
    <xf numFmtId="0" fontId="17" fillId="14" borderId="25" xfId="18" applyFont="1" applyFill="1" applyBorder="1" applyAlignment="1" applyProtection="1">
      <alignment horizontal="left" vertical="top"/>
      <protection locked="0"/>
    </xf>
    <xf numFmtId="0" fontId="17" fillId="14" borderId="34" xfId="18" applyFont="1" applyFill="1" applyBorder="1" applyAlignment="1" applyProtection="1">
      <alignment horizontal="left" vertical="top"/>
      <protection locked="0"/>
    </xf>
    <xf numFmtId="0" fontId="17" fillId="14" borderId="26" xfId="18" applyFont="1" applyFill="1" applyBorder="1" applyAlignment="1" applyProtection="1">
      <alignment horizontal="left" vertical="top"/>
      <protection locked="0"/>
    </xf>
    <xf numFmtId="0" fontId="10" fillId="0" borderId="10" xfId="6" applyFont="1" applyFill="1" applyBorder="1" applyAlignment="1" applyProtection="1">
      <alignment horizontal="center"/>
    </xf>
    <xf numFmtId="0" fontId="10" fillId="0" borderId="10" xfId="6" applyFont="1" applyBorder="1" applyAlignment="1" applyProtection="1">
      <alignment horizontal="center"/>
    </xf>
    <xf numFmtId="0" fontId="10" fillId="0" borderId="75" xfId="6" applyFont="1" applyFill="1" applyBorder="1" applyAlignment="1" applyProtection="1">
      <alignment horizontal="center"/>
    </xf>
    <xf numFmtId="0" fontId="10" fillId="0" borderId="59" xfId="6" applyFont="1" applyFill="1" applyBorder="1" applyAlignment="1" applyProtection="1">
      <alignment horizontal="center"/>
    </xf>
    <xf numFmtId="0" fontId="8" fillId="0" borderId="41" xfId="6" applyFont="1" applyBorder="1" applyAlignment="1" applyProtection="1">
      <alignment vertical="center"/>
    </xf>
    <xf numFmtId="0" fontId="8" fillId="0" borderId="43" xfId="0" applyFont="1" applyBorder="1" applyAlignment="1" applyProtection="1">
      <alignment vertical="center"/>
    </xf>
    <xf numFmtId="14" fontId="8" fillId="14" borderId="27" xfId="0" applyNumberFormat="1" applyFont="1" applyFill="1" applyBorder="1" applyAlignment="1" applyProtection="1">
      <alignment horizontal="center"/>
      <protection locked="0"/>
    </xf>
    <xf numFmtId="0" fontId="6" fillId="0" borderId="65" xfId="6" applyNumberFormat="1" applyFont="1" applyBorder="1" applyAlignment="1">
      <alignment horizontal="left"/>
    </xf>
    <xf numFmtId="0" fontId="6" fillId="0" borderId="61" xfId="6" applyFont="1" applyBorder="1" applyAlignment="1">
      <alignment horizontal="left" vertical="center"/>
    </xf>
    <xf numFmtId="0" fontId="6" fillId="0" borderId="164" xfId="6" applyNumberFormat="1" applyFont="1" applyBorder="1" applyAlignment="1">
      <alignment horizontal="left" vertical="center" wrapText="1"/>
    </xf>
    <xf numFmtId="0" fontId="9" fillId="0" borderId="65" xfId="6" applyNumberFormat="1" applyFont="1" applyBorder="1" applyAlignment="1">
      <alignment horizontal="left"/>
    </xf>
    <xf numFmtId="0" fontId="8" fillId="0" borderId="48" xfId="6" applyFont="1" applyBorder="1" applyAlignment="1">
      <alignment vertical="center"/>
    </xf>
    <xf numFmtId="0" fontId="9" fillId="0" borderId="65" xfId="6" applyNumberFormat="1" applyFont="1" applyBorder="1" applyAlignment="1">
      <alignment horizontal="left" vertical="center" wrapText="1"/>
    </xf>
    <xf numFmtId="0" fontId="25" fillId="0" borderId="0" xfId="1" applyFont="1" applyAlignment="1" applyProtection="1"/>
    <xf numFmtId="0" fontId="10" fillId="0" borderId="0" xfId="0" applyFont="1" applyFill="1" applyBorder="1" applyAlignment="1" applyProtection="1">
      <alignment horizontal="center" vertical="center"/>
    </xf>
    <xf numFmtId="2" fontId="11" fillId="0" borderId="0" xfId="0" applyNumberFormat="1" applyFont="1" applyFill="1" applyBorder="1" applyAlignment="1" applyProtection="1">
      <alignment horizontal="center" vertical="center"/>
    </xf>
    <xf numFmtId="0" fontId="8" fillId="0" borderId="67" xfId="6" applyFont="1" applyBorder="1" applyAlignment="1">
      <alignment vertical="center"/>
    </xf>
    <xf numFmtId="0" fontId="9" fillId="0" borderId="68" xfId="6" applyNumberFormat="1" applyFont="1" applyBorder="1" applyAlignment="1">
      <alignment horizontal="left" vertical="center"/>
    </xf>
    <xf numFmtId="14" fontId="8" fillId="14" borderId="12" xfId="0" applyNumberFormat="1" applyFont="1" applyFill="1" applyBorder="1" applyAlignment="1" applyProtection="1">
      <alignment horizontal="center" vertical="center"/>
      <protection locked="0"/>
    </xf>
    <xf numFmtId="0" fontId="17" fillId="14" borderId="12" xfId="0" applyFont="1" applyFill="1" applyBorder="1" applyAlignment="1" applyProtection="1">
      <alignment horizontal="center" vertical="center"/>
      <protection locked="0"/>
    </xf>
    <xf numFmtId="0" fontId="17" fillId="14" borderId="27" xfId="0" applyFont="1" applyFill="1" applyBorder="1" applyAlignment="1" applyProtection="1">
      <alignment horizontal="center" vertical="center"/>
      <protection locked="0"/>
    </xf>
    <xf numFmtId="0" fontId="0" fillId="0" borderId="0" xfId="0" applyProtection="1"/>
    <xf numFmtId="0" fontId="25" fillId="0" borderId="0" xfId="1" applyFont="1" applyAlignment="1" applyProtection="1">
      <alignment vertical="center"/>
    </xf>
    <xf numFmtId="2" fontId="8" fillId="0" borderId="0" xfId="0" applyNumberFormat="1" applyFont="1" applyFill="1" applyBorder="1" applyAlignment="1" applyProtection="1">
      <alignment horizontal="center" vertical="center"/>
    </xf>
    <xf numFmtId="14" fontId="11" fillId="0" borderId="0" xfId="18" applyNumberFormat="1" applyFont="1" applyFill="1" applyBorder="1" applyAlignment="1" applyProtection="1">
      <alignment horizontal="center" vertical="center"/>
    </xf>
    <xf numFmtId="0" fontId="11" fillId="0" borderId="0" xfId="18" applyFont="1" applyFill="1" applyBorder="1" applyAlignment="1" applyProtection="1">
      <alignment vertical="center"/>
    </xf>
    <xf numFmtId="0" fontId="12" fillId="14" borderId="26" xfId="18" applyFill="1" applyBorder="1" applyAlignment="1" applyProtection="1">
      <alignment horizontal="left" vertical="center"/>
      <protection locked="0"/>
    </xf>
    <xf numFmtId="0" fontId="24" fillId="6" borderId="41" xfId="7" applyFont="1" applyBorder="1" applyAlignment="1">
      <alignment horizontal="left" vertical="center"/>
    </xf>
    <xf numFmtId="0" fontId="24" fillId="6" borderId="43" xfId="7" applyFont="1" applyBorder="1" applyAlignment="1">
      <alignment horizontal="left" vertical="center"/>
    </xf>
    <xf numFmtId="0" fontId="23" fillId="0" borderId="21" xfId="1" applyFont="1" applyBorder="1" applyAlignment="1" applyProtection="1">
      <alignment horizontal="left" vertical="center"/>
      <protection locked="0"/>
    </xf>
    <xf numFmtId="0" fontId="23" fillId="0" borderId="23" xfId="1" applyFont="1" applyBorder="1" applyAlignment="1" applyProtection="1">
      <alignment horizontal="left" vertical="center"/>
      <protection locked="0"/>
    </xf>
    <xf numFmtId="0" fontId="17" fillId="17" borderId="17" xfId="7" applyFont="1" applyFill="1" applyBorder="1" applyAlignment="1" applyProtection="1">
      <alignment horizontal="left" vertical="center" wrapText="1"/>
    </xf>
    <xf numFmtId="0" fontId="17" fillId="17" borderId="19" xfId="7" applyFont="1" applyFill="1" applyBorder="1" applyAlignment="1" applyProtection="1">
      <alignment horizontal="left" vertical="center" wrapText="1"/>
    </xf>
    <xf numFmtId="0" fontId="17" fillId="17" borderId="21" xfId="7" applyFont="1" applyFill="1" applyBorder="1" applyAlignment="1" applyProtection="1">
      <alignment horizontal="left" vertical="center" wrapText="1"/>
    </xf>
    <xf numFmtId="0" fontId="17" fillId="17" borderId="23" xfId="7" applyFont="1" applyFill="1" applyBorder="1" applyAlignment="1" applyProtection="1">
      <alignment horizontal="left" vertical="center" wrapText="1"/>
    </xf>
    <xf numFmtId="0" fontId="17" fillId="17" borderId="16" xfId="7" applyFont="1" applyFill="1" applyBorder="1" applyAlignment="1" applyProtection="1">
      <alignment horizontal="left" vertical="center" wrapText="1"/>
    </xf>
    <xf numFmtId="0" fontId="17" fillId="17" borderId="20" xfId="7" applyFont="1" applyFill="1" applyBorder="1" applyAlignment="1" applyProtection="1">
      <alignment horizontal="left" vertical="center" wrapText="1"/>
    </xf>
    <xf numFmtId="0" fontId="24" fillId="6" borderId="41" xfId="7" applyFont="1" applyBorder="1" applyAlignment="1" applyProtection="1">
      <alignment horizontal="left" vertical="center"/>
    </xf>
    <xf numFmtId="0" fontId="24" fillId="6" borderId="43" xfId="7" applyFont="1" applyBorder="1" applyAlignment="1" applyProtection="1">
      <alignment horizontal="left" vertical="center"/>
    </xf>
    <xf numFmtId="0" fontId="10" fillId="12" borderId="41" xfId="0" applyFont="1" applyFill="1" applyBorder="1" applyAlignment="1">
      <alignment horizontal="center"/>
    </xf>
    <xf numFmtId="0" fontId="10" fillId="12" borderId="43" xfId="0" applyFont="1" applyFill="1" applyBorder="1" applyAlignment="1">
      <alignment horizontal="center"/>
    </xf>
    <xf numFmtId="0" fontId="10" fillId="12" borderId="37" xfId="0" applyFont="1" applyFill="1" applyBorder="1" applyAlignment="1">
      <alignment horizontal="center" vertical="center"/>
    </xf>
    <xf numFmtId="0" fontId="10" fillId="12" borderId="70" xfId="0" applyFont="1" applyFill="1" applyBorder="1" applyAlignment="1">
      <alignment horizontal="center" vertical="center"/>
    </xf>
    <xf numFmtId="0" fontId="10" fillId="12" borderId="60" xfId="0" applyFont="1" applyFill="1" applyBorder="1" applyAlignment="1">
      <alignment horizontal="center" vertical="center"/>
    </xf>
    <xf numFmtId="0" fontId="8" fillId="0" borderId="16" xfId="6" applyFont="1" applyBorder="1" applyAlignment="1" applyProtection="1">
      <alignment horizontal="left" vertical="center"/>
    </xf>
    <xf numFmtId="0" fontId="8" fillId="0" borderId="0" xfId="6" applyFont="1" applyBorder="1" applyAlignment="1" applyProtection="1">
      <alignment horizontal="left" vertical="center"/>
    </xf>
    <xf numFmtId="0" fontId="8" fillId="0" borderId="130" xfId="6" applyFont="1" applyBorder="1" applyAlignment="1" applyProtection="1">
      <alignment horizontal="left" vertical="center"/>
    </xf>
    <xf numFmtId="0" fontId="8" fillId="0" borderId="21" xfId="6" applyFont="1" applyBorder="1" applyAlignment="1" applyProtection="1">
      <alignment horizontal="left" vertical="center"/>
    </xf>
    <xf numFmtId="0" fontId="8" fillId="0" borderId="22" xfId="6" applyFont="1" applyBorder="1" applyAlignment="1" applyProtection="1">
      <alignment horizontal="left" vertical="center"/>
    </xf>
    <xf numFmtId="0" fontId="8" fillId="0" borderId="131" xfId="6" applyFont="1" applyBorder="1" applyAlignment="1" applyProtection="1">
      <alignment horizontal="left" vertical="center"/>
    </xf>
    <xf numFmtId="0" fontId="9" fillId="0" borderId="85" xfId="6" applyFont="1" applyBorder="1" applyAlignment="1" applyProtection="1">
      <alignment horizontal="left" vertical="center"/>
    </xf>
    <xf numFmtId="0" fontId="9" fillId="0" borderId="0" xfId="6" applyFont="1" applyBorder="1" applyAlignment="1" applyProtection="1">
      <alignment horizontal="left" vertical="center"/>
    </xf>
    <xf numFmtId="0" fontId="9" fillId="0" borderId="20" xfId="6" applyFont="1" applyBorder="1" applyAlignment="1" applyProtection="1">
      <alignment horizontal="left" vertical="center"/>
    </xf>
    <xf numFmtId="0" fontId="8" fillId="0" borderId="85" xfId="6" applyNumberFormat="1" applyFont="1" applyBorder="1" applyAlignment="1" applyProtection="1">
      <alignment horizontal="left" vertical="center"/>
    </xf>
    <xf numFmtId="0" fontId="8" fillId="0" borderId="0" xfId="6" applyNumberFormat="1" applyFont="1" applyBorder="1" applyAlignment="1" applyProtection="1">
      <alignment horizontal="left" vertical="center"/>
    </xf>
    <xf numFmtId="0" fontId="8" fillId="0" borderId="20" xfId="6" applyNumberFormat="1" applyFont="1" applyBorder="1" applyAlignment="1" applyProtection="1">
      <alignment horizontal="left" vertical="center"/>
    </xf>
    <xf numFmtId="14" fontId="8" fillId="0" borderId="85" xfId="6" applyNumberFormat="1" applyFont="1" applyBorder="1" applyAlignment="1" applyProtection="1">
      <alignment horizontal="left" vertical="center"/>
    </xf>
    <xf numFmtId="14" fontId="8" fillId="0" borderId="0" xfId="6" applyNumberFormat="1" applyFont="1" applyBorder="1" applyAlignment="1" applyProtection="1">
      <alignment horizontal="left" vertical="center"/>
    </xf>
    <xf numFmtId="14" fontId="8" fillId="0" borderId="20" xfId="6" applyNumberFormat="1" applyFont="1" applyBorder="1" applyAlignment="1" applyProtection="1">
      <alignment horizontal="left" vertical="center"/>
    </xf>
    <xf numFmtId="14" fontId="8" fillId="0" borderId="132" xfId="6" applyNumberFormat="1" applyFont="1" applyBorder="1" applyAlignment="1" applyProtection="1">
      <alignment horizontal="left" vertical="center"/>
    </xf>
    <xf numFmtId="14" fontId="8" fillId="0" borderId="22" xfId="6" applyNumberFormat="1" applyFont="1" applyBorder="1" applyAlignment="1" applyProtection="1">
      <alignment horizontal="left" vertical="center"/>
    </xf>
    <xf numFmtId="14" fontId="8" fillId="0" borderId="23" xfId="6" applyNumberFormat="1" applyFont="1" applyBorder="1" applyAlignment="1" applyProtection="1">
      <alignment horizontal="left" vertical="center"/>
    </xf>
    <xf numFmtId="0" fontId="8" fillId="0" borderId="85" xfId="6" applyNumberFormat="1" applyFont="1" applyBorder="1" applyAlignment="1" applyProtection="1">
      <alignment horizontal="left" vertical="center" wrapText="1"/>
    </xf>
    <xf numFmtId="0" fontId="8" fillId="0" borderId="0" xfId="6" applyNumberFormat="1" applyFont="1" applyBorder="1" applyAlignment="1" applyProtection="1">
      <alignment horizontal="left" vertical="center" wrapText="1"/>
    </xf>
    <xf numFmtId="0" fontId="8" fillId="0" borderId="20" xfId="6" applyNumberFormat="1" applyFont="1" applyBorder="1" applyAlignment="1" applyProtection="1">
      <alignment horizontal="left" vertical="center" wrapText="1"/>
    </xf>
    <xf numFmtId="0" fontId="24" fillId="6" borderId="42" xfId="7" applyFont="1" applyBorder="1" applyAlignment="1" applyProtection="1">
      <alignment horizontal="left" vertical="center"/>
    </xf>
    <xf numFmtId="0" fontId="17" fillId="0" borderId="17" xfId="6" applyFont="1" applyFill="1" applyBorder="1" applyAlignment="1" applyProtection="1">
      <alignment horizontal="left" vertical="center" wrapText="1"/>
    </xf>
    <xf numFmtId="0" fontId="17" fillId="0" borderId="18" xfId="6" applyFont="1" applyFill="1" applyBorder="1" applyAlignment="1" applyProtection="1">
      <alignment horizontal="left" vertical="center" wrapText="1"/>
    </xf>
    <xf numFmtId="0" fontId="17" fillId="0" borderId="19" xfId="6" applyFont="1" applyFill="1" applyBorder="1" applyAlignment="1" applyProtection="1">
      <alignment horizontal="left" vertical="center" wrapText="1"/>
    </xf>
    <xf numFmtId="0" fontId="17" fillId="0" borderId="16" xfId="6" applyFont="1" applyFill="1" applyBorder="1" applyAlignment="1" applyProtection="1">
      <alignment horizontal="left" vertical="center" wrapText="1"/>
    </xf>
    <xf numFmtId="0" fontId="17" fillId="0" borderId="0" xfId="6" applyFont="1" applyFill="1" applyBorder="1" applyAlignment="1" applyProtection="1">
      <alignment horizontal="left" vertical="center" wrapText="1"/>
    </xf>
    <xf numFmtId="0" fontId="17" fillId="0" borderId="20" xfId="6" applyFont="1" applyFill="1" applyBorder="1" applyAlignment="1" applyProtection="1">
      <alignment horizontal="left" vertical="center" wrapText="1"/>
    </xf>
    <xf numFmtId="0" fontId="17" fillId="0" borderId="21" xfId="6" applyFont="1" applyFill="1" applyBorder="1" applyAlignment="1" applyProtection="1">
      <alignment horizontal="left" vertical="center" wrapText="1"/>
    </xf>
    <xf numFmtId="0" fontId="17" fillId="0" borderId="22" xfId="6" applyFont="1" applyFill="1" applyBorder="1" applyAlignment="1" applyProtection="1">
      <alignment horizontal="left" vertical="center" wrapText="1"/>
    </xf>
    <xf numFmtId="0" fontId="17" fillId="0" borderId="23" xfId="6" applyFont="1" applyFill="1" applyBorder="1" applyAlignment="1" applyProtection="1">
      <alignment horizontal="left" vertical="center" wrapText="1"/>
    </xf>
    <xf numFmtId="0" fontId="8" fillId="0" borderId="16" xfId="6" applyNumberFormat="1" applyFont="1" applyBorder="1" applyAlignment="1" applyProtection="1">
      <alignment horizontal="left" vertical="center"/>
    </xf>
    <xf numFmtId="0" fontId="8" fillId="0" borderId="130" xfId="6" applyNumberFormat="1" applyFont="1" applyBorder="1" applyAlignment="1" applyProtection="1">
      <alignment horizontal="left" vertical="center"/>
    </xf>
    <xf numFmtId="0" fontId="8" fillId="14" borderId="35" xfId="0" applyFont="1" applyFill="1" applyBorder="1" applyAlignment="1" applyProtection="1">
      <alignment horizontal="left" vertical="top" wrapText="1"/>
      <protection locked="0"/>
    </xf>
    <xf numFmtId="0" fontId="8" fillId="14" borderId="3" xfId="0" applyFont="1" applyFill="1" applyBorder="1" applyAlignment="1" applyProtection="1">
      <alignment horizontal="left" vertical="top" wrapText="1"/>
      <protection locked="0"/>
    </xf>
    <xf numFmtId="0" fontId="8" fillId="14" borderId="36" xfId="0" applyFont="1" applyFill="1" applyBorder="1" applyAlignment="1" applyProtection="1">
      <alignment horizontal="left" vertical="top" wrapText="1"/>
      <protection locked="0"/>
    </xf>
    <xf numFmtId="0" fontId="8" fillId="14" borderId="16"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20" xfId="0" applyFont="1" applyFill="1" applyBorder="1" applyAlignment="1" applyProtection="1">
      <alignment horizontal="left" vertical="top" wrapText="1"/>
      <protection locked="0"/>
    </xf>
    <xf numFmtId="0" fontId="8" fillId="14" borderId="21" xfId="0" applyFont="1" applyFill="1" applyBorder="1" applyAlignment="1" applyProtection="1">
      <alignment horizontal="left" vertical="top" wrapText="1"/>
      <protection locked="0"/>
    </xf>
    <xf numFmtId="0" fontId="8" fillId="14" borderId="22" xfId="0" applyFont="1" applyFill="1" applyBorder="1" applyAlignment="1" applyProtection="1">
      <alignment horizontal="left" vertical="top" wrapText="1"/>
      <protection locked="0"/>
    </xf>
    <xf numFmtId="0" fontId="8" fillId="14" borderId="23" xfId="0" applyFont="1" applyFill="1" applyBorder="1" applyAlignment="1" applyProtection="1">
      <alignment horizontal="left" vertical="top" wrapText="1"/>
      <protection locked="0"/>
    </xf>
    <xf numFmtId="0" fontId="24" fillId="18" borderId="17" xfId="7" applyFont="1" applyFill="1" applyBorder="1" applyAlignment="1" applyProtection="1">
      <alignment horizontal="left" vertical="center" wrapText="1"/>
    </xf>
    <xf numFmtId="0" fontId="24" fillId="18" borderId="18" xfId="7" applyFont="1" applyFill="1" applyBorder="1" applyAlignment="1" applyProtection="1">
      <alignment horizontal="left" vertical="center" wrapText="1"/>
    </xf>
    <xf numFmtId="0" fontId="24" fillId="18" borderId="19" xfId="7" applyFont="1" applyFill="1" applyBorder="1" applyAlignment="1" applyProtection="1">
      <alignment horizontal="left" vertical="center" wrapText="1"/>
    </xf>
    <xf numFmtId="0" fontId="24" fillId="18" borderId="16"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20" xfId="7" applyFont="1" applyFill="1" applyBorder="1" applyAlignment="1" applyProtection="1">
      <alignment horizontal="left" vertical="center" wrapText="1"/>
    </xf>
    <xf numFmtId="0" fontId="10" fillId="0" borderId="29" xfId="6" applyFont="1" applyBorder="1" applyAlignment="1" applyProtection="1">
      <alignment horizontal="center" vertical="center"/>
    </xf>
    <xf numFmtId="0" fontId="10" fillId="0" borderId="100" xfId="6" applyFont="1" applyBorder="1" applyAlignment="1" applyProtection="1">
      <alignment horizontal="center" vertical="center"/>
    </xf>
    <xf numFmtId="0" fontId="8" fillId="0" borderId="31" xfId="6" applyFont="1" applyBorder="1" applyAlignment="1" applyProtection="1">
      <alignment horizontal="left" vertical="center"/>
    </xf>
    <xf numFmtId="0" fontId="8" fillId="0" borderId="12" xfId="6" applyFont="1" applyBorder="1" applyAlignment="1" applyProtection="1">
      <alignment horizontal="left" vertical="center"/>
    </xf>
    <xf numFmtId="0" fontId="8" fillId="0" borderId="44" xfId="6" applyFont="1" applyBorder="1" applyAlignment="1" applyProtection="1">
      <alignment horizontal="left" vertical="center"/>
    </xf>
    <xf numFmtId="0" fontId="8" fillId="0" borderId="81" xfId="6" applyFont="1" applyBorder="1" applyAlignment="1" applyProtection="1">
      <alignment horizontal="left" vertical="center"/>
    </xf>
    <xf numFmtId="0" fontId="8" fillId="0" borderId="0" xfId="6" applyFont="1" applyFill="1" applyBorder="1" applyAlignment="1" applyProtection="1">
      <alignment horizontal="left" vertical="center"/>
    </xf>
    <xf numFmtId="0" fontId="24" fillId="6" borderId="41" xfId="7" applyFont="1" applyBorder="1" applyAlignment="1" applyProtection="1">
      <alignment horizontal="left" vertical="center" wrapText="1"/>
    </xf>
    <xf numFmtId="0" fontId="24" fillId="6" borderId="43" xfId="7" applyFont="1" applyBorder="1" applyAlignment="1" applyProtection="1">
      <alignment horizontal="left" vertical="center" wrapText="1"/>
    </xf>
    <xf numFmtId="2" fontId="11" fillId="15" borderId="1" xfId="0" applyNumberFormat="1" applyFont="1" applyFill="1" applyBorder="1" applyAlignment="1" applyProtection="1">
      <alignment horizontal="center" vertical="center"/>
    </xf>
    <xf numFmtId="2" fontId="11" fillId="15" borderId="27" xfId="0" applyNumberFormat="1" applyFont="1" applyFill="1" applyBorder="1" applyAlignment="1" applyProtection="1">
      <alignment horizontal="center" vertical="center"/>
    </xf>
    <xf numFmtId="2" fontId="11" fillId="15" borderId="34" xfId="0" applyNumberFormat="1" applyFont="1" applyFill="1" applyBorder="1" applyAlignment="1" applyProtection="1">
      <alignment horizontal="center" vertical="center"/>
    </xf>
    <xf numFmtId="2" fontId="11" fillId="15" borderId="26" xfId="0" applyNumberFormat="1" applyFont="1" applyFill="1" applyBorder="1" applyAlignment="1" applyProtection="1">
      <alignment horizontal="center" vertical="center"/>
    </xf>
    <xf numFmtId="0" fontId="8" fillId="0" borderId="1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10" fillId="0" borderId="0"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0" xfId="0" applyFont="1" applyBorder="1" applyAlignment="1" applyProtection="1">
      <alignment horizontal="center" vertical="center"/>
    </xf>
    <xf numFmtId="2" fontId="8" fillId="14" borderId="1" xfId="0" applyNumberFormat="1" applyFont="1" applyFill="1" applyBorder="1" applyAlignment="1" applyProtection="1">
      <alignment horizontal="center" vertical="center"/>
      <protection locked="0"/>
    </xf>
    <xf numFmtId="2" fontId="8" fillId="14" borderId="27" xfId="0" applyNumberFormat="1" applyFont="1" applyFill="1" applyBorder="1" applyAlignment="1" applyProtection="1">
      <alignment horizontal="center" vertical="center"/>
      <protection locked="0"/>
    </xf>
    <xf numFmtId="0" fontId="25" fillId="0" borderId="0" xfId="1" applyFont="1" applyAlignment="1" applyProtection="1">
      <alignment horizontal="left" vertical="center"/>
      <protection locked="0"/>
    </xf>
    <xf numFmtId="0" fontId="28" fillId="0" borderId="41" xfId="0" applyFont="1" applyFill="1" applyBorder="1" applyAlignment="1" applyProtection="1">
      <alignment vertical="center" wrapText="1"/>
    </xf>
    <xf numFmtId="0" fontId="28" fillId="0" borderId="42" xfId="0" applyFont="1" applyFill="1" applyBorder="1" applyAlignment="1" applyProtection="1">
      <alignment vertical="center" wrapText="1"/>
    </xf>
    <xf numFmtId="0" fontId="28" fillId="0" borderId="43" xfId="0" applyFont="1" applyFill="1" applyBorder="1" applyAlignment="1" applyProtection="1">
      <alignment vertical="center" wrapText="1"/>
    </xf>
    <xf numFmtId="0" fontId="24" fillId="6" borderId="42" xfId="7" applyFont="1" applyBorder="1" applyAlignment="1" applyProtection="1">
      <alignment horizontal="left" vertical="center" wrapText="1"/>
    </xf>
    <xf numFmtId="0" fontId="28" fillId="0" borderId="17" xfId="0" applyFont="1" applyBorder="1" applyAlignment="1" applyProtection="1">
      <alignment horizontal="left" vertical="center" wrapText="1"/>
    </xf>
    <xf numFmtId="0" fontId="28" fillId="0" borderId="18"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2" xfId="0" applyFont="1" applyBorder="1" applyAlignment="1" applyProtection="1">
      <alignment horizontal="left" vertical="center" wrapText="1"/>
    </xf>
    <xf numFmtId="0" fontId="28" fillId="0" borderId="23" xfId="0" applyFont="1" applyBorder="1" applyAlignment="1" applyProtection="1">
      <alignment horizontal="left" vertical="center" wrapText="1"/>
    </xf>
    <xf numFmtId="0" fontId="34" fillId="18" borderId="97" xfId="0" applyFont="1" applyFill="1" applyBorder="1" applyAlignment="1" applyProtection="1">
      <alignment horizontal="center" vertical="center"/>
    </xf>
    <xf numFmtId="0" fontId="34" fillId="18" borderId="98" xfId="0" applyFont="1" applyFill="1" applyBorder="1" applyAlignment="1" applyProtection="1">
      <alignment horizontal="center" vertical="center"/>
    </xf>
    <xf numFmtId="0" fontId="34" fillId="18" borderId="99" xfId="0" applyFont="1" applyFill="1" applyBorder="1" applyAlignment="1" applyProtection="1">
      <alignment horizontal="center" vertical="center"/>
    </xf>
    <xf numFmtId="0" fontId="41" fillId="0" borderId="17" xfId="0" applyFont="1" applyFill="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28" fillId="0" borderId="16"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9" fillId="0" borderId="89" xfId="6" applyNumberFormat="1" applyFont="1" applyBorder="1" applyAlignment="1" applyProtection="1">
      <alignment horizontal="left"/>
    </xf>
    <xf numFmtId="0" fontId="9" fillId="0" borderId="90" xfId="6" applyNumberFormat="1" applyFont="1" applyBorder="1" applyAlignment="1" applyProtection="1">
      <alignment horizontal="left"/>
    </xf>
    <xf numFmtId="0" fontId="9" fillId="0" borderId="64" xfId="6" applyNumberFormat="1" applyFont="1" applyBorder="1" applyAlignment="1" applyProtection="1">
      <alignment horizontal="left"/>
    </xf>
    <xf numFmtId="14" fontId="9" fillId="0" borderId="89" xfId="6" applyNumberFormat="1" applyFont="1" applyBorder="1" applyAlignment="1" applyProtection="1">
      <alignment horizontal="left"/>
    </xf>
    <xf numFmtId="14" fontId="9" fillId="0" borderId="90" xfId="6" applyNumberFormat="1" applyFont="1" applyBorder="1" applyAlignment="1" applyProtection="1">
      <alignment horizontal="left"/>
    </xf>
    <xf numFmtId="14" fontId="9" fillId="0" borderId="64" xfId="6" applyNumberFormat="1" applyFont="1" applyBorder="1" applyAlignment="1" applyProtection="1">
      <alignment horizontal="left"/>
    </xf>
    <xf numFmtId="0" fontId="9" fillId="0" borderId="89" xfId="6" applyNumberFormat="1" applyFont="1" applyBorder="1" applyAlignment="1" applyProtection="1">
      <alignment horizontal="left" vertical="center" wrapText="1"/>
    </xf>
    <xf numFmtId="0" fontId="9" fillId="0" borderId="90" xfId="6" applyNumberFormat="1" applyFont="1" applyBorder="1" applyAlignment="1" applyProtection="1">
      <alignment horizontal="left" vertical="center" wrapText="1"/>
    </xf>
    <xf numFmtId="0" fontId="9" fillId="0" borderId="64" xfId="6" applyNumberFormat="1" applyFont="1" applyBorder="1" applyAlignment="1" applyProtection="1">
      <alignment horizontal="left" vertical="center" wrapText="1"/>
    </xf>
    <xf numFmtId="14" fontId="9" fillId="0" borderId="91" xfId="6" applyNumberFormat="1" applyFont="1" applyBorder="1" applyAlignment="1" applyProtection="1">
      <alignment horizontal="left"/>
    </xf>
    <xf numFmtId="14" fontId="9" fillId="0" borderId="92" xfId="6" applyNumberFormat="1" applyFont="1" applyBorder="1" applyAlignment="1" applyProtection="1">
      <alignment horizontal="left"/>
    </xf>
    <xf numFmtId="14" fontId="9" fillId="0" borderId="72" xfId="6" applyNumberFormat="1" applyFont="1" applyBorder="1" applyAlignment="1" applyProtection="1">
      <alignment horizontal="left"/>
    </xf>
    <xf numFmtId="0" fontId="10" fillId="12" borderId="41" xfId="0" applyFont="1" applyFill="1" applyBorder="1" applyAlignment="1" applyProtection="1">
      <alignment horizontal="left" vertical="center"/>
    </xf>
    <xf numFmtId="0" fontId="10" fillId="12" borderId="42" xfId="0" applyFont="1" applyFill="1" applyBorder="1" applyAlignment="1" applyProtection="1">
      <alignment horizontal="left" vertical="center"/>
    </xf>
    <xf numFmtId="0" fontId="10" fillId="12" borderId="43" xfId="0" applyFont="1" applyFill="1" applyBorder="1" applyAlignment="1" applyProtection="1">
      <alignment horizontal="left" vertical="center"/>
    </xf>
    <xf numFmtId="0" fontId="10" fillId="0" borderId="7" xfId="0" applyFont="1" applyBorder="1" applyAlignment="1" applyProtection="1">
      <alignment horizontal="center" vertical="center"/>
    </xf>
    <xf numFmtId="0" fontId="10" fillId="0" borderId="39"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41" fillId="0" borderId="17" xfId="0" applyFont="1" applyBorder="1" applyAlignment="1" applyProtection="1">
      <alignment horizontal="left" vertical="center"/>
    </xf>
    <xf numFmtId="0" fontId="41" fillId="0" borderId="18" xfId="0" applyFont="1" applyBorder="1" applyAlignment="1" applyProtection="1">
      <alignment horizontal="left" vertical="center"/>
    </xf>
    <xf numFmtId="0" fontId="41" fillId="0" borderId="16" xfId="0" applyFont="1" applyBorder="1" applyAlignment="1" applyProtection="1">
      <alignment horizontal="left" vertical="center"/>
    </xf>
    <xf numFmtId="0" fontId="41" fillId="0" borderId="0" xfId="0" applyFont="1" applyBorder="1" applyAlignment="1" applyProtection="1">
      <alignment horizontal="left" vertical="center"/>
    </xf>
    <xf numFmtId="0" fontId="8" fillId="0" borderId="74" xfId="0" applyFont="1" applyBorder="1" applyAlignment="1" applyProtection="1">
      <alignment horizontal="center" vertical="center"/>
    </xf>
    <xf numFmtId="0" fontId="8" fillId="0" borderId="76" xfId="0" applyFont="1" applyBorder="1" applyAlignment="1" applyProtection="1">
      <alignment horizontal="center" vertical="center"/>
    </xf>
    <xf numFmtId="2" fontId="11" fillId="15" borderId="9" xfId="0" applyNumberFormat="1" applyFont="1" applyFill="1" applyBorder="1" applyAlignment="1" applyProtection="1">
      <alignment horizontal="center" vertical="center"/>
    </xf>
    <xf numFmtId="2" fontId="11" fillId="15" borderId="10" xfId="0" applyNumberFormat="1"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8" fillId="14" borderId="17" xfId="0" quotePrefix="1" applyFont="1" applyFill="1" applyBorder="1" applyAlignment="1" applyProtection="1">
      <alignment horizontal="left" vertical="top" wrapText="1"/>
      <protection locked="0"/>
    </xf>
    <xf numFmtId="0" fontId="8" fillId="14" borderId="18" xfId="0" quotePrefix="1" applyFont="1" applyFill="1" applyBorder="1" applyAlignment="1" applyProtection="1">
      <alignment horizontal="left" vertical="top" wrapText="1"/>
      <protection locked="0"/>
    </xf>
    <xf numFmtId="0" fontId="8" fillId="14" borderId="19" xfId="0" quotePrefix="1" applyFont="1" applyFill="1" applyBorder="1" applyAlignment="1" applyProtection="1">
      <alignment horizontal="left" vertical="top" wrapText="1"/>
      <protection locked="0"/>
    </xf>
    <xf numFmtId="0" fontId="8" fillId="14" borderId="16" xfId="0" quotePrefix="1" applyFont="1" applyFill="1" applyBorder="1" applyAlignment="1" applyProtection="1">
      <alignment horizontal="left" vertical="top" wrapText="1"/>
      <protection locked="0"/>
    </xf>
    <xf numFmtId="0" fontId="8" fillId="14" borderId="0" xfId="0" quotePrefix="1" applyFont="1" applyFill="1" applyBorder="1" applyAlignment="1" applyProtection="1">
      <alignment horizontal="left" vertical="top" wrapText="1"/>
      <protection locked="0"/>
    </xf>
    <xf numFmtId="0" fontId="8" fillId="14" borderId="20" xfId="0" quotePrefix="1" applyFont="1" applyFill="1" applyBorder="1" applyAlignment="1" applyProtection="1">
      <alignment horizontal="left" vertical="top" wrapText="1"/>
      <protection locked="0"/>
    </xf>
    <xf numFmtId="0" fontId="8" fillId="14" borderId="21" xfId="0" quotePrefix="1" applyFont="1" applyFill="1" applyBorder="1" applyAlignment="1" applyProtection="1">
      <alignment horizontal="left" vertical="top" wrapText="1"/>
      <protection locked="0"/>
    </xf>
    <xf numFmtId="0" fontId="8" fillId="14" borderId="22" xfId="0" quotePrefix="1" applyFont="1" applyFill="1" applyBorder="1" applyAlignment="1" applyProtection="1">
      <alignment horizontal="left" vertical="top" wrapText="1"/>
      <protection locked="0"/>
    </xf>
    <xf numFmtId="0" fontId="8" fillId="14" borderId="23" xfId="0" quotePrefix="1" applyFont="1" applyFill="1" applyBorder="1" applyAlignment="1" applyProtection="1">
      <alignment horizontal="left" vertical="top" wrapText="1"/>
      <protection locked="0"/>
    </xf>
    <xf numFmtId="0" fontId="9" fillId="0" borderId="87" xfId="6" applyFont="1" applyBorder="1" applyAlignment="1" applyProtection="1">
      <alignment horizontal="left"/>
    </xf>
    <xf numFmtId="0" fontId="9" fillId="0" borderId="88" xfId="6" applyFont="1" applyBorder="1" applyAlignment="1" applyProtection="1">
      <alignment horizontal="left"/>
    </xf>
    <xf numFmtId="0" fontId="9" fillId="0" borderId="63" xfId="6" applyFont="1" applyBorder="1" applyAlignment="1" applyProtection="1">
      <alignment horizontal="left"/>
    </xf>
    <xf numFmtId="0" fontId="10" fillId="0" borderId="10" xfId="0" applyFont="1" applyBorder="1" applyAlignment="1" applyProtection="1">
      <alignment horizontal="center" vertical="center"/>
    </xf>
    <xf numFmtId="0" fontId="10" fillId="0" borderId="59" xfId="0" applyFont="1" applyBorder="1" applyAlignment="1" applyProtection="1">
      <alignment horizontal="center" vertical="center"/>
    </xf>
    <xf numFmtId="0" fontId="10" fillId="0" borderId="1"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33" xfId="0" applyFont="1" applyBorder="1" applyAlignment="1" applyProtection="1">
      <alignment horizontal="center"/>
    </xf>
    <xf numFmtId="0" fontId="10" fillId="0" borderId="30" xfId="0" applyFont="1" applyBorder="1" applyAlignment="1" applyProtection="1">
      <alignment horizontal="center"/>
    </xf>
    <xf numFmtId="0" fontId="8" fillId="0" borderId="17" xfId="0" applyFont="1" applyBorder="1" applyAlignment="1" applyProtection="1">
      <alignment horizontal="left" vertical="top" wrapText="1"/>
    </xf>
    <xf numFmtId="0" fontId="8" fillId="0" borderId="18" xfId="0" applyFont="1" applyBorder="1" applyAlignment="1" applyProtection="1">
      <alignment horizontal="left" vertical="top" wrapText="1"/>
    </xf>
    <xf numFmtId="0" fontId="8" fillId="0" borderId="19" xfId="0" applyFont="1" applyBorder="1" applyAlignment="1" applyProtection="1">
      <alignment horizontal="left" vertical="top" wrapText="1"/>
    </xf>
    <xf numFmtId="0" fontId="8" fillId="0" borderId="21" xfId="0" applyFont="1" applyBorder="1" applyAlignment="1" applyProtection="1">
      <alignment horizontal="left" vertical="top" wrapText="1"/>
    </xf>
    <xf numFmtId="0" fontId="8" fillId="0" borderId="22"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107" xfId="0" applyFont="1" applyBorder="1" applyAlignment="1" applyProtection="1">
      <alignment vertical="center"/>
    </xf>
    <xf numFmtId="0" fontId="8" fillId="0" borderId="90" xfId="0" applyFont="1" applyBorder="1" applyAlignment="1" applyProtection="1">
      <alignment vertical="center"/>
    </xf>
    <xf numFmtId="0" fontId="10" fillId="0" borderId="67" xfId="0" applyFont="1" applyBorder="1" applyAlignment="1" applyProtection="1">
      <alignment horizontal="left" vertical="center" wrapText="1"/>
    </xf>
    <xf numFmtId="0" fontId="10" fillId="0" borderId="95" xfId="0" applyFont="1" applyBorder="1" applyAlignment="1" applyProtection="1">
      <alignment horizontal="left" vertical="center" wrapText="1"/>
    </xf>
    <xf numFmtId="0" fontId="8" fillId="0" borderId="143" xfId="0" applyFont="1" applyBorder="1" applyAlignment="1" applyProtection="1">
      <alignment vertical="center"/>
    </xf>
    <xf numFmtId="0" fontId="8" fillId="0" borderId="144" xfId="0" applyFont="1" applyBorder="1" applyAlignment="1" applyProtection="1">
      <alignment vertical="center"/>
    </xf>
    <xf numFmtId="0" fontId="29" fillId="0" borderId="106" xfId="0" applyFont="1" applyBorder="1" applyAlignment="1" applyProtection="1">
      <alignment horizontal="left" vertical="center" wrapText="1"/>
    </xf>
    <xf numFmtId="0" fontId="29" fillId="0" borderId="63" xfId="0" applyFont="1" applyBorder="1" applyAlignment="1" applyProtection="1">
      <alignment horizontal="left" vertical="center" wrapText="1"/>
    </xf>
    <xf numFmtId="0" fontId="10" fillId="0" borderId="67" xfId="0" applyFont="1" applyBorder="1" applyAlignment="1" applyProtection="1">
      <alignment horizontal="left" vertical="center"/>
    </xf>
    <xf numFmtId="0" fontId="10" fillId="0" borderId="95" xfId="0" applyFont="1" applyBorder="1" applyAlignment="1" applyProtection="1">
      <alignment horizontal="left" vertical="center"/>
    </xf>
    <xf numFmtId="0" fontId="8" fillId="0" borderId="41"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8" fillId="0" borderId="43" xfId="0" applyFont="1" applyBorder="1" applyAlignment="1" applyProtection="1">
      <alignment horizontal="left" vertical="center" wrapText="1"/>
    </xf>
    <xf numFmtId="0" fontId="17" fillId="0" borderId="85"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8" fillId="0" borderId="89" xfId="0" applyFont="1" applyBorder="1" applyAlignment="1" applyProtection="1">
      <alignment horizontal="left" vertical="center" wrapText="1"/>
    </xf>
    <xf numFmtId="0" fontId="8" fillId="0" borderId="46" xfId="0" applyFont="1" applyBorder="1" applyAlignment="1" applyProtection="1">
      <alignment horizontal="left" vertical="center" wrapText="1"/>
    </xf>
    <xf numFmtId="0" fontId="10" fillId="0" borderId="91" xfId="0" applyFont="1" applyBorder="1" applyAlignment="1" applyProtection="1">
      <alignment horizontal="left" vertical="center" wrapText="1"/>
    </xf>
    <xf numFmtId="0" fontId="10" fillId="0" borderId="121" xfId="0" applyFont="1" applyBorder="1" applyAlignment="1" applyProtection="1">
      <alignment horizontal="center" wrapText="1"/>
    </xf>
    <xf numFmtId="0" fontId="10" fillId="0" borderId="120" xfId="0" applyFont="1" applyBorder="1" applyAlignment="1" applyProtection="1">
      <alignment horizontal="center" wrapText="1"/>
    </xf>
    <xf numFmtId="0" fontId="28" fillId="0" borderId="119" xfId="0" applyFont="1" applyBorder="1" applyAlignment="1" applyProtection="1">
      <alignment horizontal="left" vertical="center" wrapText="1"/>
    </xf>
    <xf numFmtId="0" fontId="28" fillId="0" borderId="109" xfId="0" applyFont="1" applyBorder="1" applyAlignment="1" applyProtection="1">
      <alignment horizontal="left" vertical="center" wrapText="1"/>
    </xf>
    <xf numFmtId="0" fontId="28" fillId="0" borderId="110" xfId="0" applyFont="1" applyBorder="1" applyAlignment="1" applyProtection="1">
      <alignment horizontal="left" vertical="center" wrapText="1"/>
    </xf>
    <xf numFmtId="0" fontId="8" fillId="0" borderId="86" xfId="0" applyFont="1" applyBorder="1" applyAlignment="1" applyProtection="1">
      <alignment horizontal="left" vertical="center" wrapText="1"/>
    </xf>
    <xf numFmtId="0" fontId="8" fillId="0" borderId="82" xfId="0" applyFont="1" applyBorder="1" applyAlignment="1" applyProtection="1">
      <alignment horizontal="left" vertical="center" wrapText="1"/>
    </xf>
    <xf numFmtId="0" fontId="10" fillId="18" borderId="97" xfId="0" applyFont="1" applyFill="1" applyBorder="1" applyAlignment="1" applyProtection="1">
      <alignment horizontal="center" vertical="center"/>
    </xf>
    <xf numFmtId="0" fontId="10" fillId="18" borderId="98" xfId="0" applyFont="1" applyFill="1" applyBorder="1" applyAlignment="1" applyProtection="1">
      <alignment horizontal="center" vertical="center"/>
    </xf>
    <xf numFmtId="0" fontId="10" fillId="18" borderId="99" xfId="0" applyFont="1" applyFill="1" applyBorder="1" applyAlignment="1" applyProtection="1">
      <alignment horizontal="center" vertical="center"/>
    </xf>
    <xf numFmtId="0" fontId="24" fillId="18" borderId="97" xfId="0" applyFont="1" applyFill="1" applyBorder="1" applyAlignment="1" applyProtection="1">
      <alignment horizontal="center" vertical="center"/>
    </xf>
    <xf numFmtId="0" fontId="24" fillId="18" borderId="98" xfId="0" applyFont="1" applyFill="1" applyBorder="1" applyAlignment="1" applyProtection="1">
      <alignment horizontal="center" vertical="center"/>
    </xf>
    <xf numFmtId="0" fontId="24" fillId="18" borderId="99" xfId="0" applyFont="1" applyFill="1" applyBorder="1" applyAlignment="1" applyProtection="1">
      <alignment horizontal="center" vertical="center"/>
    </xf>
    <xf numFmtId="0" fontId="17" fillId="0" borderId="126" xfId="0" applyFont="1" applyBorder="1" applyAlignment="1" applyProtection="1">
      <alignment horizontal="left" vertical="center"/>
    </xf>
    <xf numFmtId="0" fontId="17" fillId="0" borderId="125" xfId="0" applyFont="1" applyBorder="1" applyAlignment="1" applyProtection="1">
      <alignment horizontal="left" vertical="center"/>
    </xf>
    <xf numFmtId="0" fontId="8" fillId="0" borderId="21" xfId="0" applyFont="1" applyFill="1" applyBorder="1" applyAlignment="1" applyProtection="1">
      <alignment horizontal="right" vertical="center"/>
    </xf>
    <xf numFmtId="0" fontId="8" fillId="0" borderId="22" xfId="0" applyFont="1" applyFill="1" applyBorder="1" applyAlignment="1" applyProtection="1">
      <alignment horizontal="right" vertical="center"/>
    </xf>
    <xf numFmtId="0" fontId="8" fillId="0" borderId="23" xfId="0" applyFont="1" applyFill="1" applyBorder="1" applyAlignment="1" applyProtection="1">
      <alignment horizontal="right" vertical="center"/>
    </xf>
    <xf numFmtId="0" fontId="10" fillId="0" borderId="29"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37" xfId="0" applyFont="1" applyFill="1" applyBorder="1" applyAlignment="1" applyProtection="1">
      <alignment horizontal="center" vertical="center" wrapText="1"/>
    </xf>
    <xf numFmtId="0" fontId="10" fillId="0" borderId="70" xfId="0" applyFont="1" applyFill="1" applyBorder="1" applyAlignment="1" applyProtection="1">
      <alignment horizontal="center" vertical="center" wrapText="1"/>
    </xf>
    <xf numFmtId="0" fontId="8" fillId="0" borderId="69" xfId="6" applyFont="1" applyBorder="1" applyAlignment="1" applyProtection="1">
      <alignment horizontal="left" vertical="center"/>
    </xf>
    <xf numFmtId="0" fontId="8" fillId="0" borderId="166" xfId="6" applyFont="1" applyBorder="1" applyAlignment="1" applyProtection="1">
      <alignment horizontal="left" vertical="center"/>
    </xf>
    <xf numFmtId="0" fontId="8" fillId="0" borderId="48" xfId="6" applyNumberFormat="1" applyFont="1" applyBorder="1" applyAlignment="1" applyProtection="1">
      <alignment horizontal="left" vertical="center"/>
    </xf>
    <xf numFmtId="0" fontId="8" fillId="0" borderId="167" xfId="6" applyNumberFormat="1" applyFont="1" applyBorder="1" applyAlignment="1" applyProtection="1">
      <alignment horizontal="left" vertical="center"/>
    </xf>
    <xf numFmtId="0" fontId="8" fillId="0" borderId="67" xfId="6" applyFont="1" applyBorder="1" applyAlignment="1" applyProtection="1">
      <alignment horizontal="left" vertical="center"/>
    </xf>
    <xf numFmtId="0" fontId="8" fillId="0" borderId="168" xfId="6" applyFont="1" applyBorder="1" applyAlignment="1" applyProtection="1">
      <alignment horizontal="left" vertical="center"/>
    </xf>
    <xf numFmtId="0" fontId="8" fillId="0" borderId="50" xfId="0" applyFont="1" applyFill="1" applyBorder="1" applyAlignment="1" applyProtection="1">
      <alignment horizontal="left" vertical="center" wrapText="1"/>
    </xf>
    <xf numFmtId="0" fontId="8" fillId="0" borderId="49" xfId="0" applyFont="1" applyFill="1" applyBorder="1" applyAlignment="1" applyProtection="1">
      <alignment horizontal="left" vertical="center" wrapText="1"/>
    </xf>
    <xf numFmtId="0" fontId="8" fillId="0" borderId="115" xfId="0" applyFont="1" applyFill="1" applyBorder="1" applyAlignment="1" applyProtection="1">
      <alignment horizontal="left" vertical="center" wrapText="1"/>
    </xf>
    <xf numFmtId="0" fontId="10" fillId="0" borderId="29" xfId="0" applyFont="1" applyBorder="1" applyAlignment="1" applyProtection="1">
      <alignment horizontal="center" vertical="center"/>
    </xf>
    <xf numFmtId="14" fontId="9" fillId="0" borderId="91" xfId="6" applyNumberFormat="1" applyFont="1" applyBorder="1" applyAlignment="1" applyProtection="1">
      <alignment horizontal="left" vertical="center"/>
    </xf>
    <xf numFmtId="14" fontId="9" fillId="0" borderId="92" xfId="6" applyNumberFormat="1" applyFont="1" applyBorder="1" applyAlignment="1" applyProtection="1">
      <alignment horizontal="left" vertical="center"/>
    </xf>
    <xf numFmtId="14" fontId="9" fillId="0" borderId="72" xfId="6" applyNumberFormat="1" applyFont="1" applyBorder="1" applyAlignment="1" applyProtection="1">
      <alignment horizontal="left" vertical="center"/>
    </xf>
    <xf numFmtId="0" fontId="17" fillId="14" borderId="17" xfId="0" applyFont="1" applyFill="1" applyBorder="1" applyAlignment="1" applyProtection="1">
      <alignment horizontal="left" vertical="top" wrapText="1"/>
      <protection locked="0"/>
    </xf>
    <xf numFmtId="0" fontId="17" fillId="14" borderId="18" xfId="0" applyFont="1" applyFill="1" applyBorder="1" applyAlignment="1" applyProtection="1">
      <alignment horizontal="left" vertical="top" wrapText="1"/>
      <protection locked="0"/>
    </xf>
    <xf numFmtId="0" fontId="17" fillId="14" borderId="19" xfId="0" applyFont="1" applyFill="1" applyBorder="1" applyAlignment="1" applyProtection="1">
      <alignment horizontal="left" vertical="top" wrapText="1"/>
      <protection locked="0"/>
    </xf>
    <xf numFmtId="0" fontId="17" fillId="14" borderId="16" xfId="0" applyFont="1" applyFill="1" applyBorder="1" applyAlignment="1" applyProtection="1">
      <alignment horizontal="left" vertical="top" wrapText="1"/>
      <protection locked="0"/>
    </xf>
    <xf numFmtId="0" fontId="17" fillId="14" borderId="0" xfId="0" applyFont="1" applyFill="1" applyBorder="1" applyAlignment="1" applyProtection="1">
      <alignment horizontal="left" vertical="top" wrapText="1"/>
      <protection locked="0"/>
    </xf>
    <xf numFmtId="0" fontId="17" fillId="14" borderId="20" xfId="0" applyFont="1" applyFill="1" applyBorder="1" applyAlignment="1" applyProtection="1">
      <alignment horizontal="left" vertical="top" wrapText="1"/>
      <protection locked="0"/>
    </xf>
    <xf numFmtId="0" fontId="17" fillId="14" borderId="21" xfId="0" applyFont="1" applyFill="1" applyBorder="1" applyAlignment="1" applyProtection="1">
      <alignment horizontal="left" vertical="top" wrapText="1"/>
      <protection locked="0"/>
    </xf>
    <xf numFmtId="0" fontId="17" fillId="14" borderId="22" xfId="0" applyFont="1" applyFill="1" applyBorder="1" applyAlignment="1" applyProtection="1">
      <alignment horizontal="left" vertical="top" wrapText="1"/>
      <protection locked="0"/>
    </xf>
    <xf numFmtId="0" fontId="17" fillId="14" borderId="23" xfId="0" applyFont="1" applyFill="1" applyBorder="1" applyAlignment="1" applyProtection="1">
      <alignment horizontal="left" vertical="top" wrapText="1"/>
      <protection locked="0"/>
    </xf>
    <xf numFmtId="0" fontId="30" fillId="0" borderId="41" xfId="0" applyFont="1" applyBorder="1" applyAlignment="1" applyProtection="1">
      <alignment horizontal="left" vertical="top" wrapText="1"/>
    </xf>
    <xf numFmtId="0" fontId="30" fillId="0" borderId="42" xfId="0" applyFont="1" applyBorder="1" applyAlignment="1" applyProtection="1">
      <alignment horizontal="left" vertical="top" wrapText="1"/>
    </xf>
    <xf numFmtId="0" fontId="30" fillId="0" borderId="43" xfId="0" applyFont="1" applyBorder="1" applyAlignment="1" applyProtection="1">
      <alignment horizontal="left" vertical="top" wrapText="1"/>
    </xf>
    <xf numFmtId="0" fontId="8" fillId="0" borderId="29" xfId="0" applyFont="1" applyFill="1" applyBorder="1" applyAlignment="1" applyProtection="1">
      <alignment horizontal="left" vertical="center" wrapText="1"/>
    </xf>
    <xf numFmtId="0" fontId="8" fillId="0" borderId="100" xfId="0" applyFont="1" applyFill="1" applyBorder="1" applyAlignment="1" applyProtection="1">
      <alignment horizontal="left" vertical="center" wrapText="1"/>
    </xf>
    <xf numFmtId="0" fontId="10" fillId="18" borderId="97" xfId="0" applyFont="1" applyFill="1" applyBorder="1" applyAlignment="1" applyProtection="1">
      <alignment horizontal="center" vertical="center" wrapText="1"/>
    </xf>
    <xf numFmtId="0" fontId="10" fillId="18" borderId="98" xfId="0" applyFont="1" applyFill="1" applyBorder="1" applyAlignment="1" applyProtection="1">
      <alignment horizontal="center" vertical="center" wrapText="1"/>
    </xf>
    <xf numFmtId="0" fontId="10" fillId="18" borderId="99" xfId="0" applyFont="1" applyFill="1" applyBorder="1" applyAlignment="1" applyProtection="1">
      <alignment horizontal="center" vertical="center" wrapText="1"/>
    </xf>
    <xf numFmtId="0" fontId="24" fillId="18" borderId="97" xfId="0" applyFont="1" applyFill="1" applyBorder="1" applyAlignment="1" applyProtection="1">
      <alignment horizontal="center" vertical="center" wrapText="1"/>
    </xf>
    <xf numFmtId="0" fontId="24" fillId="18" borderId="98" xfId="0" applyFont="1" applyFill="1" applyBorder="1" applyAlignment="1" applyProtection="1">
      <alignment horizontal="center" vertical="center" wrapText="1"/>
    </xf>
    <xf numFmtId="0" fontId="24" fillId="18" borderId="99" xfId="0" applyFont="1" applyFill="1" applyBorder="1" applyAlignment="1" applyProtection="1">
      <alignment horizontal="center" vertical="center" wrapText="1"/>
    </xf>
    <xf numFmtId="0" fontId="8" fillId="0" borderId="0" xfId="0" applyFont="1" applyBorder="1" applyAlignment="1" applyProtection="1">
      <alignment horizontal="left" vertical="center"/>
    </xf>
    <xf numFmtId="0" fontId="10" fillId="0" borderId="31" xfId="0" applyFont="1" applyBorder="1" applyAlignment="1" applyProtection="1">
      <alignment horizontal="center" vertical="center" wrapText="1"/>
    </xf>
    <xf numFmtId="0" fontId="42" fillId="19" borderId="156" xfId="0" applyFont="1" applyFill="1" applyBorder="1" applyAlignment="1" applyProtection="1">
      <alignment horizontal="center" vertical="center"/>
    </xf>
    <xf numFmtId="0" fontId="42" fillId="19" borderId="145" xfId="0" applyFont="1" applyFill="1" applyBorder="1" applyAlignment="1" applyProtection="1">
      <alignment horizontal="center" vertical="center"/>
    </xf>
    <xf numFmtId="0" fontId="8" fillId="0" borderId="150"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166" fontId="11" fillId="15" borderId="31" xfId="0" applyNumberFormat="1" applyFont="1" applyFill="1" applyBorder="1" applyAlignment="1" applyProtection="1">
      <alignment horizontal="center" vertical="center"/>
    </xf>
    <xf numFmtId="166" fontId="11" fillId="15" borderId="12" xfId="0" applyNumberFormat="1" applyFont="1" applyFill="1" applyBorder="1" applyAlignment="1" applyProtection="1">
      <alignment horizontal="center" vertical="center"/>
    </xf>
    <xf numFmtId="0" fontId="8" fillId="0" borderId="41"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43" xfId="0" applyFont="1" applyBorder="1" applyAlignment="1" applyProtection="1">
      <alignment horizontal="left" vertical="center"/>
    </xf>
    <xf numFmtId="0" fontId="8" fillId="0" borderId="41" xfId="0" applyFont="1" applyFill="1" applyBorder="1" applyAlignment="1" applyProtection="1">
      <alignment horizontal="right" vertical="center"/>
    </xf>
    <xf numFmtId="0" fontId="8" fillId="0" borderId="42" xfId="0" applyFont="1" applyFill="1" applyBorder="1" applyAlignment="1" applyProtection="1">
      <alignment horizontal="right" vertical="center"/>
    </xf>
    <xf numFmtId="0" fontId="8" fillId="0" borderId="43" xfId="0" applyFont="1" applyFill="1" applyBorder="1" applyAlignment="1" applyProtection="1">
      <alignment horizontal="right" vertical="center"/>
    </xf>
    <xf numFmtId="0" fontId="8" fillId="0" borderId="41" xfId="0" applyFont="1" applyFill="1" applyBorder="1" applyAlignment="1" applyProtection="1">
      <alignment horizontal="left" vertical="center"/>
    </xf>
    <xf numFmtId="0" fontId="8" fillId="0" borderId="42" xfId="0" applyFont="1" applyFill="1" applyBorder="1" applyAlignment="1" applyProtection="1">
      <alignment horizontal="left" vertical="center"/>
    </xf>
    <xf numFmtId="0" fontId="42" fillId="19" borderId="155" xfId="0" applyFont="1" applyFill="1" applyBorder="1" applyAlignment="1" applyProtection="1">
      <alignment horizontal="center" vertical="center"/>
    </xf>
    <xf numFmtId="0" fontId="42" fillId="19" borderId="152" xfId="0" applyFont="1" applyFill="1" applyBorder="1" applyAlignment="1" applyProtection="1">
      <alignment horizontal="center" vertical="center"/>
    </xf>
    <xf numFmtId="166" fontId="11" fillId="15" borderId="14" xfId="0" applyNumberFormat="1" applyFont="1" applyFill="1" applyBorder="1" applyAlignment="1" applyProtection="1">
      <alignment horizontal="center" vertical="center"/>
    </xf>
    <xf numFmtId="166" fontId="8" fillId="2" borderId="31" xfId="0" applyNumberFormat="1" applyFont="1" applyFill="1" applyBorder="1" applyAlignment="1" applyProtection="1">
      <alignment horizontal="center" vertical="center"/>
    </xf>
    <xf numFmtId="166" fontId="8" fillId="2" borderId="32" xfId="0" applyNumberFormat="1" applyFont="1" applyFill="1" applyBorder="1" applyAlignment="1" applyProtection="1">
      <alignment horizontal="center" vertical="center"/>
    </xf>
    <xf numFmtId="0" fontId="40" fillId="18" borderId="123" xfId="0" applyFont="1" applyFill="1" applyBorder="1" applyAlignment="1" applyProtection="1">
      <alignment horizontal="center" vertical="center"/>
    </xf>
    <xf numFmtId="0" fontId="40" fillId="18" borderId="124" xfId="0" applyFont="1" applyFill="1" applyBorder="1" applyAlignment="1" applyProtection="1">
      <alignment horizontal="center" vertical="center"/>
    </xf>
    <xf numFmtId="0" fontId="40" fillId="18" borderId="154" xfId="0" applyFont="1" applyFill="1" applyBorder="1" applyAlignment="1" applyProtection="1">
      <alignment horizontal="center" vertical="center"/>
    </xf>
    <xf numFmtId="0" fontId="40" fillId="18" borderId="160" xfId="0" applyFont="1" applyFill="1" applyBorder="1" applyAlignment="1" applyProtection="1">
      <alignment horizontal="center" vertical="center"/>
    </xf>
    <xf numFmtId="0" fontId="40" fillId="18" borderId="148" xfId="0" applyFont="1" applyFill="1" applyBorder="1" applyAlignment="1" applyProtection="1">
      <alignment horizontal="center" vertical="center"/>
    </xf>
    <xf numFmtId="0" fontId="40" fillId="18" borderId="147" xfId="0" applyFont="1" applyFill="1" applyBorder="1" applyAlignment="1" applyProtection="1">
      <alignment horizontal="center" vertical="center"/>
    </xf>
    <xf numFmtId="0" fontId="40" fillId="18" borderId="161" xfId="0" applyFont="1" applyFill="1" applyBorder="1" applyAlignment="1" applyProtection="1">
      <alignment horizontal="center" vertical="center"/>
    </xf>
    <xf numFmtId="0" fontId="8" fillId="0" borderId="57" xfId="0" applyFont="1" applyBorder="1" applyAlignment="1" applyProtection="1">
      <alignment horizontal="left" vertical="center" wrapText="1"/>
    </xf>
    <xf numFmtId="0" fontId="8" fillId="0" borderId="75" xfId="0" applyFont="1" applyBorder="1" applyAlignment="1" applyProtection="1">
      <alignment horizontal="left" vertical="center" wrapText="1"/>
    </xf>
    <xf numFmtId="0" fontId="9" fillId="0" borderId="103" xfId="6" applyFont="1" applyBorder="1" applyAlignment="1" applyProtection="1">
      <alignment horizontal="left" vertical="center"/>
    </xf>
    <xf numFmtId="0" fontId="9" fillId="0" borderId="93" xfId="6" applyFont="1" applyBorder="1" applyAlignment="1" applyProtection="1">
      <alignment horizontal="left" vertical="center"/>
    </xf>
    <xf numFmtId="0" fontId="9" fillId="0" borderId="71" xfId="6" applyFont="1" applyBorder="1" applyAlignment="1" applyProtection="1">
      <alignment horizontal="left" vertical="center"/>
    </xf>
    <xf numFmtId="0" fontId="9" fillId="0" borderId="89" xfId="6" applyNumberFormat="1" applyFont="1" applyBorder="1" applyAlignment="1" applyProtection="1">
      <alignment horizontal="left" vertical="center"/>
    </xf>
    <xf numFmtId="0" fontId="9" fillId="0" borderId="90" xfId="6" applyNumberFormat="1" applyFont="1" applyBorder="1" applyAlignment="1" applyProtection="1">
      <alignment horizontal="left" vertical="center"/>
    </xf>
    <xf numFmtId="0" fontId="9" fillId="0" borderId="64" xfId="6" applyNumberFormat="1" applyFont="1" applyBorder="1" applyAlignment="1" applyProtection="1">
      <alignment horizontal="left" vertical="center"/>
    </xf>
    <xf numFmtId="14" fontId="9" fillId="0" borderId="89" xfId="6" applyNumberFormat="1" applyFont="1" applyBorder="1" applyAlignment="1" applyProtection="1">
      <alignment horizontal="left" vertical="center"/>
    </xf>
    <xf numFmtId="14" fontId="9" fillId="0" borderId="90" xfId="6" applyNumberFormat="1" applyFont="1" applyBorder="1" applyAlignment="1" applyProtection="1">
      <alignment horizontal="left" vertical="center"/>
    </xf>
    <xf numFmtId="14" fontId="9" fillId="0" borderId="64" xfId="6" applyNumberFormat="1" applyFont="1" applyBorder="1" applyAlignment="1" applyProtection="1">
      <alignment horizontal="left" vertical="center"/>
    </xf>
    <xf numFmtId="0" fontId="8" fillId="14" borderId="17" xfId="0" applyFont="1" applyFill="1" applyBorder="1" applyAlignment="1" applyProtection="1">
      <alignment horizontal="left" vertical="top" wrapText="1"/>
      <protection locked="0"/>
    </xf>
    <xf numFmtId="0" fontId="8" fillId="14" borderId="18" xfId="0" applyFont="1" applyFill="1" applyBorder="1" applyAlignment="1" applyProtection="1">
      <alignment horizontal="left" vertical="top" wrapText="1"/>
      <protection locked="0"/>
    </xf>
    <xf numFmtId="0" fontId="8" fillId="14" borderId="19" xfId="0" applyFont="1" applyFill="1" applyBorder="1" applyAlignment="1" applyProtection="1">
      <alignment horizontal="left" vertical="top" wrapText="1"/>
      <protection locked="0"/>
    </xf>
    <xf numFmtId="0" fontId="30" fillId="0" borderId="41" xfId="0" applyFont="1" applyBorder="1" applyAlignment="1" applyProtection="1">
      <alignment horizontal="left" vertical="center" wrapText="1"/>
    </xf>
    <xf numFmtId="0" fontId="30" fillId="0" borderId="42" xfId="0" applyFont="1" applyBorder="1" applyAlignment="1" applyProtection="1">
      <alignment horizontal="left" vertical="center" wrapText="1"/>
    </xf>
    <xf numFmtId="0" fontId="30" fillId="0" borderId="43" xfId="0" applyFont="1" applyBorder="1" applyAlignment="1" applyProtection="1">
      <alignment horizontal="left" vertical="center" wrapText="1"/>
    </xf>
    <xf numFmtId="0" fontId="24" fillId="6" borderId="42" xfId="7" applyFont="1" applyBorder="1" applyAlignment="1" applyProtection="1">
      <alignment horizontal="center" vertical="center"/>
    </xf>
    <xf numFmtId="0" fontId="24" fillId="6" borderId="43" xfId="7" applyFont="1" applyBorder="1" applyAlignment="1" applyProtection="1">
      <alignment horizontal="center" vertical="center"/>
    </xf>
    <xf numFmtId="166" fontId="11" fillId="15" borderId="35" xfId="0" applyNumberFormat="1" applyFont="1" applyFill="1" applyBorder="1" applyAlignment="1" applyProtection="1">
      <alignment horizontal="center" vertical="center"/>
    </xf>
    <xf numFmtId="166" fontId="11" fillId="15" borderId="15" xfId="0" applyNumberFormat="1" applyFont="1" applyFill="1" applyBorder="1" applyAlignment="1" applyProtection="1">
      <alignment horizontal="center" vertical="center"/>
    </xf>
    <xf numFmtId="166" fontId="11" fillId="15" borderId="16" xfId="0" applyNumberFormat="1" applyFont="1" applyFill="1" applyBorder="1" applyAlignment="1" applyProtection="1">
      <alignment horizontal="center" vertical="center"/>
    </xf>
    <xf numFmtId="166" fontId="11" fillId="15" borderId="5" xfId="0" applyNumberFormat="1" applyFont="1" applyFill="1" applyBorder="1" applyAlignment="1" applyProtection="1">
      <alignment horizontal="center" vertical="center"/>
    </xf>
    <xf numFmtId="0" fontId="8" fillId="0" borderId="48" xfId="0" applyFont="1" applyFill="1" applyBorder="1" applyAlignment="1" applyProtection="1">
      <alignment horizontal="left" vertical="center" wrapText="1"/>
    </xf>
    <xf numFmtId="0" fontId="8" fillId="0" borderId="90" xfId="0" applyFont="1" applyFill="1" applyBorder="1" applyAlignment="1" applyProtection="1">
      <alignment horizontal="left" vertical="center" wrapText="1"/>
    </xf>
    <xf numFmtId="0" fontId="8" fillId="0" borderId="64" xfId="0" applyFont="1" applyFill="1" applyBorder="1" applyAlignment="1" applyProtection="1">
      <alignment horizontal="left" vertical="center" wrapText="1"/>
    </xf>
    <xf numFmtId="0" fontId="10" fillId="0" borderId="37"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42" fillId="19" borderId="149" xfId="0" applyFont="1" applyFill="1" applyBorder="1" applyAlignment="1" applyProtection="1">
      <alignment horizontal="center" vertical="center"/>
    </xf>
    <xf numFmtId="166" fontId="8" fillId="2" borderId="17" xfId="0" applyNumberFormat="1" applyFont="1" applyFill="1" applyBorder="1" applyAlignment="1" applyProtection="1">
      <alignment horizontal="center" vertical="center"/>
    </xf>
    <xf numFmtId="166" fontId="8" fillId="2" borderId="19" xfId="0" applyNumberFormat="1" applyFont="1" applyFill="1" applyBorder="1" applyAlignment="1" applyProtection="1">
      <alignment horizontal="center" vertical="center"/>
    </xf>
    <xf numFmtId="166" fontId="8" fillId="2" borderId="21" xfId="0" applyNumberFormat="1" applyFont="1" applyFill="1" applyBorder="1" applyAlignment="1" applyProtection="1">
      <alignment horizontal="center" vertical="center"/>
    </xf>
    <xf numFmtId="166" fontId="8" fillId="2" borderId="23" xfId="0" applyNumberFormat="1" applyFont="1" applyFill="1" applyBorder="1" applyAlignment="1" applyProtection="1">
      <alignment horizontal="center" vertical="center"/>
    </xf>
    <xf numFmtId="166" fontId="11" fillId="15" borderId="17" xfId="0" applyNumberFormat="1" applyFont="1" applyFill="1" applyBorder="1" applyAlignment="1" applyProtection="1">
      <alignment horizontal="center" vertical="center"/>
    </xf>
    <xf numFmtId="166" fontId="11" fillId="15" borderId="53" xfId="0" applyNumberFormat="1" applyFont="1" applyFill="1" applyBorder="1" applyAlignment="1" applyProtection="1">
      <alignment horizontal="center" vertical="center"/>
    </xf>
    <xf numFmtId="166" fontId="11" fillId="15" borderId="38" xfId="0" applyNumberFormat="1" applyFont="1" applyFill="1" applyBorder="1" applyAlignment="1" applyProtection="1">
      <alignment horizontal="center" vertical="center"/>
    </xf>
    <xf numFmtId="166" fontId="11" fillId="15" borderId="7" xfId="0" applyNumberFormat="1" applyFont="1" applyFill="1" applyBorder="1" applyAlignment="1" applyProtection="1">
      <alignment horizontal="center" vertical="center"/>
    </xf>
    <xf numFmtId="0" fontId="28" fillId="0" borderId="125" xfId="0" applyFont="1" applyBorder="1" applyAlignment="1" applyProtection="1">
      <alignment horizontal="left" vertical="center" wrapText="1"/>
    </xf>
    <xf numFmtId="0" fontId="8" fillId="0" borderId="89" xfId="0" applyFont="1" applyBorder="1" applyAlignment="1" applyProtection="1">
      <alignment horizontal="left" vertical="center"/>
    </xf>
    <xf numFmtId="0" fontId="8" fillId="0" borderId="46" xfId="0" applyFont="1" applyBorder="1" applyAlignment="1" applyProtection="1">
      <alignment horizontal="left" vertical="center"/>
    </xf>
    <xf numFmtId="0" fontId="8" fillId="0" borderId="0" xfId="0" applyFont="1" applyBorder="1" applyAlignment="1" applyProtection="1">
      <alignment horizontal="center" vertical="center" wrapText="1"/>
    </xf>
    <xf numFmtId="0" fontId="8" fillId="0" borderId="17" xfId="0" applyFont="1" applyFill="1" applyBorder="1" applyAlignment="1" applyProtection="1">
      <alignment horizontal="left" vertical="center" wrapText="1"/>
    </xf>
    <xf numFmtId="0" fontId="17" fillId="0" borderId="126" xfId="0" applyFont="1" applyBorder="1" applyAlignment="1" applyProtection="1">
      <alignment horizontal="left" vertical="center" wrapText="1"/>
    </xf>
    <xf numFmtId="0" fontId="17" fillId="0" borderId="125" xfId="0" applyFont="1" applyBorder="1" applyAlignment="1" applyProtection="1">
      <alignment horizontal="left" vertical="center" wrapText="1"/>
    </xf>
    <xf numFmtId="0" fontId="28" fillId="0" borderId="117" xfId="0" applyFont="1" applyBorder="1" applyAlignment="1" applyProtection="1">
      <alignment horizontal="left" vertical="center" wrapText="1"/>
    </xf>
    <xf numFmtId="0" fontId="28" fillId="0" borderId="129" xfId="0" applyFont="1" applyBorder="1" applyAlignment="1" applyProtection="1">
      <alignment horizontal="left" vertical="center" wrapText="1"/>
    </xf>
    <xf numFmtId="0" fontId="8" fillId="0" borderId="107" xfId="0" applyFont="1" applyBorder="1" applyAlignment="1" applyProtection="1">
      <alignment horizontal="left" vertical="center" wrapText="1"/>
    </xf>
    <xf numFmtId="0" fontId="8" fillId="0" borderId="64" xfId="0" applyFont="1" applyBorder="1" applyAlignment="1" applyProtection="1">
      <alignment horizontal="left" vertical="center" wrapText="1"/>
    </xf>
    <xf numFmtId="0" fontId="17" fillId="0" borderId="111" xfId="0" applyFont="1" applyFill="1" applyBorder="1" applyAlignment="1" applyProtection="1">
      <alignment horizontal="left" vertical="center"/>
    </xf>
    <xf numFmtId="0" fontId="17" fillId="0" borderId="71" xfId="0" applyFont="1" applyFill="1" applyBorder="1" applyAlignment="1" applyProtection="1">
      <alignment horizontal="left" vertical="center"/>
    </xf>
    <xf numFmtId="0" fontId="8" fillId="0" borderId="11"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87" xfId="0" applyFont="1" applyBorder="1" applyAlignment="1" applyProtection="1">
      <alignment horizontal="left" vertical="center"/>
    </xf>
    <xf numFmtId="0" fontId="8" fillId="0" borderId="83" xfId="0" applyFont="1" applyBorder="1" applyAlignment="1" applyProtection="1">
      <alignment horizontal="left" vertical="center"/>
    </xf>
    <xf numFmtId="0" fontId="10" fillId="0" borderId="108" xfId="0" applyFont="1" applyBorder="1" applyAlignment="1" applyProtection="1">
      <alignment horizontal="left" vertical="center" wrapText="1"/>
    </xf>
    <xf numFmtId="0" fontId="8" fillId="0" borderId="108" xfId="0" applyFont="1" applyFill="1" applyBorder="1" applyAlignment="1" applyProtection="1">
      <alignment horizontal="left" vertical="center"/>
    </xf>
    <xf numFmtId="0" fontId="8" fillId="0" borderId="72" xfId="0" applyFont="1" applyFill="1" applyBorder="1" applyAlignment="1" applyProtection="1">
      <alignment horizontal="left" vertical="center"/>
    </xf>
    <xf numFmtId="0" fontId="17" fillId="0" borderId="127" xfId="0" applyFont="1" applyBorder="1" applyAlignment="1" applyProtection="1">
      <alignment vertical="center"/>
    </xf>
    <xf numFmtId="0" fontId="17" fillId="0" borderId="110" xfId="0" applyFont="1" applyBorder="1" applyAlignment="1" applyProtection="1">
      <alignment vertical="center"/>
    </xf>
    <xf numFmtId="0" fontId="8" fillId="14" borderId="16" xfId="0" applyFont="1" applyFill="1" applyBorder="1" applyAlignment="1" applyProtection="1">
      <alignment horizontal="center" vertical="center"/>
      <protection locked="0"/>
    </xf>
    <xf numFmtId="0" fontId="8" fillId="14" borderId="0" xfId="0" applyFont="1" applyFill="1" applyBorder="1" applyAlignment="1" applyProtection="1">
      <alignment horizontal="center" vertical="center"/>
      <protection locked="0"/>
    </xf>
    <xf numFmtId="0" fontId="8" fillId="14" borderId="20" xfId="0" applyFont="1" applyFill="1" applyBorder="1" applyAlignment="1" applyProtection="1">
      <alignment horizontal="center" vertical="center"/>
      <protection locked="0"/>
    </xf>
    <xf numFmtId="0" fontId="8" fillId="14" borderId="21" xfId="0" applyFont="1" applyFill="1" applyBorder="1" applyAlignment="1" applyProtection="1">
      <alignment horizontal="center" vertical="center"/>
      <protection locked="0"/>
    </xf>
    <xf numFmtId="0" fontId="8" fillId="14" borderId="22" xfId="0" applyFont="1" applyFill="1" applyBorder="1" applyAlignment="1" applyProtection="1">
      <alignment horizontal="center" vertical="center"/>
      <protection locked="0"/>
    </xf>
    <xf numFmtId="0" fontId="8" fillId="14" borderId="23" xfId="0" applyFont="1" applyFill="1" applyBorder="1" applyAlignment="1" applyProtection="1">
      <alignment horizontal="center" vertical="center"/>
      <protection locked="0"/>
    </xf>
    <xf numFmtId="0" fontId="8" fillId="14" borderId="38" xfId="0" applyFont="1" applyFill="1" applyBorder="1" applyAlignment="1" applyProtection="1">
      <alignment horizontal="left" vertical="top" wrapText="1"/>
      <protection locked="0"/>
    </xf>
    <xf numFmtId="0" fontId="8" fillId="14" borderId="7" xfId="0" applyFont="1" applyFill="1" applyBorder="1" applyAlignment="1" applyProtection="1">
      <alignment horizontal="left" vertical="top" wrapText="1"/>
      <protection locked="0"/>
    </xf>
    <xf numFmtId="0" fontId="8" fillId="14" borderId="39" xfId="0" applyFont="1" applyFill="1" applyBorder="1" applyAlignment="1" applyProtection="1">
      <alignment horizontal="left" vertical="top" wrapText="1"/>
      <protection locked="0"/>
    </xf>
    <xf numFmtId="0" fontId="24" fillId="6" borderId="41" xfId="7" applyFont="1" applyBorder="1" applyAlignment="1" applyProtection="1">
      <alignment horizontal="left" vertical="top"/>
    </xf>
    <xf numFmtId="0" fontId="24" fillId="6" borderId="42" xfId="7" applyFont="1" applyBorder="1" applyAlignment="1" applyProtection="1">
      <alignment horizontal="left" vertical="top"/>
    </xf>
    <xf numFmtId="0" fontId="24" fillId="6" borderId="43" xfId="7" applyFont="1" applyBorder="1" applyAlignment="1" applyProtection="1">
      <alignment horizontal="left" vertical="top"/>
    </xf>
    <xf numFmtId="0" fontId="6" fillId="0" borderId="31" xfId="6" applyBorder="1" applyAlignment="1" applyProtection="1">
      <alignment horizontal="left" vertical="center"/>
    </xf>
    <xf numFmtId="0" fontId="6" fillId="0" borderId="12" xfId="6" applyBorder="1" applyAlignment="1" applyProtection="1">
      <alignment horizontal="left" vertical="center"/>
    </xf>
    <xf numFmtId="0" fontId="6" fillId="0" borderId="44" xfId="6" applyBorder="1" applyAlignment="1" applyProtection="1">
      <alignment horizontal="left" vertical="center"/>
    </xf>
    <xf numFmtId="0" fontId="6" fillId="0" borderId="81" xfId="6" applyBorder="1" applyAlignment="1" applyProtection="1">
      <alignment horizontal="left" vertical="center"/>
    </xf>
    <xf numFmtId="0" fontId="17" fillId="18" borderId="16" xfId="7" applyFont="1" applyFill="1" applyBorder="1" applyAlignment="1" applyProtection="1">
      <alignment horizontal="left" vertical="center" wrapText="1"/>
    </xf>
    <xf numFmtId="0" fontId="17" fillId="18" borderId="0" xfId="7" applyFont="1" applyFill="1" applyBorder="1" applyAlignment="1" applyProtection="1">
      <alignment horizontal="left" vertical="center" wrapText="1"/>
    </xf>
    <xf numFmtId="0" fontId="17" fillId="18" borderId="20" xfId="7" applyFont="1" applyFill="1" applyBorder="1" applyAlignment="1" applyProtection="1">
      <alignment horizontal="left" vertical="center" wrapText="1"/>
    </xf>
    <xf numFmtId="0" fontId="17" fillId="18" borderId="21" xfId="7" applyFont="1" applyFill="1" applyBorder="1" applyAlignment="1" applyProtection="1">
      <alignment horizontal="left" vertical="center" wrapText="1"/>
    </xf>
    <xf numFmtId="0" fontId="17" fillId="18" borderId="22" xfId="7" applyFont="1" applyFill="1" applyBorder="1" applyAlignment="1" applyProtection="1">
      <alignment horizontal="left" vertical="center" wrapText="1"/>
    </xf>
    <xf numFmtId="0" fontId="17" fillId="18" borderId="23" xfId="7" applyFont="1" applyFill="1" applyBorder="1" applyAlignment="1" applyProtection="1">
      <alignment horizontal="left" vertical="center" wrapText="1"/>
    </xf>
    <xf numFmtId="0" fontId="7" fillId="6" borderId="41" xfId="7" applyBorder="1" applyAlignment="1" applyProtection="1">
      <alignment horizontal="left" vertical="center"/>
    </xf>
    <xf numFmtId="0" fontId="7" fillId="6" borderId="42" xfId="7" applyBorder="1" applyAlignment="1" applyProtection="1">
      <alignment horizontal="left" vertical="center"/>
    </xf>
    <xf numFmtId="0" fontId="7" fillId="6" borderId="43" xfId="7" applyBorder="1" applyAlignment="1" applyProtection="1">
      <alignment horizontal="left" vertical="center"/>
    </xf>
    <xf numFmtId="0" fontId="7" fillId="6" borderId="41" xfId="7" applyFont="1" applyBorder="1" applyAlignment="1">
      <alignment horizontal="left" vertical="center"/>
    </xf>
    <xf numFmtId="0" fontId="7" fillId="6" borderId="43" xfId="7" applyFont="1" applyBorder="1" applyAlignment="1">
      <alignment horizontal="left" vertical="center"/>
    </xf>
  </cellXfs>
  <cellStyles count="23">
    <cellStyle name="40% - Accent1" xfId="4" builtinId="31"/>
    <cellStyle name="60% - Accent2" xfId="5" builtinId="36"/>
    <cellStyle name="Auto Populated Cells" xfId="8"/>
    <cellStyle name="Calculation 2" xfId="9"/>
    <cellStyle name="Conditional Cell" xfId="10"/>
    <cellStyle name="Explanatory Text 2" xfId="11"/>
    <cellStyle name="Explanatory Text 3" xfId="20"/>
    <cellStyle name="Fixed Values" xfId="12"/>
    <cellStyle name="Heading 4 2" xfId="7"/>
    <cellStyle name="Hyperlink" xfId="1" builtinId="8"/>
    <cellStyle name="Hyperlink 2" xfId="19"/>
    <cellStyle name="Input 2" xfId="13"/>
    <cellStyle name="Input 3" xfId="18"/>
    <cellStyle name="Normal" xfId="0" builtinId="0"/>
    <cellStyle name="Normal 2" xfId="2"/>
    <cellStyle name="Normal 2 2" xfId="21"/>
    <cellStyle name="Normal 3" xfId="3"/>
    <cellStyle name="Normal 3 2" xfId="22"/>
    <cellStyle name="Normal 4" xfId="6"/>
    <cellStyle name="Output 2" xfId="14"/>
    <cellStyle name="Revision Needed" xfId="15"/>
    <cellStyle name="Tab Header" xfId="16"/>
    <cellStyle name="Table Header" xfId="17"/>
  </cellStyles>
  <dxfs count="28">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fgColor indexed="64"/>
          <bgColor rgb="FFFFFF00"/>
        </patternFill>
      </fill>
    </dxf>
    <dxf>
      <fill>
        <patternFill>
          <fgColor indexed="64"/>
          <bgColor rgb="FFFFFF00"/>
        </patternFill>
      </fill>
    </dxf>
    <dxf>
      <fill>
        <patternFill patternType="lightUp">
          <fgColor auto="1"/>
        </patternFill>
      </fill>
    </dxf>
    <dxf>
      <fill>
        <patternFill>
          <fgColor indexed="64"/>
          <bgColor rgb="FFFFFF00"/>
        </patternFill>
      </fill>
    </dxf>
  </dxfs>
  <tableStyles count="0" defaultTableStyle="TableStyleMedium9" defaultPivotStyle="PivotStyleLight16"/>
  <colors>
    <mruColors>
      <color rgb="FF99CCFF"/>
      <color rgb="FF800000"/>
      <color rgb="FFFFFFCC"/>
      <color rgb="FFFFCCFF"/>
      <color rgb="FFFFCCCC"/>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285780</xdr:colOff>
      <xdr:row>56</xdr:row>
      <xdr:rowOff>150802</xdr:rowOff>
    </xdr:from>
    <xdr:to>
      <xdr:col>11</xdr:col>
      <xdr:colOff>769789</xdr:colOff>
      <xdr:row>59</xdr:row>
      <xdr:rowOff>96829</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8965436" y="20772427"/>
          <a:ext cx="3610250" cy="9223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362289</xdr:colOff>
      <xdr:row>58</xdr:row>
      <xdr:rowOff>171791</xdr:rowOff>
    </xdr:from>
    <xdr:to>
      <xdr:col>11</xdr:col>
      <xdr:colOff>833258</xdr:colOff>
      <xdr:row>61</xdr:row>
      <xdr:rowOff>9525</xdr:rowOff>
    </xdr:to>
    <xdr:pic>
      <xdr:nvPicPr>
        <xdr:cNvPr id="3075"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9057253" y="14921934"/>
          <a:ext cx="3621023" cy="87357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cfr.gpoaccess.gov/cgi/t/text/text-idx?c=ecfr&amp;sid=36113ef45c548ac8c809970e68995a7d&amp;rgn=div9&amp;view=text&amp;node=10:3.0.1.4.18.2.9.6.9&amp;idno=10"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75"/>
  <sheetViews>
    <sheetView showGridLines="0" tabSelected="1" zoomScale="80" zoomScaleNormal="80" workbookViewId="0">
      <selection activeCell="B11" sqref="B11:C11"/>
    </sheetView>
  </sheetViews>
  <sheetFormatPr defaultRowHeight="16.5" x14ac:dyDescent="0.25"/>
  <cols>
    <col min="1" max="1" width="3.42578125" style="86" customWidth="1"/>
    <col min="2" max="2" width="39.42578125" style="86" customWidth="1"/>
    <col min="3" max="3" width="121.140625" style="86" customWidth="1"/>
    <col min="4" max="4" width="4.42578125" style="86" customWidth="1"/>
    <col min="5" max="5" width="3.7109375" style="86" customWidth="1"/>
    <col min="6" max="16384" width="9.140625" style="86"/>
  </cols>
  <sheetData>
    <row r="1" spans="2:5" ht="17.25" thickBot="1" x14ac:dyDescent="0.3">
      <c r="E1" s="87"/>
    </row>
    <row r="2" spans="2:5" ht="18" thickBot="1" x14ac:dyDescent="0.3">
      <c r="B2" s="593" t="str">
        <f>'Version Control'!$B$2</f>
        <v>Title Block</v>
      </c>
      <c r="C2" s="594"/>
      <c r="E2" s="87"/>
    </row>
    <row r="3" spans="2:5" s="89" customFormat="1" x14ac:dyDescent="0.3">
      <c r="B3" s="366" t="str">
        <f>'Version Control'!$B$3</f>
        <v>Test Report Template Name:</v>
      </c>
      <c r="C3" s="367" t="str">
        <f>'Version Control'!$C$3</f>
        <v>Residential Freezer  Appendix B1</v>
      </c>
      <c r="E3" s="90"/>
    </row>
    <row r="4" spans="2:5" s="89" customFormat="1" x14ac:dyDescent="0.3">
      <c r="B4" s="364" t="str">
        <f>'Version Control'!$B$4</f>
        <v>Version Number:</v>
      </c>
      <c r="C4" s="576" t="str">
        <f>'Version Control'!$C$4</f>
        <v>v2.0</v>
      </c>
      <c r="E4" s="90"/>
    </row>
    <row r="5" spans="2:5" s="89" customFormat="1" x14ac:dyDescent="0.3">
      <c r="B5" s="363" t="str">
        <f>'Version Control'!$B$5</f>
        <v xml:space="preserve">Latest Template Revision: </v>
      </c>
      <c r="C5" s="361">
        <f>'Version Control'!$C$5</f>
        <v>42160</v>
      </c>
      <c r="E5" s="90"/>
    </row>
    <row r="6" spans="2:5" s="89" customFormat="1" x14ac:dyDescent="0.3">
      <c r="B6" s="363" t="str">
        <f>'Version Control'!$B$6</f>
        <v>Tab Name:</v>
      </c>
      <c r="C6" s="576" t="str">
        <f ca="1">MID(CELL("filename",B1), FIND("]", CELL("filename", B1))+ 1, 255)</f>
        <v>Instructions</v>
      </c>
      <c r="E6" s="90"/>
    </row>
    <row r="7" spans="2:5" ht="17.25" thickBot="1" x14ac:dyDescent="0.3">
      <c r="B7" s="582" t="str">
        <f>'Version Control'!$B$7</f>
        <v>File Name:</v>
      </c>
      <c r="C7" s="583" t="str">
        <f ca="1">'Version Control'!$C$7</f>
        <v>Residential Freezer Appendix B1 - v2.0.xlsx</v>
      </c>
      <c r="E7" s="87"/>
    </row>
    <row r="8" spans="2:5" x14ac:dyDescent="0.25">
      <c r="E8" s="87"/>
    </row>
    <row r="9" spans="2:5" ht="17.25" thickBot="1" x14ac:dyDescent="0.3">
      <c r="E9" s="87"/>
    </row>
    <row r="10" spans="2:5" ht="18" thickBot="1" x14ac:dyDescent="0.3">
      <c r="B10" s="603" t="s">
        <v>208</v>
      </c>
      <c r="C10" s="604"/>
      <c r="E10" s="87"/>
    </row>
    <row r="11" spans="2:5" ht="20.25" customHeight="1" thickBot="1" x14ac:dyDescent="0.3">
      <c r="B11" s="595" t="s">
        <v>364</v>
      </c>
      <c r="C11" s="596"/>
      <c r="E11" s="87"/>
    </row>
    <row r="12" spans="2:5" ht="17.25" thickBot="1" x14ac:dyDescent="0.3">
      <c r="E12" s="87"/>
    </row>
    <row r="13" spans="2:5" ht="18" thickBot="1" x14ac:dyDescent="0.3">
      <c r="B13" s="603" t="s">
        <v>113</v>
      </c>
      <c r="C13" s="604"/>
      <c r="E13" s="87"/>
    </row>
    <row r="14" spans="2:5" ht="17.25" x14ac:dyDescent="0.25">
      <c r="B14" s="539" t="s">
        <v>209</v>
      </c>
      <c r="C14" s="540" t="s">
        <v>210</v>
      </c>
      <c r="E14" s="87"/>
    </row>
    <row r="15" spans="2:5" x14ac:dyDescent="0.25">
      <c r="B15" s="162" t="s">
        <v>240</v>
      </c>
      <c r="C15" s="538" t="s">
        <v>421</v>
      </c>
      <c r="E15" s="87"/>
    </row>
    <row r="16" spans="2:5" x14ac:dyDescent="0.25">
      <c r="B16" s="91" t="s">
        <v>317</v>
      </c>
      <c r="C16" s="423" t="s">
        <v>422</v>
      </c>
      <c r="E16" s="87"/>
    </row>
    <row r="17" spans="2:5" x14ac:dyDescent="0.25">
      <c r="B17" s="91" t="s">
        <v>318</v>
      </c>
      <c r="C17" s="423" t="s">
        <v>423</v>
      </c>
      <c r="E17" s="87"/>
    </row>
    <row r="18" spans="2:5" x14ac:dyDescent="0.25">
      <c r="B18" s="91" t="s">
        <v>319</v>
      </c>
      <c r="C18" s="423" t="s">
        <v>424</v>
      </c>
      <c r="E18" s="87"/>
    </row>
    <row r="19" spans="2:5" x14ac:dyDescent="0.25">
      <c r="B19" s="91" t="s">
        <v>320</v>
      </c>
      <c r="C19" s="423" t="s">
        <v>425</v>
      </c>
      <c r="E19" s="87"/>
    </row>
    <row r="20" spans="2:5" x14ac:dyDescent="0.25">
      <c r="B20" s="91" t="s">
        <v>321</v>
      </c>
      <c r="C20" s="423" t="s">
        <v>424</v>
      </c>
      <c r="E20" s="87"/>
    </row>
    <row r="21" spans="2:5" x14ac:dyDescent="0.25">
      <c r="B21" s="91" t="s">
        <v>211</v>
      </c>
      <c r="C21" s="423" t="s">
        <v>426</v>
      </c>
      <c r="E21" s="87"/>
    </row>
    <row r="22" spans="2:5" x14ac:dyDescent="0.25">
      <c r="B22" s="91" t="s">
        <v>236</v>
      </c>
      <c r="C22" s="423" t="s">
        <v>427</v>
      </c>
      <c r="E22" s="87"/>
    </row>
    <row r="23" spans="2:5" x14ac:dyDescent="0.25">
      <c r="B23" s="91" t="s">
        <v>129</v>
      </c>
      <c r="C23" s="423" t="s">
        <v>428</v>
      </c>
      <c r="E23" s="87"/>
    </row>
    <row r="24" spans="2:5" x14ac:dyDescent="0.25">
      <c r="B24" s="91" t="s">
        <v>39</v>
      </c>
      <c r="C24" s="423" t="s">
        <v>429</v>
      </c>
      <c r="E24" s="87"/>
    </row>
    <row r="25" spans="2:5" x14ac:dyDescent="0.25">
      <c r="B25" s="91" t="s">
        <v>37</v>
      </c>
      <c r="C25" s="423" t="s">
        <v>430</v>
      </c>
      <c r="E25" s="87"/>
    </row>
    <row r="26" spans="2:5" x14ac:dyDescent="0.25">
      <c r="B26" s="91" t="s">
        <v>326</v>
      </c>
      <c r="C26" s="423" t="s">
        <v>431</v>
      </c>
      <c r="E26" s="87"/>
    </row>
    <row r="27" spans="2:5" x14ac:dyDescent="0.25">
      <c r="B27" s="91" t="s">
        <v>327</v>
      </c>
      <c r="C27" s="423" t="s">
        <v>432</v>
      </c>
      <c r="E27" s="87"/>
    </row>
    <row r="28" spans="2:5" x14ac:dyDescent="0.25">
      <c r="B28" s="91" t="s">
        <v>171</v>
      </c>
      <c r="C28" s="423" t="s">
        <v>433</v>
      </c>
      <c r="E28" s="87"/>
    </row>
    <row r="29" spans="2:5" x14ac:dyDescent="0.25">
      <c r="B29" s="91" t="s">
        <v>261</v>
      </c>
      <c r="C29" s="423" t="s">
        <v>434</v>
      </c>
      <c r="E29" s="87"/>
    </row>
    <row r="30" spans="2:5" x14ac:dyDescent="0.25">
      <c r="B30" s="91" t="s">
        <v>235</v>
      </c>
      <c r="C30" s="423" t="s">
        <v>435</v>
      </c>
      <c r="E30" s="87"/>
    </row>
    <row r="31" spans="2:5" x14ac:dyDescent="0.25">
      <c r="B31" s="92" t="s">
        <v>238</v>
      </c>
      <c r="C31" s="424" t="s">
        <v>436</v>
      </c>
      <c r="E31" s="87"/>
    </row>
    <row r="32" spans="2:5" ht="17.25" thickBot="1" x14ac:dyDescent="0.3">
      <c r="B32" s="93" t="s">
        <v>237</v>
      </c>
      <c r="C32" s="425" t="s">
        <v>437</v>
      </c>
      <c r="E32" s="87"/>
    </row>
    <row r="33" spans="2:5" ht="18" thickBot="1" x14ac:dyDescent="0.3">
      <c r="B33" s="94"/>
      <c r="C33" s="94"/>
      <c r="E33" s="87"/>
    </row>
    <row r="34" spans="2:5" s="89" customFormat="1" ht="18" thickBot="1" x14ac:dyDescent="0.4">
      <c r="B34" s="605" t="s">
        <v>312</v>
      </c>
      <c r="C34" s="606"/>
      <c r="E34" s="90"/>
    </row>
    <row r="35" spans="2:5" s="89" customFormat="1" ht="15" customHeight="1" x14ac:dyDescent="0.25">
      <c r="B35" s="607" t="s">
        <v>438</v>
      </c>
      <c r="C35" s="541" t="s">
        <v>439</v>
      </c>
      <c r="E35" s="90"/>
    </row>
    <row r="36" spans="2:5" s="89" customFormat="1" ht="15" customHeight="1" x14ac:dyDescent="0.25">
      <c r="B36" s="608"/>
      <c r="C36" s="542" t="s">
        <v>440</v>
      </c>
      <c r="E36" s="90"/>
    </row>
    <row r="37" spans="2:5" x14ac:dyDescent="0.25">
      <c r="B37" s="608" t="s">
        <v>441</v>
      </c>
      <c r="C37" s="543" t="s">
        <v>174</v>
      </c>
      <c r="E37" s="87"/>
    </row>
    <row r="38" spans="2:5" x14ac:dyDescent="0.25">
      <c r="B38" s="608"/>
      <c r="C38" s="544" t="s">
        <v>442</v>
      </c>
      <c r="E38" s="87"/>
    </row>
    <row r="39" spans="2:5" x14ac:dyDescent="0.25">
      <c r="B39" s="608"/>
      <c r="C39" s="545" t="s">
        <v>443</v>
      </c>
      <c r="E39" s="87"/>
    </row>
    <row r="40" spans="2:5" ht="21.75" thickBot="1" x14ac:dyDescent="0.3">
      <c r="B40" s="609"/>
      <c r="C40" s="546" t="s">
        <v>325</v>
      </c>
      <c r="E40" s="87"/>
    </row>
    <row r="41" spans="2:5" ht="17.25" thickBot="1" x14ac:dyDescent="0.3">
      <c r="B41" s="26"/>
      <c r="C41" s="24"/>
      <c r="E41" s="87"/>
    </row>
    <row r="42" spans="2:5" ht="18.75" thickBot="1" x14ac:dyDescent="0.3">
      <c r="B42" s="27" t="s">
        <v>313</v>
      </c>
      <c r="C42" s="28"/>
      <c r="E42" s="87"/>
    </row>
    <row r="43" spans="2:5" ht="24.75" customHeight="1" x14ac:dyDescent="0.25">
      <c r="B43" s="597" t="s">
        <v>314</v>
      </c>
      <c r="C43" s="598"/>
      <c r="E43" s="87"/>
    </row>
    <row r="44" spans="2:5" ht="34.5" customHeight="1" thickBot="1" x14ac:dyDescent="0.3">
      <c r="B44" s="601"/>
      <c r="C44" s="602"/>
      <c r="E44" s="87"/>
    </row>
    <row r="45" spans="2:5" ht="22.5" customHeight="1" x14ac:dyDescent="0.25">
      <c r="B45" s="597" t="s">
        <v>315</v>
      </c>
      <c r="C45" s="598"/>
      <c r="E45" s="87"/>
    </row>
    <row r="46" spans="2:5" ht="21.75" customHeight="1" thickBot="1" x14ac:dyDescent="0.3">
      <c r="B46" s="599"/>
      <c r="C46" s="600"/>
      <c r="E46" s="87"/>
    </row>
    <row r="47" spans="2:5" ht="17.25" x14ac:dyDescent="0.25">
      <c r="B47" s="549"/>
      <c r="C47" s="550"/>
      <c r="E47" s="87"/>
    </row>
    <row r="48" spans="2:5" ht="21" x14ac:dyDescent="0.25">
      <c r="B48" s="29" t="s">
        <v>316</v>
      </c>
      <c r="C48" s="30" t="s">
        <v>357</v>
      </c>
      <c r="E48" s="87"/>
    </row>
    <row r="49" spans="2:5" ht="18" thickBot="1" x14ac:dyDescent="0.3">
      <c r="B49" s="551"/>
      <c r="C49" s="552"/>
      <c r="E49" s="87"/>
    </row>
    <row r="50" spans="2:5" x14ac:dyDescent="0.25">
      <c r="B50" s="547" t="s">
        <v>40</v>
      </c>
      <c r="C50" s="548" t="s">
        <v>211</v>
      </c>
      <c r="E50" s="87"/>
    </row>
    <row r="51" spans="2:5" x14ac:dyDescent="0.25">
      <c r="B51" s="95" t="s">
        <v>41</v>
      </c>
      <c r="C51" s="96" t="s">
        <v>236</v>
      </c>
      <c r="E51" s="87"/>
    </row>
    <row r="52" spans="2:5" x14ac:dyDescent="0.25">
      <c r="B52" s="95" t="s">
        <v>42</v>
      </c>
      <c r="C52" s="96" t="s">
        <v>129</v>
      </c>
      <c r="E52" s="87"/>
    </row>
    <row r="53" spans="2:5" x14ac:dyDescent="0.25">
      <c r="B53" s="95" t="s">
        <v>43</v>
      </c>
      <c r="C53" s="96" t="s">
        <v>39</v>
      </c>
      <c r="E53" s="87"/>
    </row>
    <row r="54" spans="2:5" x14ac:dyDescent="0.25">
      <c r="B54" s="95" t="s">
        <v>44</v>
      </c>
      <c r="C54" s="96" t="s">
        <v>37</v>
      </c>
      <c r="E54" s="87"/>
    </row>
    <row r="55" spans="2:5" x14ac:dyDescent="0.25">
      <c r="B55" s="95" t="s">
        <v>45</v>
      </c>
      <c r="C55" s="96" t="s">
        <v>326</v>
      </c>
      <c r="E55" s="87"/>
    </row>
    <row r="56" spans="2:5" x14ac:dyDescent="0.25">
      <c r="B56" s="95" t="s">
        <v>46</v>
      </c>
      <c r="C56" s="96" t="s">
        <v>327</v>
      </c>
      <c r="E56" s="87"/>
    </row>
    <row r="57" spans="2:5" x14ac:dyDescent="0.25">
      <c r="B57" s="95" t="s">
        <v>47</v>
      </c>
      <c r="C57" s="96" t="s">
        <v>171</v>
      </c>
      <c r="E57" s="87"/>
    </row>
    <row r="58" spans="2:5" x14ac:dyDescent="0.25">
      <c r="B58" s="95" t="s">
        <v>444</v>
      </c>
      <c r="C58" s="96" t="s">
        <v>261</v>
      </c>
      <c r="E58" s="87"/>
    </row>
    <row r="59" spans="2:5" x14ac:dyDescent="0.25">
      <c r="B59" s="95" t="s">
        <v>172</v>
      </c>
      <c r="C59" s="420" t="s">
        <v>355</v>
      </c>
      <c r="E59" s="87"/>
    </row>
    <row r="60" spans="2:5" ht="17.25" thickBot="1" x14ac:dyDescent="0.3">
      <c r="B60" s="97" t="s">
        <v>212</v>
      </c>
      <c r="C60" s="98" t="s">
        <v>328</v>
      </c>
      <c r="E60" s="87"/>
    </row>
    <row r="61" spans="2:5" ht="17.25" thickBot="1" x14ac:dyDescent="0.3">
      <c r="E61" s="87"/>
    </row>
    <row r="62" spans="2:5" ht="18" thickBot="1" x14ac:dyDescent="0.3">
      <c r="B62" s="73" t="s">
        <v>141</v>
      </c>
      <c r="C62" s="75"/>
      <c r="E62" s="87"/>
    </row>
    <row r="63" spans="2:5" x14ac:dyDescent="0.25">
      <c r="B63" s="335" t="s">
        <v>356</v>
      </c>
      <c r="C63" s="329"/>
      <c r="E63" s="87"/>
    </row>
    <row r="64" spans="2:5" x14ac:dyDescent="0.25">
      <c r="B64" s="336" t="s">
        <v>244</v>
      </c>
      <c r="C64" s="331"/>
      <c r="E64" s="87"/>
    </row>
    <row r="65" spans="1:5" x14ac:dyDescent="0.25">
      <c r="B65" s="336" t="s">
        <v>362</v>
      </c>
      <c r="C65" s="331"/>
      <c r="E65" s="87"/>
    </row>
    <row r="66" spans="1:5" ht="17.25" x14ac:dyDescent="0.25">
      <c r="B66" s="336" t="s">
        <v>329</v>
      </c>
      <c r="C66" s="337"/>
      <c r="E66" s="87"/>
    </row>
    <row r="67" spans="1:5" x14ac:dyDescent="0.25">
      <c r="B67" s="336" t="s">
        <v>142</v>
      </c>
      <c r="C67" s="331"/>
      <c r="E67" s="87"/>
    </row>
    <row r="68" spans="1:5" x14ac:dyDescent="0.25">
      <c r="B68" s="336" t="s">
        <v>143</v>
      </c>
      <c r="C68" s="331"/>
      <c r="E68" s="87"/>
    </row>
    <row r="69" spans="1:5" x14ac:dyDescent="0.25">
      <c r="B69" s="336" t="s">
        <v>144</v>
      </c>
      <c r="C69" s="331"/>
      <c r="E69" s="87"/>
    </row>
    <row r="70" spans="1:5" x14ac:dyDescent="0.25">
      <c r="B70" s="336" t="s">
        <v>145</v>
      </c>
      <c r="C70" s="331"/>
      <c r="E70" s="87"/>
    </row>
    <row r="71" spans="1:5" x14ac:dyDescent="0.25">
      <c r="B71" s="336" t="s">
        <v>324</v>
      </c>
      <c r="C71" s="331"/>
      <c r="E71" s="87"/>
    </row>
    <row r="72" spans="1:5" x14ac:dyDescent="0.25">
      <c r="B72" s="336" t="s">
        <v>146</v>
      </c>
      <c r="C72" s="337"/>
      <c r="E72" s="87"/>
    </row>
    <row r="73" spans="1:5" ht="17.25" thickBot="1" x14ac:dyDescent="0.3">
      <c r="B73" s="338" t="s">
        <v>358</v>
      </c>
      <c r="C73" s="339"/>
      <c r="E73" s="87"/>
    </row>
    <row r="74" spans="1:5" x14ac:dyDescent="0.25">
      <c r="E74" s="87"/>
    </row>
    <row r="75" spans="1:5" x14ac:dyDescent="0.25">
      <c r="A75" s="87"/>
      <c r="B75" s="87"/>
      <c r="C75" s="87"/>
      <c r="D75" s="87"/>
      <c r="E75" s="87"/>
    </row>
  </sheetData>
  <sheetProtection password="CA82" sheet="1" objects="1" scenarios="1" selectLockedCells="1"/>
  <mergeCells count="9">
    <mergeCell ref="B2:C2"/>
    <mergeCell ref="B11:C11"/>
    <mergeCell ref="B45:C46"/>
    <mergeCell ref="B43:C44"/>
    <mergeCell ref="B13:C13"/>
    <mergeCell ref="B10:C10"/>
    <mergeCell ref="B34:C34"/>
    <mergeCell ref="B35:B36"/>
    <mergeCell ref="B37:B40"/>
  </mergeCells>
  <conditionalFormatting sqref="B2 B3:C7">
    <cfRule type="expression" dxfId="27" priority="1" stopIfTrue="1">
      <formula>CELL("Protect",B2)=0</formula>
    </cfRule>
  </conditionalFormatting>
  <hyperlinks>
    <hyperlink ref="B11" r:id="rId1" display="10 CFR 430 Subpart B Appendix A1:  Uniform Test Method for Measuring the Energy Consumption of Electric Refrigerators and Electric Refrigerator-Freezers [76 FR 12502, Mar. 7, 2011]"/>
    <hyperlink ref="B11:C11" r:id="rId2" display="10 CFR 430 Subpart B Appendix B1:  Uniform Test Method for Measuring the Energy Consumption of Electric Freezers [76 FR 24782, May 2, 2011]"/>
    <hyperlink ref="C50" location="'General Info &amp; Test Results'!A1" display="Fill in Input Cells on &quot;General Info &amp; Test Results&quot; tab"/>
    <hyperlink ref="C52" location="Volume!A1" display="Fill in Input Cells on &quot;Volume&quot; tab"/>
    <hyperlink ref="C51" location="'Setup &amp; Instrumentation'!A1" display="Fill in Input Cells on &quot;Setup &amp; Instrumentation&quot; tab"/>
    <hyperlink ref="C53" location="'Test Conditions'!A1" display="Fill in Input Cells on &quot;Test Conditions&quot; tab"/>
    <hyperlink ref="C54" location="Settings!A1" display="Fill in Input Cells on &quot;Settings&quot; tab"/>
    <hyperlink ref="C55" location="'Energy Calcs (ASH Switch OFF)'!A1" display="Fill in Input Cells on &quot;Energy Calcs (ASH Switch OFF)&quot; tab"/>
    <hyperlink ref="C56" location="'Energy Calcs (ASH Switch ON)'!A1" display="Fill in Input Cells on &quot;Energy Calcs (ASH Switch ON)&quot; tab"/>
    <hyperlink ref="C57" location="Photos!A1" display="Fill in Input Cells on &quot;Photos&quot; tab, if applicable"/>
    <hyperlink ref="C58" location="Comments!A1" display="Fill in Input Cells on &quot;Comments&quot; tab"/>
    <hyperlink ref="C60" location="'Report Sign-Off Block'!A1" display="Fill in Input Cells on &quot;Report Sign-off Block&quot; tab"/>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N124"/>
  <sheetViews>
    <sheetView showGridLines="0" zoomScale="80" zoomScaleNormal="80" zoomScaleSheetLayoutView="85" workbookViewId="0">
      <selection activeCell="G4" sqref="G4:H4"/>
    </sheetView>
  </sheetViews>
  <sheetFormatPr defaultRowHeight="16.5" x14ac:dyDescent="0.25"/>
  <cols>
    <col min="1" max="1" width="5.140625" style="25" customWidth="1"/>
    <col min="2" max="2" width="31" style="25" customWidth="1"/>
    <col min="3" max="3" width="18.28515625" style="25" customWidth="1"/>
    <col min="4" max="4" width="14.42578125" style="25" customWidth="1"/>
    <col min="5" max="5" width="14.7109375" style="25" customWidth="1"/>
    <col min="6" max="6" width="16" style="25" customWidth="1"/>
    <col min="7" max="7" width="11.85546875" style="25" customWidth="1"/>
    <col min="8" max="8" width="27.42578125" style="25" customWidth="1"/>
    <col min="9" max="9" width="15.140625" style="25" customWidth="1"/>
    <col min="10" max="10" width="14.7109375" style="25" customWidth="1"/>
    <col min="11" max="11" width="14.42578125" style="25" customWidth="1"/>
    <col min="12" max="12" width="14.5703125" style="25" customWidth="1"/>
    <col min="13" max="13" width="5.7109375" style="25" customWidth="1"/>
    <col min="14" max="14" width="4" style="25" customWidth="1"/>
    <col min="15" max="16384" width="9.140625" style="25"/>
  </cols>
  <sheetData>
    <row r="1" spans="2:14" ht="17.25" thickBot="1" x14ac:dyDescent="0.3">
      <c r="N1" s="104"/>
    </row>
    <row r="2" spans="2:14" ht="18" thickBot="1" x14ac:dyDescent="0.3">
      <c r="B2" s="603" t="str">
        <f>'Version Control'!$B$2</f>
        <v>Title Block</v>
      </c>
      <c r="C2" s="631"/>
      <c r="D2" s="631"/>
      <c r="E2" s="604"/>
      <c r="N2" s="104"/>
    </row>
    <row r="3" spans="2:14" x14ac:dyDescent="0.3">
      <c r="B3" s="83" t="str">
        <f>'Version Control'!$B$3</f>
        <v>Test Report Template Name:</v>
      </c>
      <c r="C3" s="736" t="str">
        <f>'Version Control'!$C$3</f>
        <v>Residential Freezer  Appendix B1</v>
      </c>
      <c r="D3" s="737"/>
      <c r="E3" s="738"/>
      <c r="N3" s="104"/>
    </row>
    <row r="4" spans="2:14" ht="18" x14ac:dyDescent="0.3">
      <c r="B4" s="84" t="str">
        <f>'Version Control'!$B$4</f>
        <v>Version Number:</v>
      </c>
      <c r="C4" s="698" t="str">
        <f>'Version Control'!$C$4</f>
        <v>v2.0</v>
      </c>
      <c r="D4" s="699"/>
      <c r="E4" s="700"/>
      <c r="G4" s="679" t="s">
        <v>265</v>
      </c>
      <c r="H4" s="679"/>
      <c r="N4" s="104"/>
    </row>
    <row r="5" spans="2:14" x14ac:dyDescent="0.3">
      <c r="B5" s="81" t="str">
        <f>'Version Control'!$B$5</f>
        <v xml:space="preserve">Latest Template Revision: </v>
      </c>
      <c r="C5" s="701">
        <f>'Version Control'!$C$5</f>
        <v>42160</v>
      </c>
      <c r="D5" s="702"/>
      <c r="E5" s="703"/>
      <c r="N5" s="104"/>
    </row>
    <row r="6" spans="2:14" x14ac:dyDescent="0.3">
      <c r="B6" s="81" t="str">
        <f>'Version Control'!$B$6</f>
        <v>Tab Name:</v>
      </c>
      <c r="C6" s="698" t="str">
        <f ca="1">MID(CELL("filename",A1), FIND("]", CELL("filename", A1))+ 1, 255)</f>
        <v>Test Conditions</v>
      </c>
      <c r="D6" s="699"/>
      <c r="E6" s="700"/>
      <c r="N6" s="104"/>
    </row>
    <row r="7" spans="2:14" ht="36" customHeight="1" x14ac:dyDescent="0.25">
      <c r="B7" s="91" t="str">
        <f>'Version Control'!$B$7</f>
        <v>File Name:</v>
      </c>
      <c r="C7" s="704" t="str">
        <f ca="1">'Version Control'!$C$7</f>
        <v>Residential Freezer Appendix B1 - v2.0.xlsx</v>
      </c>
      <c r="D7" s="705"/>
      <c r="E7" s="706"/>
      <c r="N7" s="104"/>
    </row>
    <row r="8" spans="2:14" ht="17.25" thickBot="1" x14ac:dyDescent="0.35">
      <c r="B8" s="85" t="str">
        <f>'Version Control'!$B$8</f>
        <v xml:space="preserve">Test Completion Date: </v>
      </c>
      <c r="C8" s="707" t="str">
        <f>'Version Control'!$C$8</f>
        <v>[MM/DD/YYYY]</v>
      </c>
      <c r="D8" s="708"/>
      <c r="E8" s="709"/>
      <c r="N8" s="104"/>
    </row>
    <row r="9" spans="2:14" x14ac:dyDescent="0.25">
      <c r="N9" s="104"/>
    </row>
    <row r="10" spans="2:14" ht="17.25" thickBot="1" x14ac:dyDescent="0.3">
      <c r="B10" s="167"/>
      <c r="J10" s="126"/>
      <c r="K10" s="168"/>
      <c r="L10" s="168"/>
      <c r="N10" s="104"/>
    </row>
    <row r="11" spans="2:14" ht="40.5" customHeight="1" thickBot="1" x14ac:dyDescent="0.3">
      <c r="B11" s="665" t="s">
        <v>136</v>
      </c>
      <c r="C11" s="683"/>
      <c r="D11" s="666"/>
      <c r="E11" s="63"/>
      <c r="F11" s="63"/>
      <c r="G11" s="63"/>
      <c r="H11" s="63"/>
      <c r="I11" s="63"/>
      <c r="J11" s="63"/>
      <c r="N11" s="104"/>
    </row>
    <row r="12" spans="2:14" ht="55.5" customHeight="1" thickBot="1" x14ac:dyDescent="0.3">
      <c r="B12" s="680" t="s">
        <v>58</v>
      </c>
      <c r="C12" s="681"/>
      <c r="D12" s="682"/>
      <c r="E12" s="169"/>
      <c r="F12" s="169"/>
      <c r="G12" s="169"/>
      <c r="H12" s="169"/>
      <c r="I12" s="169"/>
      <c r="J12" s="169"/>
      <c r="N12" s="104"/>
    </row>
    <row r="13" spans="2:14" ht="34.5" x14ac:dyDescent="0.25">
      <c r="B13" s="170"/>
      <c r="C13" s="171" t="s">
        <v>119</v>
      </c>
      <c r="D13" s="172" t="s">
        <v>120</v>
      </c>
      <c r="E13" s="173"/>
      <c r="F13" s="173"/>
      <c r="G13" s="173"/>
      <c r="H13" s="173"/>
      <c r="I13" s="173"/>
      <c r="J13" s="173"/>
      <c r="N13" s="104"/>
    </row>
    <row r="14" spans="2:14" x14ac:dyDescent="0.25">
      <c r="B14" s="174" t="s">
        <v>116</v>
      </c>
      <c r="C14" s="584" t="s">
        <v>239</v>
      </c>
      <c r="D14" s="175"/>
      <c r="E14" s="126"/>
      <c r="F14" s="126"/>
      <c r="G14" s="126"/>
      <c r="H14" s="126"/>
      <c r="I14" s="126"/>
      <c r="J14" s="126"/>
      <c r="N14" s="104"/>
    </row>
    <row r="15" spans="2:14" x14ac:dyDescent="0.25">
      <c r="B15" s="174" t="s">
        <v>117</v>
      </c>
      <c r="C15" s="584" t="s">
        <v>239</v>
      </c>
      <c r="D15" s="175"/>
      <c r="E15" s="126"/>
      <c r="F15" s="126"/>
      <c r="G15" s="126"/>
      <c r="H15" s="126"/>
      <c r="I15" s="126"/>
      <c r="J15" s="126"/>
      <c r="N15" s="104"/>
    </row>
    <row r="16" spans="2:14" ht="17.25" thickBot="1" x14ac:dyDescent="0.3">
      <c r="B16" s="176" t="s">
        <v>118</v>
      </c>
      <c r="C16" s="177"/>
      <c r="D16" s="101"/>
      <c r="E16" s="126"/>
      <c r="F16" s="126"/>
      <c r="G16" s="126"/>
      <c r="H16" s="126"/>
      <c r="I16" s="126"/>
      <c r="J16" s="126"/>
      <c r="N16" s="104"/>
    </row>
    <row r="17" spans="2:14" ht="17.25" thickBot="1" x14ac:dyDescent="0.3">
      <c r="N17" s="104"/>
    </row>
    <row r="18" spans="2:14" ht="18" thickBot="1" x14ac:dyDescent="0.3">
      <c r="B18" s="46" t="s">
        <v>380</v>
      </c>
      <c r="C18" s="47"/>
      <c r="D18" s="47"/>
      <c r="E18" s="47"/>
      <c r="F18" s="47"/>
      <c r="G18" s="47"/>
      <c r="H18" s="47"/>
      <c r="I18" s="47"/>
      <c r="J18" s="75"/>
      <c r="N18" s="104"/>
    </row>
    <row r="19" spans="2:14" ht="15" customHeight="1" thickBot="1" x14ac:dyDescent="0.3">
      <c r="B19" s="178" t="s">
        <v>59</v>
      </c>
      <c r="C19" s="179"/>
      <c r="D19" s="179"/>
      <c r="E19" s="179"/>
      <c r="F19" s="179"/>
      <c r="G19" s="179"/>
      <c r="H19" s="179"/>
      <c r="I19" s="179"/>
      <c r="J19" s="180"/>
      <c r="N19" s="104"/>
    </row>
    <row r="20" spans="2:14" ht="17.25" x14ac:dyDescent="0.25">
      <c r="B20" s="170"/>
      <c r="C20" s="675" t="s">
        <v>264</v>
      </c>
      <c r="D20" s="675"/>
      <c r="E20" s="675"/>
      <c r="F20" s="675"/>
      <c r="G20" s="675"/>
      <c r="H20" s="675"/>
      <c r="I20" s="675"/>
      <c r="J20" s="676"/>
      <c r="N20" s="104"/>
    </row>
    <row r="21" spans="2:14" ht="17.25" x14ac:dyDescent="0.25">
      <c r="B21" s="170"/>
      <c r="C21" s="745" t="s">
        <v>152</v>
      </c>
      <c r="D21" s="746"/>
      <c r="E21" s="746"/>
      <c r="F21" s="747"/>
      <c r="G21" s="745" t="s">
        <v>335</v>
      </c>
      <c r="H21" s="746"/>
      <c r="I21" s="746"/>
      <c r="J21" s="748"/>
      <c r="N21" s="104"/>
    </row>
    <row r="22" spans="2:14" ht="17.25" x14ac:dyDescent="0.25">
      <c r="B22" s="170"/>
      <c r="C22" s="741" t="s">
        <v>92</v>
      </c>
      <c r="D22" s="741"/>
      <c r="E22" s="741" t="s">
        <v>93</v>
      </c>
      <c r="F22" s="741"/>
      <c r="G22" s="741" t="s">
        <v>92</v>
      </c>
      <c r="H22" s="741"/>
      <c r="I22" s="741" t="s">
        <v>93</v>
      </c>
      <c r="J22" s="744"/>
      <c r="N22" s="104"/>
    </row>
    <row r="23" spans="2:14" ht="17.25" x14ac:dyDescent="0.25">
      <c r="B23" s="170"/>
      <c r="C23" s="181" t="s">
        <v>52</v>
      </c>
      <c r="D23" s="182" t="s">
        <v>53</v>
      </c>
      <c r="E23" s="181" t="s">
        <v>52</v>
      </c>
      <c r="F23" s="182" t="s">
        <v>53</v>
      </c>
      <c r="G23" s="181" t="s">
        <v>52</v>
      </c>
      <c r="H23" s="182" t="s">
        <v>53</v>
      </c>
      <c r="I23" s="181" t="s">
        <v>52</v>
      </c>
      <c r="J23" s="183" t="s">
        <v>53</v>
      </c>
      <c r="N23" s="104"/>
    </row>
    <row r="24" spans="2:14" x14ac:dyDescent="0.25">
      <c r="B24" s="184" t="s">
        <v>51</v>
      </c>
      <c r="C24" s="185"/>
      <c r="D24" s="186"/>
      <c r="E24" s="186"/>
      <c r="F24" s="186"/>
      <c r="G24" s="187"/>
      <c r="H24" s="187"/>
      <c r="I24" s="187"/>
      <c r="J24" s="188"/>
      <c r="N24" s="104"/>
    </row>
    <row r="25" spans="2:14" x14ac:dyDescent="0.25">
      <c r="B25" s="184" t="s">
        <v>27</v>
      </c>
      <c r="C25" s="185"/>
      <c r="D25" s="186"/>
      <c r="E25" s="186"/>
      <c r="F25" s="186"/>
      <c r="G25" s="187"/>
      <c r="H25" s="187"/>
      <c r="I25" s="187"/>
      <c r="J25" s="188"/>
      <c r="N25" s="104"/>
    </row>
    <row r="26" spans="2:14" ht="18" thickBot="1" x14ac:dyDescent="0.3">
      <c r="B26" s="189" t="s">
        <v>334</v>
      </c>
      <c r="C26" s="190"/>
      <c r="D26" s="190"/>
      <c r="E26" s="190"/>
      <c r="F26" s="190"/>
      <c r="G26" s="191"/>
      <c r="H26" s="120"/>
      <c r="I26" s="190"/>
      <c r="J26" s="101"/>
      <c r="K26" s="126"/>
      <c r="L26" s="192"/>
      <c r="N26" s="104"/>
    </row>
    <row r="27" spans="2:14" ht="17.25" thickBot="1" x14ac:dyDescent="0.3">
      <c r="N27" s="104"/>
    </row>
    <row r="28" spans="2:14" ht="18" thickBot="1" x14ac:dyDescent="0.3">
      <c r="B28" s="603" t="s">
        <v>381</v>
      </c>
      <c r="C28" s="631"/>
      <c r="D28" s="631"/>
      <c r="E28" s="631"/>
      <c r="F28" s="631"/>
      <c r="G28" s="631"/>
      <c r="H28" s="631"/>
      <c r="I28" s="631"/>
      <c r="J28" s="604"/>
      <c r="N28" s="104"/>
    </row>
    <row r="29" spans="2:14" ht="15" customHeight="1" x14ac:dyDescent="0.25">
      <c r="B29" s="684" t="s">
        <v>322</v>
      </c>
      <c r="C29" s="685"/>
      <c r="D29" s="685"/>
      <c r="E29" s="685"/>
      <c r="F29" s="685"/>
      <c r="G29" s="685"/>
      <c r="H29" s="685"/>
      <c r="I29" s="685"/>
      <c r="J29" s="686"/>
      <c r="N29" s="104"/>
    </row>
    <row r="30" spans="2:14" ht="16.5" customHeight="1" thickBot="1" x14ac:dyDescent="0.3">
      <c r="B30" s="687"/>
      <c r="C30" s="688"/>
      <c r="D30" s="688"/>
      <c r="E30" s="688"/>
      <c r="F30" s="688"/>
      <c r="G30" s="688"/>
      <c r="H30" s="688"/>
      <c r="I30" s="688"/>
      <c r="J30" s="689"/>
      <c r="N30" s="104"/>
    </row>
    <row r="31" spans="2:14" x14ac:dyDescent="0.25">
      <c r="B31" s="646"/>
      <c r="C31" s="647"/>
      <c r="D31" s="647"/>
      <c r="E31" s="647"/>
      <c r="F31" s="647"/>
      <c r="G31" s="647"/>
      <c r="H31" s="647"/>
      <c r="I31" s="647"/>
      <c r="J31" s="648"/>
      <c r="N31" s="104"/>
    </row>
    <row r="32" spans="2:14" x14ac:dyDescent="0.25">
      <c r="B32" s="646"/>
      <c r="C32" s="647"/>
      <c r="D32" s="647"/>
      <c r="E32" s="647"/>
      <c r="F32" s="647"/>
      <c r="G32" s="647"/>
      <c r="H32" s="647"/>
      <c r="I32" s="647"/>
      <c r="J32" s="648"/>
      <c r="N32" s="104"/>
    </row>
    <row r="33" spans="2:14" x14ac:dyDescent="0.25">
      <c r="B33" s="646"/>
      <c r="C33" s="647"/>
      <c r="D33" s="647"/>
      <c r="E33" s="647"/>
      <c r="F33" s="647"/>
      <c r="G33" s="647"/>
      <c r="H33" s="647"/>
      <c r="I33" s="647"/>
      <c r="J33" s="648"/>
      <c r="N33" s="104"/>
    </row>
    <row r="34" spans="2:14" x14ac:dyDescent="0.25">
      <c r="B34" s="646"/>
      <c r="C34" s="647"/>
      <c r="D34" s="647"/>
      <c r="E34" s="647"/>
      <c r="F34" s="647"/>
      <c r="G34" s="647"/>
      <c r="H34" s="647"/>
      <c r="I34" s="647"/>
      <c r="J34" s="648"/>
      <c r="N34" s="104"/>
    </row>
    <row r="35" spans="2:14" ht="17.25" thickBot="1" x14ac:dyDescent="0.3">
      <c r="B35" s="649"/>
      <c r="C35" s="650"/>
      <c r="D35" s="650"/>
      <c r="E35" s="650"/>
      <c r="F35" s="650"/>
      <c r="G35" s="650"/>
      <c r="H35" s="650"/>
      <c r="I35" s="650"/>
      <c r="J35" s="651"/>
      <c r="N35" s="104"/>
    </row>
    <row r="36" spans="2:14" ht="17.25" thickBot="1" x14ac:dyDescent="0.3">
      <c r="N36" s="104"/>
    </row>
    <row r="37" spans="2:14" ht="18" thickBot="1" x14ac:dyDescent="0.3">
      <c r="B37" s="46" t="s">
        <v>382</v>
      </c>
      <c r="C37" s="47"/>
      <c r="D37" s="47"/>
      <c r="E37" s="47"/>
      <c r="F37" s="47"/>
      <c r="G37" s="47"/>
      <c r="H37" s="47"/>
      <c r="I37" s="47"/>
      <c r="J37" s="47"/>
      <c r="K37" s="47"/>
      <c r="L37" s="48"/>
      <c r="N37" s="104"/>
    </row>
    <row r="38" spans="2:14" ht="15" customHeight="1" x14ac:dyDescent="0.25">
      <c r="B38" s="684" t="s">
        <v>339</v>
      </c>
      <c r="C38" s="685"/>
      <c r="D38" s="685"/>
      <c r="E38" s="685"/>
      <c r="F38" s="685"/>
      <c r="G38" s="685"/>
      <c r="H38" s="685"/>
      <c r="I38" s="685"/>
      <c r="J38" s="685"/>
      <c r="K38" s="685"/>
      <c r="L38" s="686"/>
      <c r="N38" s="104"/>
    </row>
    <row r="39" spans="2:14" x14ac:dyDescent="0.25">
      <c r="B39" s="695"/>
      <c r="C39" s="696"/>
      <c r="D39" s="696"/>
      <c r="E39" s="696"/>
      <c r="F39" s="696"/>
      <c r="G39" s="696"/>
      <c r="H39" s="696"/>
      <c r="I39" s="696"/>
      <c r="J39" s="696"/>
      <c r="K39" s="696"/>
      <c r="L39" s="697"/>
      <c r="N39" s="104"/>
    </row>
    <row r="40" spans="2:14" x14ac:dyDescent="0.25">
      <c r="B40" s="695"/>
      <c r="C40" s="696"/>
      <c r="D40" s="696"/>
      <c r="E40" s="696"/>
      <c r="F40" s="696"/>
      <c r="G40" s="696"/>
      <c r="H40" s="696"/>
      <c r="I40" s="696"/>
      <c r="J40" s="696"/>
      <c r="K40" s="696"/>
      <c r="L40" s="697"/>
      <c r="N40" s="104"/>
    </row>
    <row r="41" spans="2:14" x14ac:dyDescent="0.25">
      <c r="B41" s="695"/>
      <c r="C41" s="696"/>
      <c r="D41" s="696"/>
      <c r="E41" s="696"/>
      <c r="F41" s="696"/>
      <c r="G41" s="696"/>
      <c r="H41" s="696"/>
      <c r="I41" s="696"/>
      <c r="J41" s="696"/>
      <c r="K41" s="696"/>
      <c r="L41" s="697"/>
      <c r="N41" s="104"/>
    </row>
    <row r="42" spans="2:14" x14ac:dyDescent="0.25">
      <c r="B42" s="695"/>
      <c r="C42" s="696"/>
      <c r="D42" s="696"/>
      <c r="E42" s="696"/>
      <c r="F42" s="696"/>
      <c r="G42" s="696"/>
      <c r="H42" s="696"/>
      <c r="I42" s="696"/>
      <c r="J42" s="696"/>
      <c r="K42" s="696"/>
      <c r="L42" s="697"/>
      <c r="N42" s="104"/>
    </row>
    <row r="43" spans="2:14" x14ac:dyDescent="0.25">
      <c r="B43" s="695"/>
      <c r="C43" s="696"/>
      <c r="D43" s="696"/>
      <c r="E43" s="696"/>
      <c r="F43" s="696"/>
      <c r="G43" s="696"/>
      <c r="H43" s="696"/>
      <c r="I43" s="696"/>
      <c r="J43" s="696"/>
      <c r="K43" s="696"/>
      <c r="L43" s="697"/>
      <c r="N43" s="104"/>
    </row>
    <row r="44" spans="2:14" ht="17.25" thickBot="1" x14ac:dyDescent="0.3">
      <c r="B44" s="687"/>
      <c r="C44" s="688"/>
      <c r="D44" s="688"/>
      <c r="E44" s="688"/>
      <c r="F44" s="688"/>
      <c r="G44" s="688"/>
      <c r="H44" s="688"/>
      <c r="I44" s="688"/>
      <c r="J44" s="688"/>
      <c r="K44" s="688"/>
      <c r="L44" s="689"/>
      <c r="N44" s="104"/>
    </row>
    <row r="45" spans="2:14" ht="18" x14ac:dyDescent="0.25">
      <c r="B45" s="225" t="s">
        <v>165</v>
      </c>
      <c r="C45" s="226"/>
      <c r="D45" s="226"/>
      <c r="E45" s="226"/>
      <c r="F45" s="226"/>
      <c r="G45" s="226"/>
      <c r="H45" s="226"/>
      <c r="I45" s="226"/>
      <c r="J45" s="226"/>
      <c r="K45" s="216"/>
      <c r="L45" s="145"/>
      <c r="N45" s="104"/>
    </row>
    <row r="46" spans="2:14" ht="18" thickBot="1" x14ac:dyDescent="0.3">
      <c r="B46" s="224" t="s">
        <v>338</v>
      </c>
      <c r="C46" s="191"/>
      <c r="D46" s="191"/>
      <c r="E46" s="191"/>
      <c r="F46" s="191"/>
      <c r="G46" s="191"/>
      <c r="H46" s="191"/>
      <c r="I46" s="191"/>
      <c r="J46" s="191"/>
      <c r="K46" s="190"/>
      <c r="L46" s="101"/>
      <c r="N46" s="104"/>
    </row>
    <row r="47" spans="2:14" ht="21" customHeight="1" x14ac:dyDescent="0.25">
      <c r="B47" s="693" t="s">
        <v>278</v>
      </c>
      <c r="C47" s="195"/>
      <c r="D47" s="195"/>
      <c r="E47" s="195"/>
      <c r="F47" s="195"/>
      <c r="G47" s="195"/>
      <c r="H47" s="195"/>
      <c r="I47" s="195"/>
      <c r="J47" s="195"/>
      <c r="K47" s="112"/>
      <c r="L47" s="99"/>
      <c r="N47" s="104"/>
    </row>
    <row r="48" spans="2:14" ht="17.25" x14ac:dyDescent="0.25">
      <c r="B48" s="694"/>
      <c r="C48" s="195"/>
      <c r="D48" s="195"/>
      <c r="E48" s="195"/>
      <c r="F48" s="195"/>
      <c r="G48" s="195"/>
      <c r="H48" s="195"/>
      <c r="I48" s="195"/>
      <c r="J48" s="195"/>
      <c r="K48" s="112"/>
      <c r="L48" s="99"/>
      <c r="N48" s="104"/>
    </row>
    <row r="49" spans="2:14" ht="21.75" thickBot="1" x14ac:dyDescent="0.3">
      <c r="B49" s="690" t="s">
        <v>155</v>
      </c>
      <c r="C49" s="691"/>
      <c r="D49" s="691"/>
      <c r="E49" s="691"/>
      <c r="F49" s="691"/>
      <c r="G49" s="246"/>
      <c r="H49" s="691" t="s">
        <v>340</v>
      </c>
      <c r="I49" s="691"/>
      <c r="J49" s="691"/>
      <c r="K49" s="691"/>
      <c r="L49" s="692"/>
      <c r="N49" s="104"/>
    </row>
    <row r="50" spans="2:14" ht="18" thickTop="1" x14ac:dyDescent="0.25">
      <c r="B50" s="134"/>
      <c r="C50" s="135"/>
      <c r="D50" s="135"/>
      <c r="E50" s="135"/>
      <c r="F50" s="135"/>
      <c r="G50" s="195"/>
      <c r="H50" s="135"/>
      <c r="I50" s="135"/>
      <c r="J50" s="135"/>
      <c r="K50" s="135"/>
      <c r="L50" s="136"/>
      <c r="N50" s="104"/>
    </row>
    <row r="51" spans="2:14" ht="33" x14ac:dyDescent="0.25">
      <c r="B51" s="250" t="s">
        <v>85</v>
      </c>
      <c r="C51" s="248"/>
      <c r="D51" s="198" t="s">
        <v>86</v>
      </c>
      <c r="E51" s="195"/>
      <c r="F51" s="195"/>
      <c r="G51" s="195"/>
      <c r="H51" s="249" t="s">
        <v>85</v>
      </c>
      <c r="I51" s="248"/>
      <c r="J51" s="198" t="s">
        <v>86</v>
      </c>
      <c r="K51" s="195"/>
      <c r="L51" s="227"/>
      <c r="N51" s="104"/>
    </row>
    <row r="52" spans="2:14" ht="17.25" x14ac:dyDescent="0.25">
      <c r="B52" s="199"/>
      <c r="C52" s="200"/>
      <c r="D52" s="200"/>
      <c r="E52" s="200"/>
      <c r="F52" s="200"/>
      <c r="G52" s="200"/>
      <c r="H52" s="200"/>
      <c r="I52" s="200"/>
      <c r="J52" s="200"/>
      <c r="K52" s="200"/>
      <c r="L52" s="213"/>
      <c r="N52" s="104"/>
    </row>
    <row r="53" spans="2:14" ht="17.25" customHeight="1" x14ac:dyDescent="0.25">
      <c r="B53" s="199"/>
      <c r="C53" s="742" t="s">
        <v>84</v>
      </c>
      <c r="D53" s="743"/>
      <c r="E53" s="739" t="s">
        <v>149</v>
      </c>
      <c r="F53" s="739"/>
      <c r="G53" s="112"/>
      <c r="H53" s="200"/>
      <c r="I53" s="742" t="s">
        <v>84</v>
      </c>
      <c r="J53" s="743"/>
      <c r="K53" s="739" t="s">
        <v>149</v>
      </c>
      <c r="L53" s="740"/>
      <c r="N53" s="104"/>
    </row>
    <row r="54" spans="2:14" s="128" customFormat="1" ht="17.25" x14ac:dyDescent="0.25">
      <c r="B54" s="196"/>
      <c r="C54" s="182" t="s">
        <v>54</v>
      </c>
      <c r="D54" s="182" t="s">
        <v>56</v>
      </c>
      <c r="E54" s="182" t="s">
        <v>54</v>
      </c>
      <c r="F54" s="182" t="s">
        <v>56</v>
      </c>
      <c r="G54" s="197"/>
      <c r="H54" s="197"/>
      <c r="I54" s="182" t="s">
        <v>54</v>
      </c>
      <c r="J54" s="182" t="s">
        <v>56</v>
      </c>
      <c r="K54" s="182" t="s">
        <v>54</v>
      </c>
      <c r="L54" s="183" t="s">
        <v>56</v>
      </c>
      <c r="N54" s="201"/>
    </row>
    <row r="55" spans="2:14" x14ac:dyDescent="0.25">
      <c r="B55" s="202" t="s">
        <v>36</v>
      </c>
      <c r="C55" s="148"/>
      <c r="D55" s="148"/>
      <c r="E55" s="148"/>
      <c r="F55" s="148"/>
      <c r="G55" s="112"/>
      <c r="H55" s="203" t="s">
        <v>36</v>
      </c>
      <c r="I55" s="148"/>
      <c r="J55" s="148"/>
      <c r="K55" s="148"/>
      <c r="L55" s="149"/>
      <c r="N55" s="104"/>
    </row>
    <row r="56" spans="2:14" x14ac:dyDescent="0.25">
      <c r="B56" s="202" t="s">
        <v>35</v>
      </c>
      <c r="C56" s="148"/>
      <c r="D56" s="148"/>
      <c r="E56" s="148"/>
      <c r="F56" s="148"/>
      <c r="G56" s="112"/>
      <c r="H56" s="203" t="s">
        <v>35</v>
      </c>
      <c r="I56" s="148"/>
      <c r="J56" s="148"/>
      <c r="K56" s="148"/>
      <c r="L56" s="149"/>
      <c r="N56" s="104"/>
    </row>
    <row r="57" spans="2:14" x14ac:dyDescent="0.25">
      <c r="B57" s="202" t="s">
        <v>168</v>
      </c>
      <c r="C57" s="193">
        <f>C56-C55</f>
        <v>0</v>
      </c>
      <c r="D57" s="193">
        <f>D56-D55</f>
        <v>0</v>
      </c>
      <c r="E57" s="193">
        <f>E56-E55</f>
        <v>0</v>
      </c>
      <c r="F57" s="193">
        <f>F56-F55</f>
        <v>0</v>
      </c>
      <c r="G57" s="112"/>
      <c r="H57" s="203" t="s">
        <v>168</v>
      </c>
      <c r="I57" s="193">
        <f>I56-I55</f>
        <v>0</v>
      </c>
      <c r="J57" s="193">
        <f>J56-J55</f>
        <v>0</v>
      </c>
      <c r="K57" s="193">
        <f>K56-K55</f>
        <v>0</v>
      </c>
      <c r="L57" s="228">
        <f>L56-L55</f>
        <v>0</v>
      </c>
      <c r="N57" s="104"/>
    </row>
    <row r="58" spans="2:14" x14ac:dyDescent="0.25">
      <c r="B58" s="202" t="s">
        <v>169</v>
      </c>
      <c r="C58" s="220"/>
      <c r="D58" s="206">
        <f>D55-C56</f>
        <v>0</v>
      </c>
      <c r="E58" s="205"/>
      <c r="F58" s="193">
        <f>F55-E56</f>
        <v>0</v>
      </c>
      <c r="G58" s="112"/>
      <c r="H58" s="203" t="s">
        <v>169</v>
      </c>
      <c r="I58" s="220"/>
      <c r="J58" s="206">
        <f>J55-I56</f>
        <v>0</v>
      </c>
      <c r="K58" s="205"/>
      <c r="L58" s="228">
        <f>L55-K56</f>
        <v>0</v>
      </c>
      <c r="N58" s="104"/>
    </row>
    <row r="59" spans="2:14" x14ac:dyDescent="0.25">
      <c r="B59" s="202" t="s">
        <v>246</v>
      </c>
      <c r="C59" s="221"/>
      <c r="D59" s="206">
        <f>D55-C55</f>
        <v>0</v>
      </c>
      <c r="E59" s="205"/>
      <c r="F59" s="193">
        <f>F55-E55</f>
        <v>0</v>
      </c>
      <c r="G59" s="112"/>
      <c r="H59" s="203" t="s">
        <v>246</v>
      </c>
      <c r="I59" s="221"/>
      <c r="J59" s="206">
        <f>J55-I55</f>
        <v>0</v>
      </c>
      <c r="K59" s="205"/>
      <c r="L59" s="228">
        <f>L55-K55</f>
        <v>0</v>
      </c>
      <c r="N59" s="104"/>
    </row>
    <row r="60" spans="2:14" x14ac:dyDescent="0.25">
      <c r="B60" s="115"/>
      <c r="C60" s="205"/>
      <c r="D60" s="205"/>
      <c r="E60" s="205"/>
      <c r="F60" s="205"/>
      <c r="G60" s="112"/>
      <c r="H60" s="112"/>
      <c r="I60" s="205"/>
      <c r="J60" s="205"/>
      <c r="K60" s="205"/>
      <c r="L60" s="217"/>
      <c r="N60" s="104"/>
    </row>
    <row r="61" spans="2:14" ht="17.25" x14ac:dyDescent="0.25">
      <c r="B61" s="207" t="s">
        <v>188</v>
      </c>
      <c r="C61" s="112"/>
      <c r="D61" s="112"/>
      <c r="E61" s="112"/>
      <c r="F61" s="112"/>
      <c r="G61" s="112"/>
      <c r="H61" s="208" t="s">
        <v>188</v>
      </c>
      <c r="I61" s="112"/>
      <c r="J61" s="112"/>
      <c r="K61" s="112"/>
      <c r="L61" s="99"/>
      <c r="N61" s="104"/>
    </row>
    <row r="62" spans="2:14" x14ac:dyDescent="0.25">
      <c r="B62" s="202" t="s">
        <v>21</v>
      </c>
      <c r="C62" s="209"/>
      <c r="D62" s="209"/>
      <c r="E62" s="209"/>
      <c r="F62" s="209"/>
      <c r="G62" s="112"/>
      <c r="H62" s="203" t="s">
        <v>21</v>
      </c>
      <c r="I62" s="148"/>
      <c r="J62" s="148"/>
      <c r="K62" s="148"/>
      <c r="L62" s="149"/>
      <c r="N62" s="104"/>
    </row>
    <row r="63" spans="2:14" x14ac:dyDescent="0.25">
      <c r="B63" s="202" t="s">
        <v>22</v>
      </c>
      <c r="C63" s="209"/>
      <c r="D63" s="209"/>
      <c r="E63" s="209"/>
      <c r="F63" s="209"/>
      <c r="G63" s="112"/>
      <c r="H63" s="203" t="s">
        <v>22</v>
      </c>
      <c r="I63" s="148"/>
      <c r="J63" s="148"/>
      <c r="K63" s="148"/>
      <c r="L63" s="149"/>
      <c r="N63" s="104"/>
    </row>
    <row r="64" spans="2:14" x14ac:dyDescent="0.25">
      <c r="B64" s="202" t="s">
        <v>60</v>
      </c>
      <c r="C64" s="209"/>
      <c r="D64" s="209"/>
      <c r="E64" s="209"/>
      <c r="F64" s="209"/>
      <c r="G64" s="112"/>
      <c r="H64" s="203" t="s">
        <v>60</v>
      </c>
      <c r="I64" s="148"/>
      <c r="J64" s="148"/>
      <c r="K64" s="148"/>
      <c r="L64" s="149"/>
      <c r="N64" s="104"/>
    </row>
    <row r="65" spans="2:14" x14ac:dyDescent="0.25">
      <c r="B65" s="202" t="s">
        <v>61</v>
      </c>
      <c r="C65" s="148"/>
      <c r="D65" s="148"/>
      <c r="E65" s="148"/>
      <c r="F65" s="148"/>
      <c r="G65" s="112"/>
      <c r="H65" s="203" t="s">
        <v>61</v>
      </c>
      <c r="I65" s="148"/>
      <c r="J65" s="148"/>
      <c r="K65" s="148"/>
      <c r="L65" s="149"/>
      <c r="N65" s="104"/>
    </row>
    <row r="66" spans="2:14" x14ac:dyDescent="0.25">
      <c r="B66" s="202" t="s">
        <v>62</v>
      </c>
      <c r="C66" s="148"/>
      <c r="D66" s="148"/>
      <c r="E66" s="148"/>
      <c r="F66" s="148"/>
      <c r="G66" s="112"/>
      <c r="H66" s="210" t="s">
        <v>62</v>
      </c>
      <c r="I66" s="148"/>
      <c r="J66" s="148"/>
      <c r="K66" s="148"/>
      <c r="L66" s="149"/>
      <c r="N66" s="104"/>
    </row>
    <row r="67" spans="2:14" x14ac:dyDescent="0.25">
      <c r="B67" s="202" t="s">
        <v>286</v>
      </c>
      <c r="C67" s="148"/>
      <c r="D67" s="148"/>
      <c r="E67" s="148"/>
      <c r="F67" s="148"/>
      <c r="G67" s="112"/>
      <c r="H67" s="203" t="s">
        <v>286</v>
      </c>
      <c r="I67" s="148"/>
      <c r="J67" s="148"/>
      <c r="K67" s="148"/>
      <c r="L67" s="149"/>
      <c r="N67" s="104"/>
    </row>
    <row r="68" spans="2:14" x14ac:dyDescent="0.25">
      <c r="B68" s="202" t="s">
        <v>403</v>
      </c>
      <c r="C68" s="148"/>
      <c r="D68" s="148"/>
      <c r="E68" s="148"/>
      <c r="F68" s="148"/>
      <c r="G68" s="112"/>
      <c r="H68" s="203" t="s">
        <v>403</v>
      </c>
      <c r="I68" s="148"/>
      <c r="J68" s="148"/>
      <c r="K68" s="148"/>
      <c r="L68" s="149"/>
      <c r="N68" s="104"/>
    </row>
    <row r="69" spans="2:14" x14ac:dyDescent="0.25">
      <c r="B69" s="202" t="s">
        <v>413</v>
      </c>
      <c r="C69" s="148"/>
      <c r="D69" s="148"/>
      <c r="E69" s="148"/>
      <c r="F69" s="148"/>
      <c r="G69" s="112"/>
      <c r="H69" s="203" t="s">
        <v>413</v>
      </c>
      <c r="I69" s="148"/>
      <c r="J69" s="148"/>
      <c r="K69" s="148"/>
      <c r="L69" s="149"/>
      <c r="N69" s="104"/>
    </row>
    <row r="70" spans="2:14" x14ac:dyDescent="0.25">
      <c r="B70" s="202" t="s">
        <v>414</v>
      </c>
      <c r="C70" s="148"/>
      <c r="D70" s="148"/>
      <c r="E70" s="148"/>
      <c r="F70" s="148"/>
      <c r="G70" s="112"/>
      <c r="H70" s="203" t="s">
        <v>414</v>
      </c>
      <c r="I70" s="148"/>
      <c r="J70" s="148"/>
      <c r="K70" s="148"/>
      <c r="L70" s="149"/>
      <c r="N70" s="104"/>
    </row>
    <row r="71" spans="2:14" x14ac:dyDescent="0.25">
      <c r="B71" s="202" t="s">
        <v>406</v>
      </c>
      <c r="C71" s="148"/>
      <c r="D71" s="148"/>
      <c r="E71" s="148"/>
      <c r="F71" s="148"/>
      <c r="G71" s="112"/>
      <c r="H71" s="203" t="s">
        <v>406</v>
      </c>
      <c r="I71" s="148"/>
      <c r="J71" s="148"/>
      <c r="K71" s="148"/>
      <c r="L71" s="149"/>
      <c r="N71" s="104"/>
    </row>
    <row r="72" spans="2:14" x14ac:dyDescent="0.25">
      <c r="B72" s="202" t="s">
        <v>415</v>
      </c>
      <c r="C72" s="148"/>
      <c r="D72" s="148"/>
      <c r="E72" s="148"/>
      <c r="F72" s="148"/>
      <c r="G72" s="112"/>
      <c r="H72" s="203" t="s">
        <v>415</v>
      </c>
      <c r="I72" s="148"/>
      <c r="J72" s="148"/>
      <c r="K72" s="148"/>
      <c r="L72" s="149"/>
      <c r="N72" s="104"/>
    </row>
    <row r="73" spans="2:14" x14ac:dyDescent="0.25">
      <c r="B73" s="202" t="s">
        <v>416</v>
      </c>
      <c r="C73" s="148"/>
      <c r="D73" s="148"/>
      <c r="E73" s="148"/>
      <c r="F73" s="148"/>
      <c r="G73" s="112"/>
      <c r="H73" s="203" t="s">
        <v>416</v>
      </c>
      <c r="I73" s="148"/>
      <c r="J73" s="148"/>
      <c r="K73" s="148"/>
      <c r="L73" s="149"/>
      <c r="N73" s="104"/>
    </row>
    <row r="74" spans="2:14" x14ac:dyDescent="0.25">
      <c r="B74" s="202" t="s">
        <v>417</v>
      </c>
      <c r="C74" s="148"/>
      <c r="D74" s="148"/>
      <c r="E74" s="148"/>
      <c r="F74" s="148"/>
      <c r="G74" s="112"/>
      <c r="H74" s="203" t="s">
        <v>417</v>
      </c>
      <c r="I74" s="148"/>
      <c r="J74" s="148"/>
      <c r="K74" s="148"/>
      <c r="L74" s="149"/>
      <c r="N74" s="104"/>
    </row>
    <row r="75" spans="2:14" x14ac:dyDescent="0.25">
      <c r="B75" s="202" t="s">
        <v>418</v>
      </c>
      <c r="C75" s="148"/>
      <c r="D75" s="148"/>
      <c r="E75" s="148"/>
      <c r="F75" s="148"/>
      <c r="G75" s="112"/>
      <c r="H75" s="203" t="s">
        <v>418</v>
      </c>
      <c r="I75" s="148"/>
      <c r="J75" s="148"/>
      <c r="K75" s="148"/>
      <c r="L75" s="149"/>
      <c r="N75" s="104"/>
    </row>
    <row r="76" spans="2:14" x14ac:dyDescent="0.25">
      <c r="B76" s="202" t="s">
        <v>419</v>
      </c>
      <c r="C76" s="148"/>
      <c r="D76" s="148"/>
      <c r="E76" s="148"/>
      <c r="F76" s="148"/>
      <c r="G76" s="112"/>
      <c r="H76" s="203" t="s">
        <v>419</v>
      </c>
      <c r="I76" s="148"/>
      <c r="J76" s="148"/>
      <c r="K76" s="148"/>
      <c r="L76" s="149"/>
      <c r="N76" s="104"/>
    </row>
    <row r="77" spans="2:14" ht="16.5" customHeight="1" x14ac:dyDescent="0.25">
      <c r="B77" s="202" t="s">
        <v>55</v>
      </c>
      <c r="C77" s="150" t="e">
        <f>AVERAGE(C62:C76)</f>
        <v>#DIV/0!</v>
      </c>
      <c r="D77" s="523" t="e">
        <f>AVERAGE(D62:D76)</f>
        <v>#DIV/0!</v>
      </c>
      <c r="E77" s="523" t="e">
        <f>AVERAGE(E62:E76)</f>
        <v>#DIV/0!</v>
      </c>
      <c r="F77" s="523" t="e">
        <f>AVERAGE(F62:F76)</f>
        <v>#DIV/0!</v>
      </c>
      <c r="G77" s="112"/>
      <c r="H77" s="204" t="s">
        <v>55</v>
      </c>
      <c r="I77" s="155" t="e">
        <f>AVERAGE(I62:I76)</f>
        <v>#DIV/0!</v>
      </c>
      <c r="J77" s="155" t="e">
        <f>AVERAGE(J62:J76)</f>
        <v>#DIV/0!</v>
      </c>
      <c r="K77" s="155" t="e">
        <f>AVERAGE(K62:K76)</f>
        <v>#DIV/0!</v>
      </c>
      <c r="L77" s="155" t="e">
        <f>AVERAGE(L62:L76)</f>
        <v>#DIV/0!</v>
      </c>
      <c r="N77" s="104"/>
    </row>
    <row r="78" spans="2:14" x14ac:dyDescent="0.25">
      <c r="B78" s="202" t="s">
        <v>285</v>
      </c>
      <c r="C78" s="193" t="e">
        <f>IF(AND(G87="Freezer",G88="Freezer"),((C101*H87)+(I101*H88)+(C77*C87))/(H87+H88+C87),IF(AND(G87="Freezer",G88&lt;&gt;"Freezer"),((C101*H87)+(C77*C87))/(H87+C87),IF(AND(G87&lt;&gt;"Freezer",G88="Freezer"),((I101*H88)+(C77*C87))/(H88+C87),C77)))</f>
        <v>#DIV/0!</v>
      </c>
      <c r="D78" s="193" t="e">
        <f>IF(AND(G87="Freezer",G88="Freezer"),((D101*H87)+(J101*H88)+(D77*C87))/(H87+H88+C87),IF(AND(G87="Freezer",G88&lt;&gt;"Freezer"),((D101*H87)+(D77*C87))/(H87+C87),IF(AND(G87&lt;&gt;"Freezer",G88="Freezer"),((J101*H88)+(D77*C87))/(H88+C87),D77)))</f>
        <v>#DIV/0!</v>
      </c>
      <c r="E78" s="193" t="e">
        <f>IF(AND(G87="Freezer",G88="Freezer"),((E101*H87)+(K101*H88)+(E77*C87))/(H87+H88+C87),IF(AND(G87="Freezer",G88&lt;&gt;"Freezer"),((E101*H87)+(E77*C87))/(H87+C87),IF(AND(G87&lt;&gt;"Freezer",G88="Freezer"),((K101*H88)+(E77*C87))/(H88+C87),E77)))</f>
        <v>#DIV/0!</v>
      </c>
      <c r="F78" s="193" t="e">
        <f>IF(AND(G87="Freezer",G88="Freezer"),((F101*H87)+(L101*H88)+(F77*C87))/(H87+H88+C87),IF(AND(G87="Freezer",G88&lt;&gt;"Freezer"),((F101*H87)+(F77*C87))/(H87+C87),IF(AND(G87&lt;&gt;"Freezer",G88="Freezer"),((L101*H88)+(F77*C87))/(H88+C87),F77)))</f>
        <v>#DIV/0!</v>
      </c>
      <c r="G78" s="126"/>
      <c r="H78" s="203" t="s">
        <v>285</v>
      </c>
      <c r="I78" s="193" t="e">
        <f>IF(AND(G87="Freezer",G88="Freezer"),((C114*H87)+(I114*H88)+(I77*C87))/(H87+H88+C87),IF(AND(G87="Freezer",G88&lt;&gt;"Freezer"),((C114*H87)+(I77*C87))/(H87+C87),IF(AND(G87&lt;&gt;"Freezer",G88="Freezer"),((I114*H88)+(I77*C87))/(H88+C87),I77)))</f>
        <v>#DIV/0!</v>
      </c>
      <c r="J78" s="193" t="e">
        <f>IF(AND(G87="Freezer",G88="Freezer"),((D114*H87)+(J114*H88)+(J77*C87))/(H87+H88+C87),IF(AND(G87="Freezer",G88&lt;&gt;"Freezer"),((D114*H87)+(J77*C87))/(H87+C87),IF(AND(G87&lt;&gt;"Freezer",G88="Freezer"),((J114*H88)+(J77*C87))/(H88+C87),J77)))</f>
        <v>#DIV/0!</v>
      </c>
      <c r="K78" s="193" t="e">
        <f>IF(AND(G87="Freezer",G88="Freezer"),((E114*H87)+(K114*H88)+(K77*C87))/(H87+H88+C87),IF(AND(G87="Freezer",G88&lt;&gt;"Freezer"),((E114*H87)+(K77*C87))/(H87+C87),IF(AND(G87&lt;&gt;"Freezer",G88="Freezer"),((K114*H88)+(K77*C87))/(H88+C87),K77)))</f>
        <v>#DIV/0!</v>
      </c>
      <c r="L78" s="228" t="e">
        <f>IF(AND(G87="Freezer",G88="Freezer"),((F114*H87)+(L114*H88)+(L77*C87))/(H87+H88+C87),IF(AND(G87="Freezer",G88&lt;&gt;"Freezer"),((F114*H87)+(L77*C87))/(H87+C87),IF(AND(G87&lt;&gt;"Freezer",G88="Freezer"),((L114*H88)+(L77*C87))/(H88+C87),L77)))</f>
        <v>#DIV/0!</v>
      </c>
      <c r="N78" s="104"/>
    </row>
    <row r="79" spans="2:14" x14ac:dyDescent="0.25">
      <c r="B79" s="115"/>
      <c r="C79" s="116"/>
      <c r="D79" s="116"/>
      <c r="E79" s="116"/>
      <c r="F79" s="116"/>
      <c r="G79" s="112"/>
      <c r="H79" s="112"/>
      <c r="I79" s="116"/>
      <c r="J79" s="116"/>
      <c r="K79" s="116"/>
      <c r="L79" s="43"/>
      <c r="N79" s="104"/>
    </row>
    <row r="80" spans="2:14" x14ac:dyDescent="0.25">
      <c r="B80" s="202" t="s">
        <v>189</v>
      </c>
      <c r="C80" s="223"/>
      <c r="D80" s="222" t="e">
        <f>C78-D78</f>
        <v>#DIV/0!</v>
      </c>
      <c r="E80" s="116"/>
      <c r="F80" s="211" t="e">
        <f>E78-F78</f>
        <v>#DIV/0!</v>
      </c>
      <c r="G80" s="112"/>
      <c r="H80" s="203" t="s">
        <v>189</v>
      </c>
      <c r="I80" s="223"/>
      <c r="J80" s="222" t="e">
        <f>I78-J78</f>
        <v>#DIV/0!</v>
      </c>
      <c r="K80" s="212"/>
      <c r="L80" s="230" t="e">
        <f>K78-L78</f>
        <v>#DIV/0!</v>
      </c>
      <c r="N80" s="104"/>
    </row>
    <row r="81" spans="2:14" s="192" customFormat="1" ht="18" thickBot="1" x14ac:dyDescent="0.3">
      <c r="B81" s="231" t="s">
        <v>190</v>
      </c>
      <c r="C81" s="232"/>
      <c r="D81" s="233" t="e">
        <f>D80/(D$59/60)</f>
        <v>#DIV/0!</v>
      </c>
      <c r="E81" s="234"/>
      <c r="F81" s="235" t="e">
        <f>F80/(F$59/60)</f>
        <v>#DIV/0!</v>
      </c>
      <c r="G81" s="120"/>
      <c r="H81" s="236" t="s">
        <v>190</v>
      </c>
      <c r="I81" s="232"/>
      <c r="J81" s="233" t="e">
        <f>J80/(J$59/60)</f>
        <v>#DIV/0!</v>
      </c>
      <c r="K81" s="237"/>
      <c r="L81" s="238" t="e">
        <f>L80/(L$59/60)</f>
        <v>#DIV/0!</v>
      </c>
      <c r="N81" s="104"/>
    </row>
    <row r="82" spans="2:14" ht="17.25" thickBot="1" x14ac:dyDescent="0.3">
      <c r="B82" s="112"/>
      <c r="C82" s="112"/>
      <c r="D82" s="112"/>
      <c r="E82" s="112"/>
      <c r="F82" s="112"/>
      <c r="G82" s="112"/>
      <c r="H82" s="112"/>
      <c r="I82" s="112"/>
      <c r="J82" s="112"/>
      <c r="K82" s="112"/>
      <c r="L82" s="112"/>
      <c r="N82" s="104"/>
    </row>
    <row r="83" spans="2:14" ht="18" thickBot="1" x14ac:dyDescent="0.3">
      <c r="B83" s="710" t="s">
        <v>341</v>
      </c>
      <c r="C83" s="711"/>
      <c r="D83" s="711"/>
      <c r="E83" s="711"/>
      <c r="F83" s="711"/>
      <c r="G83" s="711"/>
      <c r="H83" s="711"/>
      <c r="I83" s="711"/>
      <c r="J83" s="711"/>
      <c r="K83" s="711"/>
      <c r="L83" s="712"/>
      <c r="N83" s="104"/>
    </row>
    <row r="84" spans="2:14" x14ac:dyDescent="0.25">
      <c r="B84" s="718" t="s">
        <v>272</v>
      </c>
      <c r="C84" s="719"/>
      <c r="D84" s="156"/>
      <c r="E84" s="156"/>
      <c r="F84" s="156"/>
      <c r="G84" s="156"/>
      <c r="H84" s="156"/>
      <c r="I84" s="156"/>
      <c r="J84" s="156"/>
      <c r="K84" s="156"/>
      <c r="L84" s="145"/>
      <c r="N84" s="104"/>
    </row>
    <row r="85" spans="2:14" ht="22.5" customHeight="1" x14ac:dyDescent="0.25">
      <c r="B85" s="720"/>
      <c r="C85" s="721"/>
      <c r="D85" s="112"/>
      <c r="E85" s="112"/>
      <c r="F85" s="112"/>
      <c r="G85" s="112"/>
      <c r="H85" s="112"/>
      <c r="I85" s="112"/>
      <c r="J85" s="112"/>
      <c r="K85" s="112"/>
      <c r="L85" s="99"/>
      <c r="N85" s="104"/>
    </row>
    <row r="86" spans="2:14" ht="34.5" x14ac:dyDescent="0.25">
      <c r="B86" s="111"/>
      <c r="C86" s="247" t="s">
        <v>342</v>
      </c>
      <c r="D86" s="194"/>
      <c r="E86" s="112"/>
      <c r="F86" s="112"/>
      <c r="G86" s="158" t="s">
        <v>273</v>
      </c>
      <c r="H86" s="158" t="s">
        <v>274</v>
      </c>
      <c r="J86" s="112"/>
      <c r="K86" s="112"/>
      <c r="L86" s="99"/>
      <c r="N86" s="104"/>
    </row>
    <row r="87" spans="2:14" x14ac:dyDescent="0.25">
      <c r="B87" s="722" t="s">
        <v>67</v>
      </c>
      <c r="C87" s="724">
        <f>Volume!C16</f>
        <v>0</v>
      </c>
      <c r="D87" s="112"/>
      <c r="E87" s="163" t="s">
        <v>276</v>
      </c>
      <c r="F87" s="242"/>
      <c r="G87" s="206">
        <f>Volume!C20</f>
        <v>0</v>
      </c>
      <c r="H87" s="193">
        <f>Volume!D20</f>
        <v>0</v>
      </c>
      <c r="J87" s="112"/>
      <c r="K87" s="112"/>
      <c r="L87" s="99"/>
      <c r="N87" s="104"/>
    </row>
    <row r="88" spans="2:14" x14ac:dyDescent="0.25">
      <c r="B88" s="723"/>
      <c r="C88" s="725"/>
      <c r="D88" s="112"/>
      <c r="E88" s="163" t="s">
        <v>288</v>
      </c>
      <c r="F88" s="242"/>
      <c r="G88" s="206">
        <f>Volume!C21</f>
        <v>0</v>
      </c>
      <c r="H88" s="193">
        <f>Volume!D21</f>
        <v>0</v>
      </c>
      <c r="J88" s="112"/>
      <c r="K88" s="112"/>
      <c r="L88" s="99"/>
      <c r="N88" s="104"/>
    </row>
    <row r="89" spans="2:14" x14ac:dyDescent="0.25">
      <c r="B89" s="115"/>
      <c r="C89" s="112"/>
      <c r="D89" s="112"/>
      <c r="E89" s="112"/>
      <c r="F89" s="112"/>
      <c r="G89" s="112"/>
      <c r="H89" s="112"/>
      <c r="I89" s="112"/>
      <c r="J89" s="112"/>
      <c r="K89" s="112"/>
      <c r="L89" s="99"/>
      <c r="N89" s="104"/>
    </row>
    <row r="90" spans="2:14" ht="21.75" thickBot="1" x14ac:dyDescent="0.3">
      <c r="B90" s="690" t="s">
        <v>287</v>
      </c>
      <c r="C90" s="691"/>
      <c r="D90" s="691"/>
      <c r="E90" s="691"/>
      <c r="F90" s="691"/>
      <c r="G90" s="691"/>
      <c r="H90" s="691"/>
      <c r="I90" s="691"/>
      <c r="J90" s="691"/>
      <c r="K90" s="691"/>
      <c r="L90" s="692"/>
      <c r="N90" s="104"/>
    </row>
    <row r="91" spans="2:14" ht="18" thickTop="1" x14ac:dyDescent="0.25">
      <c r="B91" s="115"/>
      <c r="C91" s="713" t="s">
        <v>290</v>
      </c>
      <c r="D91" s="713"/>
      <c r="E91" s="713"/>
      <c r="F91" s="713"/>
      <c r="G91" s="194"/>
      <c r="H91" s="194"/>
      <c r="I91" s="713" t="s">
        <v>291</v>
      </c>
      <c r="J91" s="713"/>
      <c r="K91" s="713"/>
      <c r="L91" s="714"/>
      <c r="N91" s="104"/>
    </row>
    <row r="92" spans="2:14" ht="17.25" x14ac:dyDescent="0.25">
      <c r="B92" s="196"/>
      <c r="C92" s="715" t="s">
        <v>281</v>
      </c>
      <c r="D92" s="716"/>
      <c r="E92" s="715" t="s">
        <v>282</v>
      </c>
      <c r="F92" s="716"/>
      <c r="G92" s="244"/>
      <c r="H92" s="244"/>
      <c r="I92" s="715" t="s">
        <v>281</v>
      </c>
      <c r="J92" s="716"/>
      <c r="K92" s="715" t="s">
        <v>282</v>
      </c>
      <c r="L92" s="717"/>
      <c r="N92" s="104"/>
    </row>
    <row r="93" spans="2:14" ht="17.25" x14ac:dyDescent="0.25">
      <c r="B93" s="115"/>
      <c r="C93" s="181" t="s">
        <v>54</v>
      </c>
      <c r="D93" s="181" t="s">
        <v>283</v>
      </c>
      <c r="E93" s="181" t="s">
        <v>54</v>
      </c>
      <c r="F93" s="181" t="s">
        <v>283</v>
      </c>
      <c r="G93" s="194"/>
      <c r="H93" s="194"/>
      <c r="I93" s="181" t="s">
        <v>54</v>
      </c>
      <c r="J93" s="181" t="s">
        <v>283</v>
      </c>
      <c r="K93" s="181" t="s">
        <v>54</v>
      </c>
      <c r="L93" s="245" t="s">
        <v>283</v>
      </c>
      <c r="N93" s="104"/>
    </row>
    <row r="94" spans="2:14" x14ac:dyDescent="0.25">
      <c r="B94" s="174" t="s">
        <v>21</v>
      </c>
      <c r="C94" s="157"/>
      <c r="D94" s="148"/>
      <c r="E94" s="148"/>
      <c r="F94" s="148"/>
      <c r="G94" s="112"/>
      <c r="H94" s="242" t="s">
        <v>21</v>
      </c>
      <c r="I94" s="157"/>
      <c r="J94" s="148"/>
      <c r="K94" s="148"/>
      <c r="L94" s="149"/>
      <c r="N94" s="104"/>
    </row>
    <row r="95" spans="2:14" x14ac:dyDescent="0.25">
      <c r="B95" s="174" t="s">
        <v>22</v>
      </c>
      <c r="C95" s="157"/>
      <c r="D95" s="148"/>
      <c r="E95" s="148"/>
      <c r="F95" s="148"/>
      <c r="G95" s="112"/>
      <c r="H95" s="242" t="s">
        <v>22</v>
      </c>
      <c r="I95" s="157"/>
      <c r="J95" s="148"/>
      <c r="K95" s="148"/>
      <c r="L95" s="149"/>
      <c r="N95" s="104"/>
    </row>
    <row r="96" spans="2:14" x14ac:dyDescent="0.25">
      <c r="B96" s="174" t="s">
        <v>60</v>
      </c>
      <c r="C96" s="157"/>
      <c r="D96" s="148"/>
      <c r="E96" s="148"/>
      <c r="F96" s="148"/>
      <c r="G96" s="112"/>
      <c r="H96" s="242" t="s">
        <v>60</v>
      </c>
      <c r="I96" s="157"/>
      <c r="J96" s="148"/>
      <c r="K96" s="148"/>
      <c r="L96" s="149"/>
      <c r="N96" s="104"/>
    </row>
    <row r="97" spans="2:14" x14ac:dyDescent="0.25">
      <c r="B97" s="174" t="s">
        <v>61</v>
      </c>
      <c r="C97" s="157"/>
      <c r="D97" s="148"/>
      <c r="E97" s="148"/>
      <c r="F97" s="148"/>
      <c r="G97" s="112"/>
      <c r="H97" s="242" t="s">
        <v>61</v>
      </c>
      <c r="I97" s="157"/>
      <c r="J97" s="148"/>
      <c r="K97" s="148"/>
      <c r="L97" s="149"/>
      <c r="N97" s="104"/>
    </row>
    <row r="98" spans="2:14" x14ac:dyDescent="0.25">
      <c r="B98" s="174" t="s">
        <v>62</v>
      </c>
      <c r="C98" s="157"/>
      <c r="D98" s="148"/>
      <c r="E98" s="148"/>
      <c r="F98" s="148"/>
      <c r="G98" s="112"/>
      <c r="H98" s="242" t="s">
        <v>62</v>
      </c>
      <c r="I98" s="157"/>
      <c r="J98" s="148"/>
      <c r="K98" s="148"/>
      <c r="L98" s="149"/>
      <c r="N98" s="104"/>
    </row>
    <row r="99" spans="2:14" x14ac:dyDescent="0.25">
      <c r="B99" s="174" t="s">
        <v>286</v>
      </c>
      <c r="C99" s="157"/>
      <c r="D99" s="148"/>
      <c r="E99" s="148"/>
      <c r="F99" s="148"/>
      <c r="G99" s="112"/>
      <c r="H99" s="242" t="s">
        <v>286</v>
      </c>
      <c r="I99" s="157"/>
      <c r="J99" s="148"/>
      <c r="K99" s="148"/>
      <c r="L99" s="149"/>
      <c r="N99" s="104"/>
    </row>
    <row r="100" spans="2:14" x14ac:dyDescent="0.25">
      <c r="B100" s="115"/>
      <c r="C100" s="116"/>
      <c r="D100" s="116"/>
      <c r="E100" s="116"/>
      <c r="F100" s="116"/>
      <c r="G100" s="112"/>
      <c r="H100" s="112"/>
      <c r="I100" s="116"/>
      <c r="J100" s="116"/>
      <c r="K100" s="116"/>
      <c r="L100" s="43"/>
      <c r="N100" s="104"/>
    </row>
    <row r="101" spans="2:14" x14ac:dyDescent="0.25">
      <c r="B101" s="174" t="s">
        <v>284</v>
      </c>
      <c r="C101" s="206" t="e">
        <f>AVERAGE(C94:C99)</f>
        <v>#DIV/0!</v>
      </c>
      <c r="D101" s="193" t="e">
        <f t="shared" ref="D101:E101" si="0">AVERAGE(D94:D99)</f>
        <v>#DIV/0!</v>
      </c>
      <c r="E101" s="193" t="e">
        <f t="shared" si="0"/>
        <v>#DIV/0!</v>
      </c>
      <c r="F101" s="193" t="e">
        <f>AVERAGE(F94:F99)</f>
        <v>#DIV/0!</v>
      </c>
      <c r="G101" s="112"/>
      <c r="H101" s="242" t="s">
        <v>284</v>
      </c>
      <c r="I101" s="206" t="e">
        <f>AVERAGE(I94:I99)</f>
        <v>#DIV/0!</v>
      </c>
      <c r="J101" s="193" t="e">
        <f t="shared" ref="J101:K101" si="1">AVERAGE(J94:J99)</f>
        <v>#DIV/0!</v>
      </c>
      <c r="K101" s="193" t="e">
        <f t="shared" si="1"/>
        <v>#DIV/0!</v>
      </c>
      <c r="L101" s="228" t="e">
        <f>AVERAGE(L94:L99)</f>
        <v>#DIV/0!</v>
      </c>
      <c r="N101" s="104"/>
    </row>
    <row r="102" spans="2:14" x14ac:dyDescent="0.25">
      <c r="B102" s="115"/>
      <c r="C102" s="112"/>
      <c r="D102" s="112"/>
      <c r="E102" s="112"/>
      <c r="F102" s="112"/>
      <c r="G102" s="112"/>
      <c r="H102" s="112"/>
      <c r="I102" s="112"/>
      <c r="J102" s="112"/>
      <c r="K102" s="112"/>
      <c r="L102" s="99"/>
      <c r="N102" s="104"/>
    </row>
    <row r="103" spans="2:14" ht="21.75" thickBot="1" x14ac:dyDescent="0.3">
      <c r="B103" s="690" t="s">
        <v>289</v>
      </c>
      <c r="C103" s="691"/>
      <c r="D103" s="691"/>
      <c r="E103" s="691"/>
      <c r="F103" s="691"/>
      <c r="G103" s="691"/>
      <c r="H103" s="691"/>
      <c r="I103" s="691"/>
      <c r="J103" s="691"/>
      <c r="K103" s="691"/>
      <c r="L103" s="692"/>
      <c r="N103" s="104"/>
    </row>
    <row r="104" spans="2:14" ht="18" thickTop="1" x14ac:dyDescent="0.25">
      <c r="B104" s="115"/>
      <c r="C104" s="726" t="s">
        <v>276</v>
      </c>
      <c r="D104" s="713"/>
      <c r="E104" s="713"/>
      <c r="F104" s="749"/>
      <c r="G104" s="194"/>
      <c r="H104" s="194"/>
      <c r="I104" s="726" t="s">
        <v>277</v>
      </c>
      <c r="J104" s="713"/>
      <c r="K104" s="713"/>
      <c r="L104" s="714"/>
      <c r="N104" s="104"/>
    </row>
    <row r="105" spans="2:14" ht="17.25" x14ac:dyDescent="0.25">
      <c r="B105" s="196"/>
      <c r="C105" s="715" t="s">
        <v>281</v>
      </c>
      <c r="D105" s="716"/>
      <c r="E105" s="715" t="s">
        <v>282</v>
      </c>
      <c r="F105" s="716"/>
      <c r="G105" s="244"/>
      <c r="H105" s="244"/>
      <c r="I105" s="715" t="s">
        <v>281</v>
      </c>
      <c r="J105" s="716"/>
      <c r="K105" s="715" t="s">
        <v>282</v>
      </c>
      <c r="L105" s="717"/>
      <c r="N105" s="104"/>
    </row>
    <row r="106" spans="2:14" ht="17.25" x14ac:dyDescent="0.25">
      <c r="B106" s="115"/>
      <c r="C106" s="181" t="s">
        <v>54</v>
      </c>
      <c r="D106" s="181" t="s">
        <v>283</v>
      </c>
      <c r="E106" s="181" t="s">
        <v>54</v>
      </c>
      <c r="F106" s="181" t="s">
        <v>283</v>
      </c>
      <c r="G106" s="194"/>
      <c r="H106" s="194"/>
      <c r="I106" s="181" t="s">
        <v>54</v>
      </c>
      <c r="J106" s="181" t="s">
        <v>283</v>
      </c>
      <c r="K106" s="181" t="s">
        <v>54</v>
      </c>
      <c r="L106" s="245" t="s">
        <v>283</v>
      </c>
      <c r="N106" s="104"/>
    </row>
    <row r="107" spans="2:14" x14ac:dyDescent="0.25">
      <c r="B107" s="174" t="s">
        <v>21</v>
      </c>
      <c r="C107" s="157"/>
      <c r="D107" s="148"/>
      <c r="E107" s="148"/>
      <c r="F107" s="148"/>
      <c r="G107" s="112"/>
      <c r="H107" s="242" t="s">
        <v>21</v>
      </c>
      <c r="I107" s="157"/>
      <c r="J107" s="148"/>
      <c r="K107" s="148"/>
      <c r="L107" s="149"/>
      <c r="N107" s="104"/>
    </row>
    <row r="108" spans="2:14" x14ac:dyDescent="0.25">
      <c r="B108" s="174" t="s">
        <v>22</v>
      </c>
      <c r="C108" s="157"/>
      <c r="D108" s="148"/>
      <c r="E108" s="148"/>
      <c r="F108" s="148"/>
      <c r="G108" s="112"/>
      <c r="H108" s="242" t="s">
        <v>22</v>
      </c>
      <c r="I108" s="157"/>
      <c r="J108" s="148"/>
      <c r="K108" s="148"/>
      <c r="L108" s="149"/>
      <c r="N108" s="104"/>
    </row>
    <row r="109" spans="2:14" x14ac:dyDescent="0.25">
      <c r="B109" s="174" t="s">
        <v>60</v>
      </c>
      <c r="C109" s="157"/>
      <c r="D109" s="148"/>
      <c r="E109" s="148"/>
      <c r="F109" s="148"/>
      <c r="G109" s="112"/>
      <c r="H109" s="242" t="s">
        <v>60</v>
      </c>
      <c r="I109" s="157"/>
      <c r="J109" s="148"/>
      <c r="K109" s="148"/>
      <c r="L109" s="149"/>
      <c r="N109" s="104"/>
    </row>
    <row r="110" spans="2:14" x14ac:dyDescent="0.25">
      <c r="B110" s="174" t="s">
        <v>61</v>
      </c>
      <c r="C110" s="157"/>
      <c r="D110" s="148"/>
      <c r="E110" s="148"/>
      <c r="F110" s="148"/>
      <c r="G110" s="112"/>
      <c r="H110" s="242" t="s">
        <v>61</v>
      </c>
      <c r="I110" s="157"/>
      <c r="J110" s="148"/>
      <c r="K110" s="148"/>
      <c r="L110" s="149"/>
      <c r="N110" s="104"/>
    </row>
    <row r="111" spans="2:14" x14ac:dyDescent="0.25">
      <c r="B111" s="174" t="s">
        <v>62</v>
      </c>
      <c r="C111" s="157"/>
      <c r="D111" s="148"/>
      <c r="E111" s="148"/>
      <c r="F111" s="148"/>
      <c r="G111" s="112"/>
      <c r="H111" s="242" t="s">
        <v>62</v>
      </c>
      <c r="I111" s="157"/>
      <c r="J111" s="148"/>
      <c r="K111" s="148"/>
      <c r="L111" s="149"/>
      <c r="N111" s="104"/>
    </row>
    <row r="112" spans="2:14" x14ac:dyDescent="0.25">
      <c r="B112" s="174" t="s">
        <v>286</v>
      </c>
      <c r="C112" s="157"/>
      <c r="D112" s="148"/>
      <c r="E112" s="148"/>
      <c r="F112" s="148"/>
      <c r="G112" s="112"/>
      <c r="H112" s="242" t="s">
        <v>286</v>
      </c>
      <c r="I112" s="157"/>
      <c r="J112" s="148"/>
      <c r="K112" s="148"/>
      <c r="L112" s="149"/>
      <c r="N112" s="104"/>
    </row>
    <row r="113" spans="1:14" x14ac:dyDescent="0.25">
      <c r="B113" s="115"/>
      <c r="C113" s="116"/>
      <c r="D113" s="116"/>
      <c r="E113" s="116"/>
      <c r="F113" s="116"/>
      <c r="G113" s="112"/>
      <c r="H113" s="112"/>
      <c r="I113" s="116"/>
      <c r="J113" s="116"/>
      <c r="K113" s="116"/>
      <c r="L113" s="43"/>
      <c r="N113" s="104"/>
    </row>
    <row r="114" spans="1:14" ht="17.25" thickBot="1" x14ac:dyDescent="0.3">
      <c r="B114" s="176" t="s">
        <v>284</v>
      </c>
      <c r="C114" s="240" t="e">
        <f>AVERAGE(C107:C112)</f>
        <v>#DIV/0!</v>
      </c>
      <c r="D114" s="239" t="e">
        <f t="shared" ref="D114:E114" si="2">AVERAGE(D107:D112)</f>
        <v>#DIV/0!</v>
      </c>
      <c r="E114" s="239" t="e">
        <f t="shared" si="2"/>
        <v>#DIV/0!</v>
      </c>
      <c r="F114" s="239" t="e">
        <f>AVERAGE(F107:F112)</f>
        <v>#DIV/0!</v>
      </c>
      <c r="G114" s="120"/>
      <c r="H114" s="243" t="s">
        <v>284</v>
      </c>
      <c r="I114" s="240" t="e">
        <f>AVERAGE(I107:I112)</f>
        <v>#DIV/0!</v>
      </c>
      <c r="J114" s="239" t="e">
        <f t="shared" ref="J114:L114" si="3">AVERAGE(J107:J112)</f>
        <v>#DIV/0!</v>
      </c>
      <c r="K114" s="239" t="e">
        <f t="shared" si="3"/>
        <v>#DIV/0!</v>
      </c>
      <c r="L114" s="241" t="e">
        <f t="shared" si="3"/>
        <v>#DIV/0!</v>
      </c>
      <c r="N114" s="104"/>
    </row>
    <row r="115" spans="1:14" ht="17.25" thickBot="1" x14ac:dyDescent="0.3">
      <c r="N115" s="104"/>
    </row>
    <row r="116" spans="1:14" ht="18" thickBot="1" x14ac:dyDescent="0.3">
      <c r="B116" s="603" t="s">
        <v>167</v>
      </c>
      <c r="C116" s="631"/>
      <c r="D116" s="631"/>
      <c r="E116" s="631"/>
      <c r="F116" s="631"/>
      <c r="G116" s="631"/>
      <c r="H116" s="631"/>
      <c r="I116" s="631"/>
      <c r="J116" s="604"/>
      <c r="N116" s="104"/>
    </row>
    <row r="117" spans="1:14" x14ac:dyDescent="0.25">
      <c r="B117" s="727"/>
      <c r="C117" s="728"/>
      <c r="D117" s="728"/>
      <c r="E117" s="728"/>
      <c r="F117" s="728"/>
      <c r="G117" s="728"/>
      <c r="H117" s="728"/>
      <c r="I117" s="728"/>
      <c r="J117" s="729"/>
      <c r="N117" s="104"/>
    </row>
    <row r="118" spans="1:14" x14ac:dyDescent="0.25">
      <c r="B118" s="730"/>
      <c r="C118" s="731"/>
      <c r="D118" s="731"/>
      <c r="E118" s="731"/>
      <c r="F118" s="731"/>
      <c r="G118" s="731"/>
      <c r="H118" s="731"/>
      <c r="I118" s="731"/>
      <c r="J118" s="732"/>
      <c r="N118" s="104"/>
    </row>
    <row r="119" spans="1:14" x14ac:dyDescent="0.25">
      <c r="B119" s="730"/>
      <c r="C119" s="731"/>
      <c r="D119" s="731"/>
      <c r="E119" s="731"/>
      <c r="F119" s="731"/>
      <c r="G119" s="731"/>
      <c r="H119" s="731"/>
      <c r="I119" s="731"/>
      <c r="J119" s="732"/>
      <c r="N119" s="104"/>
    </row>
    <row r="120" spans="1:14" x14ac:dyDescent="0.25">
      <c r="B120" s="730"/>
      <c r="C120" s="731"/>
      <c r="D120" s="731"/>
      <c r="E120" s="731"/>
      <c r="F120" s="731"/>
      <c r="G120" s="731"/>
      <c r="H120" s="731"/>
      <c r="I120" s="731"/>
      <c r="J120" s="732"/>
      <c r="N120" s="104"/>
    </row>
    <row r="121" spans="1:14" x14ac:dyDescent="0.25">
      <c r="B121" s="730"/>
      <c r="C121" s="731"/>
      <c r="D121" s="731"/>
      <c r="E121" s="731"/>
      <c r="F121" s="731"/>
      <c r="G121" s="731"/>
      <c r="H121" s="731"/>
      <c r="I121" s="731"/>
      <c r="J121" s="732"/>
      <c r="N121" s="104"/>
    </row>
    <row r="122" spans="1:14" ht="17.25" thickBot="1" x14ac:dyDescent="0.3">
      <c r="B122" s="733"/>
      <c r="C122" s="734"/>
      <c r="D122" s="734"/>
      <c r="E122" s="734"/>
      <c r="F122" s="734"/>
      <c r="G122" s="734"/>
      <c r="H122" s="734"/>
      <c r="I122" s="734"/>
      <c r="J122" s="735"/>
      <c r="N122" s="104"/>
    </row>
    <row r="123" spans="1:14" x14ac:dyDescent="0.25">
      <c r="N123" s="104"/>
    </row>
    <row r="124" spans="1:14" x14ac:dyDescent="0.25">
      <c r="A124" s="104"/>
      <c r="B124" s="104"/>
      <c r="C124" s="104"/>
      <c r="D124" s="104"/>
      <c r="E124" s="104"/>
      <c r="F124" s="104"/>
      <c r="G124" s="104"/>
      <c r="H124" s="104"/>
      <c r="I124" s="104"/>
      <c r="J124" s="104"/>
      <c r="K124" s="104"/>
      <c r="L124" s="104"/>
      <c r="M124" s="104"/>
      <c r="N124" s="104"/>
    </row>
  </sheetData>
  <sheetProtection password="CA82" sheet="1" objects="1" scenarios="1" selectLockedCells="1"/>
  <mergeCells count="48">
    <mergeCell ref="B117:J122"/>
    <mergeCell ref="B2:E2"/>
    <mergeCell ref="C3:E3"/>
    <mergeCell ref="K53:L53"/>
    <mergeCell ref="C20:J20"/>
    <mergeCell ref="C22:D22"/>
    <mergeCell ref="E22:F22"/>
    <mergeCell ref="C53:D53"/>
    <mergeCell ref="E53:F53"/>
    <mergeCell ref="G22:H22"/>
    <mergeCell ref="I22:J22"/>
    <mergeCell ref="C21:F21"/>
    <mergeCell ref="G21:J21"/>
    <mergeCell ref="I53:J53"/>
    <mergeCell ref="B116:J116"/>
    <mergeCell ref="C104:F104"/>
    <mergeCell ref="C105:D105"/>
    <mergeCell ref="E105:F105"/>
    <mergeCell ref="B90:L90"/>
    <mergeCell ref="B103:L103"/>
    <mergeCell ref="I105:J105"/>
    <mergeCell ref="K105:L105"/>
    <mergeCell ref="I104:L104"/>
    <mergeCell ref="B83:L83"/>
    <mergeCell ref="C91:F91"/>
    <mergeCell ref="I91:L91"/>
    <mergeCell ref="C92:D92"/>
    <mergeCell ref="E92:F92"/>
    <mergeCell ref="I92:J92"/>
    <mergeCell ref="K92:L92"/>
    <mergeCell ref="B84:C85"/>
    <mergeCell ref="B87:B88"/>
    <mergeCell ref="C87:C88"/>
    <mergeCell ref="G4:H4"/>
    <mergeCell ref="B12:D12"/>
    <mergeCell ref="B11:D11"/>
    <mergeCell ref="B29:J30"/>
    <mergeCell ref="B49:F49"/>
    <mergeCell ref="H49:L49"/>
    <mergeCell ref="B47:B48"/>
    <mergeCell ref="B31:J35"/>
    <mergeCell ref="B28:J28"/>
    <mergeCell ref="B38:L44"/>
    <mergeCell ref="C4:E4"/>
    <mergeCell ref="C5:E5"/>
    <mergeCell ref="C6:E6"/>
    <mergeCell ref="C7:E7"/>
    <mergeCell ref="C8:E8"/>
  </mergeCells>
  <conditionalFormatting sqref="G24:J25 H50:H66 H77:H81 I50:L81">
    <cfRule type="expression" dxfId="21" priority="9" stopIfTrue="1">
      <formula>AND(ASH="No")</formula>
    </cfRule>
  </conditionalFormatting>
  <conditionalFormatting sqref="C91:F101 G87:H87">
    <cfRule type="expression" dxfId="20" priority="8" stopIfTrue="1">
      <formula>OR(Aux_Comp_Y_N&lt;1,Aux_Comp_Y_N="Other")</formula>
    </cfRule>
  </conditionalFormatting>
  <conditionalFormatting sqref="C104:F114">
    <cfRule type="expression" dxfId="19" priority="7" stopIfTrue="1">
      <formula>OR(Aux_Comp_Y_N&lt;1,Aux_Comp_Y_N="Other",ASH="No")</formula>
    </cfRule>
  </conditionalFormatting>
  <conditionalFormatting sqref="G88:H88 I91:L101">
    <cfRule type="expression" dxfId="18" priority="5" stopIfTrue="1">
      <formula>AND(Aux_Comp_Y_N&lt;&gt;2)</formula>
    </cfRule>
  </conditionalFormatting>
  <conditionalFormatting sqref="I104:L114">
    <cfRule type="expression" dxfId="17" priority="3" stopIfTrue="1">
      <formula>OR(Aux_Comp_Y_N&lt;&gt;2,ASH="No")</formula>
    </cfRule>
  </conditionalFormatting>
  <conditionalFormatting sqref="H67:H76">
    <cfRule type="expression" dxfId="16" priority="1" stopIfTrue="1">
      <formula>AND(ASH="No")</formula>
    </cfRule>
  </conditionalFormatting>
  <dataValidations count="1">
    <dataValidation type="list" showInputMessage="1" showErrorMessage="1" sqref="I51 C51">
      <formula1>Steady_state_Condition</formula1>
    </dataValidation>
  </dataValidations>
  <hyperlinks>
    <hyperlink ref="G4" location="Instructions!C33" display="Back to Instructions tab"/>
  </hyperlinks>
  <printOptions horizontalCentered="1"/>
  <pageMargins left="0.25" right="0.25" top="0.75" bottom="0.25" header="0.3" footer="0.3"/>
  <pageSetup scale="48" orientation="landscape"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O25"/>
  <sheetViews>
    <sheetView showGridLines="0" zoomScale="80" zoomScaleNormal="80" zoomScaleSheetLayoutView="85" workbookViewId="0">
      <selection activeCell="G4" sqref="G4"/>
    </sheetView>
  </sheetViews>
  <sheetFormatPr defaultRowHeight="16.5" x14ac:dyDescent="0.3"/>
  <cols>
    <col min="1" max="1" width="4.7109375" style="37" customWidth="1"/>
    <col min="2" max="2" width="40.28515625" style="37" customWidth="1"/>
    <col min="3" max="3" width="20.85546875" style="37" customWidth="1"/>
    <col min="4" max="4" width="21.28515625" style="37" customWidth="1"/>
    <col min="5" max="5" width="14.140625" style="37" customWidth="1"/>
    <col min="6" max="6" width="24" style="37" customWidth="1"/>
    <col min="7" max="7" width="26.28515625" style="37" customWidth="1"/>
    <col min="8" max="8" width="5.85546875" style="37" customWidth="1"/>
    <col min="9" max="9" width="3.28515625" style="37" customWidth="1"/>
    <col min="10" max="16384" width="9.140625" style="37"/>
  </cols>
  <sheetData>
    <row r="1" spans="2:15" ht="17.25" thickBot="1" x14ac:dyDescent="0.35">
      <c r="I1" s="38"/>
    </row>
    <row r="2" spans="2:15" ht="18" thickBot="1" x14ac:dyDescent="0.35">
      <c r="B2" s="603" t="str">
        <f>'Version Control'!$B$2</f>
        <v>Title Block</v>
      </c>
      <c r="C2" s="631"/>
      <c r="D2" s="631"/>
      <c r="E2" s="604"/>
      <c r="I2" s="38"/>
    </row>
    <row r="3" spans="2:15" x14ac:dyDescent="0.3">
      <c r="B3" s="83" t="str">
        <f>'Version Control'!$B$3</f>
        <v>Test Report Template Name:</v>
      </c>
      <c r="C3" s="736" t="str">
        <f>'Version Control'!$C$3</f>
        <v>Residential Freezer  Appendix B1</v>
      </c>
      <c r="D3" s="737"/>
      <c r="E3" s="738"/>
      <c r="I3" s="38"/>
    </row>
    <row r="4" spans="2:15" ht="18" x14ac:dyDescent="0.35">
      <c r="B4" s="84" t="str">
        <f>'Version Control'!$B$4</f>
        <v>Version Number:</v>
      </c>
      <c r="C4" s="698" t="str">
        <f>'Version Control'!$C$4</f>
        <v>v2.0</v>
      </c>
      <c r="D4" s="699"/>
      <c r="E4" s="700"/>
      <c r="G4" s="71" t="s">
        <v>265</v>
      </c>
      <c r="I4" s="38"/>
    </row>
    <row r="5" spans="2:15" x14ac:dyDescent="0.3">
      <c r="B5" s="81" t="str">
        <f>'Version Control'!$B$5</f>
        <v xml:space="preserve">Latest Template Revision: </v>
      </c>
      <c r="C5" s="701">
        <f>'Version Control'!$C$5</f>
        <v>42160</v>
      </c>
      <c r="D5" s="702"/>
      <c r="E5" s="703"/>
      <c r="I5" s="38"/>
    </row>
    <row r="6" spans="2:15" x14ac:dyDescent="0.3">
      <c r="B6" s="81" t="str">
        <f>'Version Control'!$B$6</f>
        <v>Tab Name:</v>
      </c>
      <c r="C6" s="698" t="str">
        <f ca="1">MID(CELL("filename",A1), FIND("]", CELL("filename", A1))+ 1, 255)</f>
        <v>Settings</v>
      </c>
      <c r="D6" s="699"/>
      <c r="E6" s="700"/>
      <c r="I6" s="38"/>
    </row>
    <row r="7" spans="2:15" ht="36" customHeight="1" x14ac:dyDescent="0.3">
      <c r="B7" s="91" t="str">
        <f>'Version Control'!$B$7</f>
        <v>File Name:</v>
      </c>
      <c r="C7" s="704" t="str">
        <f ca="1">'Version Control'!$C$7</f>
        <v>Residential Freezer Appendix B1 - v2.0.xlsx</v>
      </c>
      <c r="D7" s="705"/>
      <c r="E7" s="706"/>
      <c r="I7" s="38"/>
    </row>
    <row r="8" spans="2:15" ht="17.25" thickBot="1" x14ac:dyDescent="0.35">
      <c r="B8" s="85" t="str">
        <f>'Version Control'!$B$8</f>
        <v xml:space="preserve">Test Completion Date: </v>
      </c>
      <c r="C8" s="707" t="str">
        <f>'Version Control'!$C$8</f>
        <v>[MM/DD/YYYY]</v>
      </c>
      <c r="D8" s="708"/>
      <c r="E8" s="709"/>
      <c r="I8" s="38"/>
    </row>
    <row r="9" spans="2:15" x14ac:dyDescent="0.3">
      <c r="I9" s="38"/>
    </row>
    <row r="10" spans="2:15" ht="17.25" thickBot="1" x14ac:dyDescent="0.35">
      <c r="I10" s="38"/>
    </row>
    <row r="11" spans="2:15" ht="18" thickBot="1" x14ac:dyDescent="0.35">
      <c r="B11" s="49" t="s">
        <v>231</v>
      </c>
      <c r="C11" s="50"/>
      <c r="D11" s="50"/>
      <c r="E11" s="50"/>
      <c r="F11" s="50"/>
      <c r="G11" s="51"/>
      <c r="I11" s="38"/>
    </row>
    <row r="12" spans="2:15" ht="15" customHeight="1" x14ac:dyDescent="0.3">
      <c r="B12" s="752" t="s">
        <v>232</v>
      </c>
      <c r="C12" s="753"/>
      <c r="D12" s="753"/>
      <c r="E12" s="753"/>
      <c r="F12" s="753"/>
      <c r="G12" s="754"/>
      <c r="H12" s="56"/>
      <c r="I12" s="57"/>
    </row>
    <row r="13" spans="2:15" ht="24" customHeight="1" thickBot="1" x14ac:dyDescent="0.35">
      <c r="B13" s="755"/>
      <c r="C13" s="756"/>
      <c r="D13" s="756"/>
      <c r="E13" s="756"/>
      <c r="F13" s="756"/>
      <c r="G13" s="757"/>
      <c r="H13" s="56"/>
      <c r="I13" s="57"/>
    </row>
    <row r="14" spans="2:15" ht="17.25" x14ac:dyDescent="0.35">
      <c r="B14" s="253"/>
      <c r="C14" s="750" t="s">
        <v>158</v>
      </c>
      <c r="D14" s="750"/>
      <c r="E14" s="254"/>
      <c r="F14" s="750" t="s">
        <v>159</v>
      </c>
      <c r="G14" s="751"/>
      <c r="I14" s="38"/>
      <c r="J14" s="58"/>
      <c r="K14" s="58"/>
    </row>
    <row r="15" spans="2:15" ht="17.25" x14ac:dyDescent="0.35">
      <c r="B15" s="52"/>
      <c r="C15" s="160" t="s">
        <v>84</v>
      </c>
      <c r="D15" s="160" t="s">
        <v>153</v>
      </c>
      <c r="E15" s="252"/>
      <c r="F15" s="160" t="s">
        <v>84</v>
      </c>
      <c r="G15" s="161" t="s">
        <v>153</v>
      </c>
      <c r="H15" s="40"/>
      <c r="I15" s="54"/>
      <c r="J15" s="40"/>
      <c r="K15" s="40"/>
      <c r="L15" s="40"/>
      <c r="M15" s="40"/>
      <c r="N15" s="40"/>
      <c r="O15" s="40"/>
    </row>
    <row r="16" spans="2:15" x14ac:dyDescent="0.3">
      <c r="B16" s="65" t="s">
        <v>130</v>
      </c>
      <c r="C16" s="251" t="s">
        <v>239</v>
      </c>
      <c r="D16" s="36" t="s">
        <v>239</v>
      </c>
      <c r="E16" s="55"/>
      <c r="F16" s="36" t="s">
        <v>239</v>
      </c>
      <c r="G16" s="572" t="s">
        <v>239</v>
      </c>
      <c r="I16" s="38"/>
    </row>
    <row r="17" spans="1:15" x14ac:dyDescent="0.3">
      <c r="B17" s="65" t="s">
        <v>38</v>
      </c>
      <c r="C17" s="70"/>
      <c r="D17" s="34"/>
      <c r="E17" s="59"/>
      <c r="F17" s="34"/>
      <c r="G17" s="35"/>
      <c r="H17" s="53"/>
      <c r="I17" s="60"/>
      <c r="J17" s="53"/>
      <c r="K17" s="53"/>
      <c r="L17" s="53"/>
      <c r="M17" s="53"/>
      <c r="N17" s="53"/>
      <c r="O17" s="53"/>
    </row>
    <row r="18" spans="1:15" x14ac:dyDescent="0.3">
      <c r="B18" s="65" t="s">
        <v>125</v>
      </c>
      <c r="C18" s="70"/>
      <c r="D18" s="34"/>
      <c r="E18" s="55"/>
      <c r="F18" s="34"/>
      <c r="G18" s="35"/>
      <c r="H18" s="53"/>
      <c r="I18" s="60"/>
      <c r="J18" s="53"/>
      <c r="K18" s="53"/>
      <c r="L18" s="53"/>
      <c r="M18" s="53"/>
      <c r="N18" s="53"/>
      <c r="O18" s="53"/>
    </row>
    <row r="19" spans="1:15" x14ac:dyDescent="0.3">
      <c r="B19" s="66" t="s">
        <v>176</v>
      </c>
      <c r="C19" s="70"/>
      <c r="D19" s="34"/>
      <c r="E19" s="55"/>
      <c r="F19" s="34"/>
      <c r="G19" s="35"/>
      <c r="I19" s="38"/>
    </row>
    <row r="20" spans="1:15" x14ac:dyDescent="0.3">
      <c r="B20" s="66" t="s">
        <v>292</v>
      </c>
      <c r="C20" s="70"/>
      <c r="D20" s="34"/>
      <c r="E20" s="55"/>
      <c r="F20" s="34"/>
      <c r="G20" s="35"/>
      <c r="I20" s="38"/>
    </row>
    <row r="21" spans="1:15" x14ac:dyDescent="0.3">
      <c r="B21" s="66" t="s">
        <v>293</v>
      </c>
      <c r="C21" s="70"/>
      <c r="D21" s="34"/>
      <c r="E21" s="55"/>
      <c r="F21" s="34"/>
      <c r="G21" s="35"/>
      <c r="I21" s="38"/>
    </row>
    <row r="22" spans="1:15" x14ac:dyDescent="0.3">
      <c r="B22" s="66" t="s">
        <v>63</v>
      </c>
      <c r="C22" s="70"/>
      <c r="D22" s="34"/>
      <c r="E22" s="55"/>
      <c r="F22" s="34"/>
      <c r="G22" s="35"/>
      <c r="I22" s="38"/>
    </row>
    <row r="23" spans="1:15" ht="17.25" thickBot="1" x14ac:dyDescent="0.35">
      <c r="B23" s="44" t="s">
        <v>343</v>
      </c>
      <c r="C23" s="39"/>
      <c r="D23" s="39"/>
      <c r="E23" s="39"/>
      <c r="F23" s="39"/>
      <c r="G23" s="45"/>
      <c r="I23" s="38"/>
    </row>
    <row r="24" spans="1:15" ht="17.25" x14ac:dyDescent="0.35">
      <c r="B24" s="61"/>
      <c r="I24" s="38"/>
    </row>
    <row r="25" spans="1:15" x14ac:dyDescent="0.3">
      <c r="A25" s="38"/>
      <c r="B25" s="38"/>
      <c r="C25" s="38"/>
      <c r="D25" s="38"/>
      <c r="E25" s="38"/>
      <c r="F25" s="38"/>
      <c r="G25" s="38"/>
      <c r="H25" s="38"/>
      <c r="I25" s="38"/>
    </row>
  </sheetData>
  <sheetProtection password="CA82" sheet="1" objects="1" scenarios="1" selectLockedCells="1"/>
  <mergeCells count="10">
    <mergeCell ref="C14:D14"/>
    <mergeCell ref="F14:G14"/>
    <mergeCell ref="B2:E2"/>
    <mergeCell ref="C3:E3"/>
    <mergeCell ref="B12:G13"/>
    <mergeCell ref="C4:E4"/>
    <mergeCell ref="C5:E5"/>
    <mergeCell ref="C6:E6"/>
    <mergeCell ref="C7:E7"/>
    <mergeCell ref="C8:E8"/>
  </mergeCells>
  <conditionalFormatting sqref="F16:G22">
    <cfRule type="expression" dxfId="15" priority="2" stopIfTrue="1">
      <formula>AND(ASH="No")</formula>
    </cfRule>
  </conditionalFormatting>
  <dataValidations count="1">
    <dataValidation type="list" showInputMessage="1" showErrorMessage="1" sqref="C19:D19 F19:G19">
      <formula1>ASH_Switch</formula1>
    </dataValidation>
  </dataValidations>
  <hyperlinks>
    <hyperlink ref="G4" location="Instructions!C33" display="Back to Instructions tab"/>
  </hyperlinks>
  <printOptions horizontalCentered="1"/>
  <pageMargins left="0.25" right="0.25" top="0.75" bottom="0.25" header="0.3" footer="0.3"/>
  <pageSetup scale="65" orientation="landscape"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fitToPage="1"/>
  </sheetPr>
  <dimension ref="A1:AW106"/>
  <sheetViews>
    <sheetView showGridLines="0" zoomScale="80" zoomScaleNormal="80" zoomScaleSheetLayoutView="85" workbookViewId="0">
      <selection activeCell="H4" sqref="H4:I4"/>
    </sheetView>
  </sheetViews>
  <sheetFormatPr defaultRowHeight="16.5" x14ac:dyDescent="0.25"/>
  <cols>
    <col min="1" max="1" width="3.7109375" style="25" customWidth="1"/>
    <col min="2" max="2" width="20.42578125" style="25" customWidth="1"/>
    <col min="3" max="3" width="38.28515625" style="25" customWidth="1"/>
    <col min="4" max="4" width="14.5703125" style="25" customWidth="1"/>
    <col min="5" max="5" width="13.5703125" style="25" customWidth="1"/>
    <col min="6" max="6" width="15.140625" style="25" customWidth="1"/>
    <col min="7" max="7" width="24.28515625" style="25" customWidth="1"/>
    <col min="8" max="9" width="18.7109375" style="25" customWidth="1"/>
    <col min="10" max="10" width="16.42578125" style="25" customWidth="1"/>
    <col min="11" max="11" width="11.5703125" style="25" customWidth="1"/>
    <col min="12" max="14" width="12.85546875" style="25" customWidth="1"/>
    <col min="15" max="15" width="13" style="25" customWidth="1"/>
    <col min="16" max="37" width="11.5703125" style="25" customWidth="1"/>
    <col min="38" max="38" width="3.140625" style="25" customWidth="1"/>
    <col min="39" max="39" width="8.42578125" style="25" customWidth="1"/>
    <col min="40" max="47" width="11.5703125" style="25" customWidth="1"/>
    <col min="48" max="48" width="4.5703125" style="25" customWidth="1"/>
    <col min="49" max="49" width="11.5703125" style="25" customWidth="1"/>
    <col min="50" max="16384" width="9.140625" style="25"/>
  </cols>
  <sheetData>
    <row r="1" spans="2:48" ht="17.25" thickBot="1" x14ac:dyDescent="0.3">
      <c r="R1" s="192"/>
      <c r="AV1" s="104"/>
    </row>
    <row r="2" spans="2:48" ht="18" customHeight="1" thickBot="1" x14ac:dyDescent="0.3">
      <c r="B2" s="603" t="str">
        <f>'Version Control'!$B$2</f>
        <v>Title Block</v>
      </c>
      <c r="C2" s="631"/>
      <c r="D2" s="631"/>
      <c r="E2" s="631"/>
      <c r="F2" s="604"/>
      <c r="K2" s="417"/>
      <c r="L2" s="417"/>
      <c r="M2" s="417"/>
      <c r="N2" s="417"/>
      <c r="O2" s="417"/>
      <c r="R2" s="192"/>
      <c r="AV2" s="104"/>
    </row>
    <row r="3" spans="2:48" ht="16.5" customHeight="1" x14ac:dyDescent="0.25">
      <c r="B3" s="799" t="str">
        <f>'Version Control'!$B$3</f>
        <v>Test Report Template Name:</v>
      </c>
      <c r="C3" s="800"/>
      <c r="D3" s="862" t="str">
        <f>'Version Control'!$C$3</f>
        <v>Residential Freezer  Appendix B1</v>
      </c>
      <c r="E3" s="863"/>
      <c r="F3" s="864"/>
      <c r="K3" s="417"/>
      <c r="L3" s="417"/>
      <c r="M3" s="417"/>
      <c r="N3" s="417"/>
      <c r="O3" s="417"/>
      <c r="R3" s="192"/>
      <c r="AV3" s="104"/>
    </row>
    <row r="4" spans="2:48" ht="18" customHeight="1" x14ac:dyDescent="0.25">
      <c r="B4" s="801" t="str">
        <f>'Version Control'!$B$4</f>
        <v>Version Number:</v>
      </c>
      <c r="C4" s="802"/>
      <c r="D4" s="865" t="str">
        <f>'Version Control'!$C$4</f>
        <v>v2.0</v>
      </c>
      <c r="E4" s="866"/>
      <c r="F4" s="867"/>
      <c r="H4" s="679" t="s">
        <v>265</v>
      </c>
      <c r="I4" s="679"/>
      <c r="K4" s="417"/>
      <c r="L4" s="417"/>
      <c r="M4" s="417"/>
      <c r="N4" s="417"/>
      <c r="O4" s="417"/>
      <c r="R4" s="192"/>
      <c r="AV4" s="104"/>
    </row>
    <row r="5" spans="2:48" ht="16.5" customHeight="1" x14ac:dyDescent="0.25">
      <c r="B5" s="801" t="str">
        <f>'Version Control'!$B$5</f>
        <v xml:space="preserve">Latest Template Revision: </v>
      </c>
      <c r="C5" s="802"/>
      <c r="D5" s="868">
        <f>'Version Control'!$C$5</f>
        <v>42160</v>
      </c>
      <c r="E5" s="869"/>
      <c r="F5" s="870"/>
      <c r="H5" s="219"/>
      <c r="K5" s="417"/>
      <c r="L5" s="417"/>
      <c r="M5" s="417"/>
      <c r="N5" s="417"/>
      <c r="O5" s="417"/>
      <c r="R5" s="192"/>
      <c r="AV5" s="104"/>
    </row>
    <row r="6" spans="2:48" ht="16.5" customHeight="1" x14ac:dyDescent="0.25">
      <c r="B6" s="801" t="str">
        <f>'Version Control'!$B$6</f>
        <v>Tab Name:</v>
      </c>
      <c r="C6" s="802"/>
      <c r="D6" s="865" t="str">
        <f ca="1">MID(CELL("filename",B1), FIND("]", CELL("filename", B1))+ 1, 255)</f>
        <v>Energy Calcs (ASH Switch OFF)</v>
      </c>
      <c r="E6" s="866"/>
      <c r="F6" s="867"/>
      <c r="K6" s="417"/>
      <c r="L6" s="417"/>
      <c r="M6" s="417"/>
      <c r="N6" s="417"/>
      <c r="O6" s="417"/>
      <c r="R6" s="192"/>
      <c r="AV6" s="104"/>
    </row>
    <row r="7" spans="2:48" ht="38.25" customHeight="1" x14ac:dyDescent="0.25">
      <c r="B7" s="801" t="str">
        <f>'Version Control'!$B$7</f>
        <v>File Name:</v>
      </c>
      <c r="C7" s="802"/>
      <c r="D7" s="704" t="str">
        <f ca="1">'Version Control'!$C$7</f>
        <v>Residential Freezer Appendix B1 - v2.0.xlsx</v>
      </c>
      <c r="E7" s="705"/>
      <c r="F7" s="706"/>
      <c r="K7" s="417"/>
      <c r="L7" s="417"/>
      <c r="M7" s="417"/>
      <c r="N7" s="417"/>
      <c r="O7" s="417"/>
      <c r="R7" s="192"/>
      <c r="AV7" s="104"/>
    </row>
    <row r="8" spans="2:48" ht="17.25" customHeight="1" thickBot="1" x14ac:dyDescent="0.3">
      <c r="B8" s="803" t="str">
        <f>'Version Control'!$B$8</f>
        <v xml:space="preserve">Test Completion Date: </v>
      </c>
      <c r="C8" s="804"/>
      <c r="D8" s="809" t="str">
        <f>'Version Control'!$C$8</f>
        <v>[MM/DD/YYYY]</v>
      </c>
      <c r="E8" s="810"/>
      <c r="F8" s="811"/>
      <c r="K8" s="417"/>
      <c r="L8" s="417"/>
      <c r="M8" s="417"/>
      <c r="N8" s="417"/>
      <c r="O8" s="417"/>
      <c r="R8" s="192"/>
      <c r="AV8" s="104"/>
    </row>
    <row r="9" spans="2:48" ht="16.5" customHeight="1" x14ac:dyDescent="0.25">
      <c r="K9" s="417"/>
      <c r="L9" s="417"/>
      <c r="M9" s="417"/>
      <c r="N9" s="417"/>
      <c r="O9" s="417"/>
      <c r="R9" s="192"/>
      <c r="AV9" s="104"/>
    </row>
    <row r="10" spans="2:48" ht="17.25" customHeight="1" thickBot="1" x14ac:dyDescent="0.3">
      <c r="K10" s="417"/>
      <c r="L10" s="417"/>
      <c r="M10" s="417"/>
      <c r="N10" s="417"/>
      <c r="O10" s="417"/>
      <c r="R10" s="192"/>
      <c r="AV10" s="104"/>
    </row>
    <row r="11" spans="2:48" ht="18" thickBot="1" x14ac:dyDescent="0.3">
      <c r="B11" s="46" t="s">
        <v>157</v>
      </c>
      <c r="C11" s="47"/>
      <c r="D11" s="47"/>
      <c r="E11" s="47"/>
      <c r="F11" s="47"/>
      <c r="G11" s="47"/>
      <c r="H11" s="47"/>
      <c r="I11" s="47"/>
      <c r="J11" s="48"/>
      <c r="K11" s="62"/>
      <c r="L11" s="63"/>
      <c r="M11" s="63"/>
      <c r="N11" s="63"/>
      <c r="O11" s="63"/>
      <c r="P11" s="63"/>
      <c r="Q11" s="255"/>
      <c r="R11" s="192"/>
      <c r="AV11" s="104"/>
    </row>
    <row r="12" spans="2:48" x14ac:dyDescent="0.25">
      <c r="B12" s="327" t="s">
        <v>255</v>
      </c>
      <c r="C12" s="328"/>
      <c r="D12" s="328"/>
      <c r="E12" s="328"/>
      <c r="F12" s="328"/>
      <c r="G12" s="328"/>
      <c r="H12" s="328"/>
      <c r="I12" s="328"/>
      <c r="J12" s="329"/>
      <c r="K12" s="138"/>
      <c r="L12" s="126"/>
      <c r="M12" s="126"/>
      <c r="N12" s="126"/>
      <c r="O12" s="126"/>
      <c r="P12" s="126"/>
      <c r="R12" s="192"/>
      <c r="AV12" s="104"/>
    </row>
    <row r="13" spans="2:48" ht="35.25" customHeight="1" x14ac:dyDescent="0.25">
      <c r="B13" s="805" t="s">
        <v>350</v>
      </c>
      <c r="C13" s="806"/>
      <c r="D13" s="806"/>
      <c r="E13" s="806"/>
      <c r="F13" s="806"/>
      <c r="G13" s="806"/>
      <c r="H13" s="806"/>
      <c r="I13" s="806"/>
      <c r="J13" s="807"/>
      <c r="K13" s="312"/>
      <c r="L13" s="274"/>
      <c r="M13" s="255"/>
      <c r="N13" s="255"/>
      <c r="O13" s="126"/>
      <c r="P13" s="126"/>
      <c r="R13" s="192"/>
      <c r="AV13" s="104"/>
    </row>
    <row r="14" spans="2:48" ht="17.25" x14ac:dyDescent="0.25">
      <c r="B14" s="330" t="s">
        <v>267</v>
      </c>
      <c r="C14" s="203"/>
      <c r="D14" s="203"/>
      <c r="E14" s="203"/>
      <c r="F14" s="203"/>
      <c r="G14" s="203"/>
      <c r="H14" s="203"/>
      <c r="I14" s="203"/>
      <c r="J14" s="331"/>
      <c r="K14" s="138"/>
      <c r="L14" s="126"/>
      <c r="M14" s="255"/>
      <c r="N14" s="255"/>
      <c r="O14" s="126"/>
      <c r="P14" s="126"/>
      <c r="R14" s="192"/>
      <c r="AV14" s="104"/>
    </row>
    <row r="15" spans="2:48" ht="17.25" thickBot="1" x14ac:dyDescent="0.3">
      <c r="B15" s="332" t="s">
        <v>254</v>
      </c>
      <c r="C15" s="333"/>
      <c r="D15" s="333"/>
      <c r="E15" s="333"/>
      <c r="F15" s="333"/>
      <c r="G15" s="333"/>
      <c r="H15" s="333"/>
      <c r="I15" s="333"/>
      <c r="J15" s="334"/>
      <c r="K15" s="138"/>
      <c r="L15" s="126"/>
      <c r="M15" s="255"/>
      <c r="N15" s="255"/>
      <c r="O15" s="126"/>
      <c r="P15" s="126"/>
      <c r="R15" s="192"/>
      <c r="AV15" s="104"/>
    </row>
    <row r="16" spans="2:48" ht="17.25" thickBot="1" x14ac:dyDescent="0.3">
      <c r="C16" s="192"/>
      <c r="D16" s="192"/>
      <c r="E16" s="192"/>
      <c r="F16" s="192"/>
      <c r="G16" s="192"/>
      <c r="H16" s="192"/>
      <c r="I16" s="192"/>
      <c r="J16" s="192"/>
      <c r="K16" s="192"/>
      <c r="L16" s="192"/>
      <c r="M16" s="256"/>
      <c r="N16" s="256"/>
      <c r="O16" s="192"/>
      <c r="R16" s="192"/>
      <c r="AV16" s="104"/>
    </row>
    <row r="17" spans="2:49" ht="18" thickBot="1" x14ac:dyDescent="0.3">
      <c r="B17" s="603" t="s">
        <v>233</v>
      </c>
      <c r="C17" s="631"/>
      <c r="D17" s="631"/>
      <c r="E17" s="631"/>
      <c r="F17" s="631"/>
      <c r="G17" s="631"/>
      <c r="H17" s="631"/>
      <c r="I17" s="631"/>
      <c r="J17" s="604"/>
      <c r="K17" s="603" t="s">
        <v>278</v>
      </c>
      <c r="L17" s="631"/>
      <c r="M17" s="631"/>
      <c r="N17" s="631"/>
      <c r="O17" s="631"/>
      <c r="P17" s="631"/>
      <c r="Q17" s="631"/>
      <c r="R17" s="631"/>
      <c r="S17" s="631"/>
      <c r="T17" s="631"/>
      <c r="U17" s="631"/>
      <c r="V17" s="631"/>
      <c r="W17" s="631"/>
      <c r="X17" s="631"/>
      <c r="Y17" s="631"/>
      <c r="Z17" s="631"/>
      <c r="AA17" s="631"/>
      <c r="AB17" s="604"/>
      <c r="AC17" s="46" t="s">
        <v>292</v>
      </c>
      <c r="AD17" s="47"/>
      <c r="AE17" s="47"/>
      <c r="AF17" s="47"/>
      <c r="AG17" s="47"/>
      <c r="AH17" s="47"/>
      <c r="AI17" s="47"/>
      <c r="AJ17" s="47"/>
      <c r="AK17" s="48"/>
      <c r="AL17" s="46" t="s">
        <v>293</v>
      </c>
      <c r="AM17" s="47"/>
      <c r="AN17" s="47"/>
      <c r="AO17" s="47"/>
      <c r="AP17" s="47"/>
      <c r="AQ17" s="47"/>
      <c r="AR17" s="47"/>
      <c r="AS17" s="47"/>
      <c r="AT17" s="48"/>
      <c r="AV17" s="104"/>
    </row>
    <row r="18" spans="2:49" ht="15" customHeight="1" x14ac:dyDescent="0.25">
      <c r="B18" s="808"/>
      <c r="C18" s="675"/>
      <c r="D18" s="794" t="s">
        <v>193</v>
      </c>
      <c r="E18" s="795"/>
      <c r="F18" s="796"/>
      <c r="G18" s="797" t="s">
        <v>28</v>
      </c>
      <c r="H18" s="794" t="s">
        <v>363</v>
      </c>
      <c r="I18" s="795"/>
      <c r="J18" s="796"/>
      <c r="K18" s="808" t="s">
        <v>247</v>
      </c>
      <c r="L18" s="675"/>
      <c r="M18" s="675"/>
      <c r="N18" s="675"/>
      <c r="O18" s="675"/>
      <c r="P18" s="675"/>
      <c r="Q18" s="675"/>
      <c r="R18" s="675"/>
      <c r="S18" s="675"/>
      <c r="T18" s="675"/>
      <c r="U18" s="675"/>
      <c r="V18" s="675"/>
      <c r="W18" s="675"/>
      <c r="X18" s="675"/>
      <c r="Y18" s="675"/>
      <c r="Z18" s="675"/>
      <c r="AA18" s="675"/>
      <c r="AB18" s="676"/>
      <c r="AC18" s="808" t="s">
        <v>247</v>
      </c>
      <c r="AD18" s="675"/>
      <c r="AE18" s="675"/>
      <c r="AF18" s="675"/>
      <c r="AG18" s="675"/>
      <c r="AH18" s="675"/>
      <c r="AI18" s="675"/>
      <c r="AJ18" s="675"/>
      <c r="AK18" s="676"/>
      <c r="AL18" s="808" t="s">
        <v>247</v>
      </c>
      <c r="AM18" s="675"/>
      <c r="AN18" s="675"/>
      <c r="AO18" s="675"/>
      <c r="AP18" s="675"/>
      <c r="AQ18" s="675"/>
      <c r="AR18" s="675"/>
      <c r="AS18" s="675"/>
      <c r="AT18" s="676"/>
      <c r="AV18" s="104"/>
    </row>
    <row r="19" spans="2:49" s="128" customFormat="1" ht="34.5" x14ac:dyDescent="0.25">
      <c r="B19" s="282" t="s">
        <v>48</v>
      </c>
      <c r="C19" s="287" t="s">
        <v>26</v>
      </c>
      <c r="D19" s="290" t="s">
        <v>191</v>
      </c>
      <c r="E19" s="258" t="s">
        <v>192</v>
      </c>
      <c r="F19" s="283" t="s">
        <v>182</v>
      </c>
      <c r="G19" s="798"/>
      <c r="H19" s="290" t="s">
        <v>183</v>
      </c>
      <c r="I19" s="258" t="s">
        <v>184</v>
      </c>
      <c r="J19" s="283" t="s">
        <v>182</v>
      </c>
      <c r="K19" s="257" t="s">
        <v>21</v>
      </c>
      <c r="L19" s="182" t="s">
        <v>22</v>
      </c>
      <c r="M19" s="182" t="s">
        <v>23</v>
      </c>
      <c r="N19" s="182" t="s">
        <v>61</v>
      </c>
      <c r="O19" s="182" t="s">
        <v>87</v>
      </c>
      <c r="P19" s="182" t="s">
        <v>156</v>
      </c>
      <c r="Q19" s="182" t="s">
        <v>403</v>
      </c>
      <c r="R19" s="182" t="s">
        <v>404</v>
      </c>
      <c r="S19" s="182" t="s">
        <v>405</v>
      </c>
      <c r="T19" s="182" t="s">
        <v>412</v>
      </c>
      <c r="U19" s="182" t="s">
        <v>407</v>
      </c>
      <c r="V19" s="182" t="s">
        <v>408</v>
      </c>
      <c r="W19" s="182" t="s">
        <v>409</v>
      </c>
      <c r="X19" s="182" t="s">
        <v>410</v>
      </c>
      <c r="Y19" s="182" t="s">
        <v>411</v>
      </c>
      <c r="Z19" s="182" t="s">
        <v>310</v>
      </c>
      <c r="AA19" s="182" t="s">
        <v>24</v>
      </c>
      <c r="AB19" s="183" t="s">
        <v>25</v>
      </c>
      <c r="AC19" s="833" t="s">
        <v>273</v>
      </c>
      <c r="AD19" s="716"/>
      <c r="AE19" s="182" t="s">
        <v>21</v>
      </c>
      <c r="AF19" s="182" t="s">
        <v>22</v>
      </c>
      <c r="AG19" s="182" t="s">
        <v>23</v>
      </c>
      <c r="AH19" s="182" t="s">
        <v>61</v>
      </c>
      <c r="AI19" s="182" t="s">
        <v>87</v>
      </c>
      <c r="AJ19" s="182" t="s">
        <v>156</v>
      </c>
      <c r="AK19" s="427" t="s">
        <v>310</v>
      </c>
      <c r="AL19" s="833" t="s">
        <v>273</v>
      </c>
      <c r="AM19" s="716"/>
      <c r="AN19" s="182" t="s">
        <v>21</v>
      </c>
      <c r="AO19" s="182" t="s">
        <v>22</v>
      </c>
      <c r="AP19" s="182" t="s">
        <v>23</v>
      </c>
      <c r="AQ19" s="182" t="s">
        <v>61</v>
      </c>
      <c r="AR19" s="182" t="s">
        <v>87</v>
      </c>
      <c r="AS19" s="182" t="s">
        <v>156</v>
      </c>
      <c r="AT19" s="183" t="s">
        <v>310</v>
      </c>
      <c r="AV19" s="201"/>
    </row>
    <row r="20" spans="2:49" x14ac:dyDescent="0.25">
      <c r="B20" s="259" t="s">
        <v>29</v>
      </c>
      <c r="C20" s="288" t="s">
        <v>140</v>
      </c>
      <c r="D20" s="291"/>
      <c r="E20" s="260"/>
      <c r="F20" s="284">
        <f>E20-D20</f>
        <v>0</v>
      </c>
      <c r="G20" s="313"/>
      <c r="H20" s="291"/>
      <c r="I20" s="260"/>
      <c r="J20" s="284">
        <f>I20-H20</f>
        <v>0</v>
      </c>
      <c r="K20" s="400"/>
      <c r="L20" s="262"/>
      <c r="M20" s="262"/>
      <c r="N20" s="262"/>
      <c r="O20" s="262"/>
      <c r="P20" s="262"/>
      <c r="Q20" s="262"/>
      <c r="R20" s="262"/>
      <c r="S20" s="262"/>
      <c r="T20" s="262"/>
      <c r="U20" s="262"/>
      <c r="V20" s="262"/>
      <c r="W20" s="262"/>
      <c r="X20" s="262"/>
      <c r="Y20" s="262"/>
      <c r="Z20" s="263" t="e">
        <f t="shared" ref="Z20:Z27" si="0">AVERAGE(K20:Y20)</f>
        <v>#DIV/0!</v>
      </c>
      <c r="AA20" s="262"/>
      <c r="AB20" s="264"/>
      <c r="AC20" s="838">
        <f>Volume!C20</f>
        <v>0</v>
      </c>
      <c r="AD20" s="839"/>
      <c r="AE20" s="262"/>
      <c r="AF20" s="262"/>
      <c r="AG20" s="262"/>
      <c r="AH20" s="262"/>
      <c r="AI20" s="262"/>
      <c r="AJ20" s="265"/>
      <c r="AK20" s="266" t="e">
        <f>AVERAGE(AE20:AJ20)</f>
        <v>#DIV/0!</v>
      </c>
      <c r="AL20" s="838">
        <f>Volume!C21</f>
        <v>0</v>
      </c>
      <c r="AM20" s="839"/>
      <c r="AN20" s="262"/>
      <c r="AO20" s="262"/>
      <c r="AP20" s="262"/>
      <c r="AQ20" s="262"/>
      <c r="AR20" s="262"/>
      <c r="AS20" s="264"/>
      <c r="AT20" s="266" t="e">
        <f>AVERAGE(AN20:AS20)</f>
        <v>#DIV/0!</v>
      </c>
      <c r="AV20" s="104"/>
    </row>
    <row r="21" spans="2:49" x14ac:dyDescent="0.25">
      <c r="B21" s="115"/>
      <c r="C21" s="289" t="s">
        <v>150</v>
      </c>
      <c r="D21" s="291"/>
      <c r="E21" s="260"/>
      <c r="F21" s="284">
        <f t="shared" ref="F21:F27" si="1">E21-D21</f>
        <v>0</v>
      </c>
      <c r="G21" s="313"/>
      <c r="H21" s="291"/>
      <c r="I21" s="260"/>
      <c r="J21" s="284">
        <f t="shared" ref="J21:J27" si="2">I21-H21</f>
        <v>0</v>
      </c>
      <c r="K21" s="400"/>
      <c r="L21" s="262"/>
      <c r="M21" s="262"/>
      <c r="N21" s="262"/>
      <c r="O21" s="262"/>
      <c r="P21" s="262"/>
      <c r="Q21" s="262"/>
      <c r="R21" s="262"/>
      <c r="S21" s="262"/>
      <c r="T21" s="262"/>
      <c r="U21" s="262"/>
      <c r="V21" s="262"/>
      <c r="W21" s="262"/>
      <c r="X21" s="262"/>
      <c r="Y21" s="262"/>
      <c r="Z21" s="263" t="e">
        <f t="shared" si="0"/>
        <v>#DIV/0!</v>
      </c>
      <c r="AA21" s="262"/>
      <c r="AB21" s="264"/>
      <c r="AC21" s="838"/>
      <c r="AD21" s="839"/>
      <c r="AE21" s="262"/>
      <c r="AF21" s="262"/>
      <c r="AG21" s="262"/>
      <c r="AH21" s="262"/>
      <c r="AI21" s="262"/>
      <c r="AJ21" s="265"/>
      <c r="AK21" s="266" t="e">
        <f t="shared" ref="AK21:AK27" si="3">AVERAGE(AE21:AJ21)</f>
        <v>#DIV/0!</v>
      </c>
      <c r="AL21" s="838"/>
      <c r="AM21" s="839"/>
      <c r="AN21" s="262"/>
      <c r="AO21" s="262"/>
      <c r="AP21" s="262"/>
      <c r="AQ21" s="262"/>
      <c r="AR21" s="262"/>
      <c r="AS21" s="264"/>
      <c r="AT21" s="266" t="e">
        <f t="shared" ref="AT21:AT27" si="4">AVERAGE(AN21:AS21)</f>
        <v>#DIV/0!</v>
      </c>
      <c r="AV21" s="104"/>
    </row>
    <row r="22" spans="2:49" x14ac:dyDescent="0.25">
      <c r="B22" s="259" t="s">
        <v>30</v>
      </c>
      <c r="C22" s="288" t="s">
        <v>140</v>
      </c>
      <c r="D22" s="291"/>
      <c r="E22" s="260"/>
      <c r="F22" s="284">
        <f t="shared" si="1"/>
        <v>0</v>
      </c>
      <c r="G22" s="313"/>
      <c r="H22" s="291"/>
      <c r="I22" s="260"/>
      <c r="J22" s="284">
        <f t="shared" si="2"/>
        <v>0</v>
      </c>
      <c r="K22" s="400"/>
      <c r="L22" s="262"/>
      <c r="M22" s="262"/>
      <c r="N22" s="262"/>
      <c r="O22" s="262"/>
      <c r="P22" s="262"/>
      <c r="Q22" s="262"/>
      <c r="R22" s="262"/>
      <c r="S22" s="262"/>
      <c r="T22" s="262"/>
      <c r="U22" s="262"/>
      <c r="V22" s="262"/>
      <c r="W22" s="262"/>
      <c r="X22" s="262"/>
      <c r="Y22" s="262"/>
      <c r="Z22" s="263" t="e">
        <f t="shared" si="0"/>
        <v>#DIV/0!</v>
      </c>
      <c r="AA22" s="262"/>
      <c r="AB22" s="264"/>
      <c r="AC22" s="851" t="s">
        <v>129</v>
      </c>
      <c r="AD22" s="852"/>
      <c r="AE22" s="262"/>
      <c r="AF22" s="262"/>
      <c r="AG22" s="262"/>
      <c r="AH22" s="262"/>
      <c r="AI22" s="262"/>
      <c r="AJ22" s="265"/>
      <c r="AK22" s="266" t="e">
        <f t="shared" si="3"/>
        <v>#DIV/0!</v>
      </c>
      <c r="AL22" s="851" t="s">
        <v>129</v>
      </c>
      <c r="AM22" s="852"/>
      <c r="AN22" s="262"/>
      <c r="AO22" s="262"/>
      <c r="AP22" s="262"/>
      <c r="AQ22" s="262"/>
      <c r="AR22" s="262"/>
      <c r="AS22" s="264"/>
      <c r="AT22" s="266" t="e">
        <f t="shared" si="4"/>
        <v>#DIV/0!</v>
      </c>
      <c r="AV22" s="104"/>
    </row>
    <row r="23" spans="2:49" x14ac:dyDescent="0.25">
      <c r="B23" s="267"/>
      <c r="C23" s="289" t="s">
        <v>150</v>
      </c>
      <c r="D23" s="291"/>
      <c r="E23" s="260"/>
      <c r="F23" s="284">
        <f t="shared" si="1"/>
        <v>0</v>
      </c>
      <c r="G23" s="313"/>
      <c r="H23" s="291"/>
      <c r="I23" s="260"/>
      <c r="J23" s="284">
        <f t="shared" si="2"/>
        <v>0</v>
      </c>
      <c r="K23" s="400"/>
      <c r="L23" s="262"/>
      <c r="M23" s="262"/>
      <c r="N23" s="262"/>
      <c r="O23" s="262"/>
      <c r="P23" s="262"/>
      <c r="Q23" s="262"/>
      <c r="R23" s="262"/>
      <c r="S23" s="262"/>
      <c r="T23" s="262"/>
      <c r="U23" s="262"/>
      <c r="V23" s="262"/>
      <c r="W23" s="262"/>
      <c r="X23" s="262"/>
      <c r="Y23" s="262"/>
      <c r="Z23" s="263" t="e">
        <f t="shared" si="0"/>
        <v>#DIV/0!</v>
      </c>
      <c r="AA23" s="262"/>
      <c r="AB23" s="264"/>
      <c r="AC23" s="851"/>
      <c r="AD23" s="852"/>
      <c r="AE23" s="262"/>
      <c r="AF23" s="262"/>
      <c r="AG23" s="262"/>
      <c r="AH23" s="262"/>
      <c r="AI23" s="262"/>
      <c r="AJ23" s="265"/>
      <c r="AK23" s="266" t="e">
        <f t="shared" si="3"/>
        <v>#DIV/0!</v>
      </c>
      <c r="AL23" s="851"/>
      <c r="AM23" s="852"/>
      <c r="AN23" s="262"/>
      <c r="AO23" s="262"/>
      <c r="AP23" s="262"/>
      <c r="AQ23" s="262"/>
      <c r="AR23" s="262"/>
      <c r="AS23" s="264"/>
      <c r="AT23" s="266" t="e">
        <f t="shared" si="4"/>
        <v>#DIV/0!</v>
      </c>
      <c r="AV23" s="104"/>
    </row>
    <row r="24" spans="2:49" x14ac:dyDescent="0.25">
      <c r="B24" s="115" t="s">
        <v>31</v>
      </c>
      <c r="C24" s="288" t="s">
        <v>140</v>
      </c>
      <c r="D24" s="291"/>
      <c r="E24" s="260"/>
      <c r="F24" s="284">
        <f t="shared" si="1"/>
        <v>0</v>
      </c>
      <c r="G24" s="313"/>
      <c r="H24" s="291"/>
      <c r="I24" s="260"/>
      <c r="J24" s="284">
        <f t="shared" si="2"/>
        <v>0</v>
      </c>
      <c r="K24" s="400"/>
      <c r="L24" s="262"/>
      <c r="M24" s="262"/>
      <c r="N24" s="262"/>
      <c r="O24" s="262"/>
      <c r="P24" s="262"/>
      <c r="Q24" s="262"/>
      <c r="R24" s="262"/>
      <c r="S24" s="262"/>
      <c r="T24" s="262"/>
      <c r="U24" s="262"/>
      <c r="V24" s="262"/>
      <c r="W24" s="262"/>
      <c r="X24" s="262"/>
      <c r="Y24" s="262"/>
      <c r="Z24" s="263" t="e">
        <f t="shared" si="0"/>
        <v>#DIV/0!</v>
      </c>
      <c r="AA24" s="262"/>
      <c r="AB24" s="264"/>
      <c r="AC24" s="838">
        <f>Volume!D20</f>
        <v>0</v>
      </c>
      <c r="AD24" s="839"/>
      <c r="AE24" s="262"/>
      <c r="AF24" s="262"/>
      <c r="AG24" s="262"/>
      <c r="AH24" s="262"/>
      <c r="AI24" s="262"/>
      <c r="AJ24" s="265"/>
      <c r="AK24" s="266" t="e">
        <f t="shared" si="3"/>
        <v>#DIV/0!</v>
      </c>
      <c r="AL24" s="838">
        <f>Volume!D21</f>
        <v>0</v>
      </c>
      <c r="AM24" s="839"/>
      <c r="AN24" s="262"/>
      <c r="AO24" s="262"/>
      <c r="AP24" s="262"/>
      <c r="AQ24" s="262"/>
      <c r="AR24" s="262"/>
      <c r="AS24" s="264"/>
      <c r="AT24" s="266" t="e">
        <f t="shared" si="4"/>
        <v>#DIV/0!</v>
      </c>
      <c r="AV24" s="104"/>
    </row>
    <row r="25" spans="2:49" x14ac:dyDescent="0.25">
      <c r="B25" s="267"/>
      <c r="C25" s="289" t="s">
        <v>150</v>
      </c>
      <c r="D25" s="291"/>
      <c r="E25" s="260"/>
      <c r="F25" s="284">
        <f t="shared" si="1"/>
        <v>0</v>
      </c>
      <c r="G25" s="313"/>
      <c r="H25" s="291"/>
      <c r="I25" s="260"/>
      <c r="J25" s="284">
        <f t="shared" si="2"/>
        <v>0</v>
      </c>
      <c r="K25" s="400"/>
      <c r="L25" s="262"/>
      <c r="M25" s="262"/>
      <c r="N25" s="262"/>
      <c r="O25" s="262"/>
      <c r="P25" s="262"/>
      <c r="Q25" s="262"/>
      <c r="R25" s="262"/>
      <c r="S25" s="262"/>
      <c r="T25" s="262"/>
      <c r="U25" s="262"/>
      <c r="V25" s="262"/>
      <c r="W25" s="262"/>
      <c r="X25" s="262"/>
      <c r="Y25" s="262"/>
      <c r="Z25" s="263" t="e">
        <f t="shared" si="0"/>
        <v>#DIV/0!</v>
      </c>
      <c r="AA25" s="262"/>
      <c r="AB25" s="264"/>
      <c r="AC25" s="838"/>
      <c r="AD25" s="850"/>
      <c r="AE25" s="262"/>
      <c r="AF25" s="262"/>
      <c r="AG25" s="262"/>
      <c r="AH25" s="262"/>
      <c r="AI25" s="262"/>
      <c r="AJ25" s="262"/>
      <c r="AK25" s="266" t="e">
        <f t="shared" si="3"/>
        <v>#DIV/0!</v>
      </c>
      <c r="AL25" s="838"/>
      <c r="AM25" s="850"/>
      <c r="AN25" s="262"/>
      <c r="AO25" s="262"/>
      <c r="AP25" s="262"/>
      <c r="AQ25" s="262"/>
      <c r="AR25" s="262"/>
      <c r="AS25" s="262"/>
      <c r="AT25" s="266" t="e">
        <f t="shared" si="4"/>
        <v>#DIV/0!</v>
      </c>
      <c r="AV25" s="104"/>
    </row>
    <row r="26" spans="2:49" x14ac:dyDescent="0.25">
      <c r="B26" s="860" t="s">
        <v>367</v>
      </c>
      <c r="C26" s="288" t="s">
        <v>140</v>
      </c>
      <c r="D26" s="291"/>
      <c r="E26" s="260"/>
      <c r="F26" s="284">
        <f t="shared" si="1"/>
        <v>0</v>
      </c>
      <c r="G26" s="313"/>
      <c r="H26" s="291"/>
      <c r="I26" s="260"/>
      <c r="J26" s="284">
        <f t="shared" si="2"/>
        <v>0</v>
      </c>
      <c r="K26" s="400"/>
      <c r="L26" s="262"/>
      <c r="M26" s="262"/>
      <c r="N26" s="262"/>
      <c r="O26" s="262"/>
      <c r="P26" s="262"/>
      <c r="Q26" s="262"/>
      <c r="R26" s="262"/>
      <c r="S26" s="262"/>
      <c r="T26" s="262"/>
      <c r="U26" s="262"/>
      <c r="V26" s="262"/>
      <c r="W26" s="262"/>
      <c r="X26" s="262"/>
      <c r="Y26" s="262"/>
      <c r="Z26" s="263" t="e">
        <f t="shared" si="0"/>
        <v>#DIV/0!</v>
      </c>
      <c r="AA26" s="262"/>
      <c r="AB26" s="264"/>
      <c r="AC26" s="449"/>
      <c r="AD26" s="443"/>
      <c r="AE26" s="262"/>
      <c r="AF26" s="262"/>
      <c r="AG26" s="262"/>
      <c r="AH26" s="262"/>
      <c r="AI26" s="262"/>
      <c r="AJ26" s="262"/>
      <c r="AK26" s="266" t="e">
        <f t="shared" si="3"/>
        <v>#DIV/0!</v>
      </c>
      <c r="AL26" s="449"/>
      <c r="AM26" s="443"/>
      <c r="AN26" s="262"/>
      <c r="AO26" s="262"/>
      <c r="AP26" s="262"/>
      <c r="AQ26" s="262"/>
      <c r="AR26" s="262"/>
      <c r="AS26" s="262"/>
      <c r="AT26" s="266" t="e">
        <f t="shared" si="4"/>
        <v>#DIV/0!</v>
      </c>
      <c r="AV26" s="104"/>
    </row>
    <row r="27" spans="2:49" ht="17.25" thickBot="1" x14ac:dyDescent="0.3">
      <c r="B27" s="861"/>
      <c r="C27" s="289" t="s">
        <v>373</v>
      </c>
      <c r="D27" s="292"/>
      <c r="E27" s="293"/>
      <c r="F27" s="284">
        <f t="shared" si="1"/>
        <v>0</v>
      </c>
      <c r="G27" s="314"/>
      <c r="H27" s="292"/>
      <c r="I27" s="293"/>
      <c r="J27" s="294">
        <f t="shared" si="2"/>
        <v>0</v>
      </c>
      <c r="K27" s="446"/>
      <c r="L27" s="447"/>
      <c r="M27" s="447"/>
      <c r="N27" s="447"/>
      <c r="O27" s="447"/>
      <c r="P27" s="447"/>
      <c r="Q27" s="447"/>
      <c r="R27" s="447"/>
      <c r="S27" s="447"/>
      <c r="T27" s="447"/>
      <c r="U27" s="447"/>
      <c r="V27" s="447"/>
      <c r="W27" s="447"/>
      <c r="X27" s="447"/>
      <c r="Y27" s="447"/>
      <c r="Z27" s="263" t="e">
        <f t="shared" si="0"/>
        <v>#DIV/0!</v>
      </c>
      <c r="AA27" s="447"/>
      <c r="AB27" s="448"/>
      <c r="AC27" s="450"/>
      <c r="AD27" s="451"/>
      <c r="AE27" s="447"/>
      <c r="AF27" s="447"/>
      <c r="AG27" s="447"/>
      <c r="AH27" s="447"/>
      <c r="AI27" s="447"/>
      <c r="AJ27" s="447"/>
      <c r="AK27" s="266" t="e">
        <f t="shared" si="3"/>
        <v>#DIV/0!</v>
      </c>
      <c r="AL27" s="450"/>
      <c r="AM27" s="451"/>
      <c r="AN27" s="447"/>
      <c r="AO27" s="447"/>
      <c r="AP27" s="447"/>
      <c r="AQ27" s="447"/>
      <c r="AR27" s="447"/>
      <c r="AS27" s="447"/>
      <c r="AT27" s="266" t="e">
        <f t="shared" si="4"/>
        <v>#DIV/0!</v>
      </c>
      <c r="AV27" s="104"/>
    </row>
    <row r="28" spans="2:49" ht="25.5" customHeight="1" thickBot="1" x14ac:dyDescent="0.3">
      <c r="B28" s="152" t="s">
        <v>151</v>
      </c>
      <c r="C28" s="286"/>
      <c r="D28" s="234"/>
      <c r="E28" s="234"/>
      <c r="F28" s="234"/>
      <c r="G28" s="234"/>
      <c r="H28" s="234"/>
      <c r="I28" s="234"/>
      <c r="J28" s="285"/>
      <c r="K28" s="843" t="s">
        <v>344</v>
      </c>
      <c r="L28" s="844"/>
      <c r="M28" s="844"/>
      <c r="N28" s="844"/>
      <c r="O28" s="844"/>
      <c r="P28" s="844"/>
      <c r="Q28" s="844"/>
      <c r="R28" s="844"/>
      <c r="S28" s="844"/>
      <c r="T28" s="844"/>
      <c r="U28" s="844"/>
      <c r="V28" s="844"/>
      <c r="W28" s="844"/>
      <c r="X28" s="844"/>
      <c r="Y28" s="845"/>
      <c r="Z28" s="442">
        <f>Volume!C16</f>
        <v>0</v>
      </c>
      <c r="AA28" s="234"/>
      <c r="AB28" s="270"/>
      <c r="AC28" s="444"/>
      <c r="AD28" s="444"/>
      <c r="AE28" s="791" t="s">
        <v>344</v>
      </c>
      <c r="AF28" s="792"/>
      <c r="AG28" s="792"/>
      <c r="AH28" s="792"/>
      <c r="AI28" s="792"/>
      <c r="AJ28" s="793"/>
      <c r="AK28" s="445">
        <f>IF(AC20="Freezer",AC24,0)</f>
        <v>0</v>
      </c>
      <c r="AL28" s="444"/>
      <c r="AM28" s="444"/>
      <c r="AN28" s="791" t="s">
        <v>344</v>
      </c>
      <c r="AO28" s="792"/>
      <c r="AP28" s="792"/>
      <c r="AQ28" s="792"/>
      <c r="AR28" s="792"/>
      <c r="AS28" s="793"/>
      <c r="AT28" s="271">
        <f>IF(AL20="Freezer",AL24,0)</f>
        <v>0</v>
      </c>
      <c r="AV28" s="104"/>
    </row>
    <row r="29" spans="2:49" ht="17.25" thickBot="1" x14ac:dyDescent="0.3">
      <c r="B29" s="112"/>
      <c r="C29" s="26"/>
      <c r="D29" s="205"/>
      <c r="E29" s="205"/>
      <c r="F29" s="205"/>
      <c r="G29" s="205"/>
      <c r="H29" s="205"/>
      <c r="I29" s="205"/>
      <c r="J29" s="205"/>
      <c r="K29" s="281"/>
      <c r="L29" s="281"/>
      <c r="M29" s="281"/>
      <c r="N29" s="281"/>
      <c r="O29" s="281"/>
      <c r="P29" s="281"/>
      <c r="Q29" s="281"/>
      <c r="R29" s="192"/>
      <c r="AQ29" s="192"/>
      <c r="AR29" s="192"/>
      <c r="AS29" s="192"/>
      <c r="AT29" s="192"/>
      <c r="AU29" s="192"/>
      <c r="AV29" s="104"/>
      <c r="AW29" s="192"/>
    </row>
    <row r="30" spans="2:49" ht="18.75" thickBot="1" x14ac:dyDescent="0.3">
      <c r="B30" s="517" t="s">
        <v>179</v>
      </c>
      <c r="C30" s="47"/>
      <c r="D30" s="47"/>
      <c r="E30" s="47"/>
      <c r="F30" s="47"/>
      <c r="G30" s="48"/>
      <c r="H30" s="63"/>
      <c r="AQ30" s="192"/>
      <c r="AR30" s="192"/>
      <c r="AS30" s="192"/>
      <c r="AT30" s="192"/>
      <c r="AU30" s="192"/>
      <c r="AV30" s="104"/>
      <c r="AW30" s="192"/>
    </row>
    <row r="31" spans="2:49" ht="18.75" thickBot="1" x14ac:dyDescent="0.3">
      <c r="B31" s="853" t="s">
        <v>178</v>
      </c>
      <c r="C31" s="854"/>
      <c r="D31" s="854"/>
      <c r="E31" s="854"/>
      <c r="F31" s="854"/>
      <c r="G31" s="855"/>
      <c r="H31" s="379"/>
      <c r="I31" s="379"/>
      <c r="J31" s="379"/>
      <c r="K31" s="379"/>
      <c r="L31" s="379"/>
      <c r="M31" s="379"/>
      <c r="N31" s="379"/>
      <c r="O31" s="379"/>
      <c r="P31" s="126"/>
      <c r="AQ31" s="192"/>
      <c r="AR31" s="192"/>
      <c r="AS31" s="192"/>
      <c r="AT31" s="192"/>
      <c r="AU31" s="192"/>
      <c r="AV31" s="104"/>
      <c r="AW31" s="192"/>
    </row>
    <row r="32" spans="2:49" ht="36" thickTop="1" thickBot="1" x14ac:dyDescent="0.3">
      <c r="B32" s="477"/>
      <c r="C32" s="471"/>
      <c r="D32" s="429" t="s">
        <v>29</v>
      </c>
      <c r="E32" s="428" t="s">
        <v>30</v>
      </c>
      <c r="F32" s="428" t="s">
        <v>31</v>
      </c>
      <c r="G32" s="478" t="s">
        <v>367</v>
      </c>
      <c r="H32" s="126"/>
      <c r="I32" s="126"/>
      <c r="J32" s="126"/>
      <c r="K32" s="126"/>
      <c r="AQ32" s="192"/>
      <c r="AR32" s="192"/>
      <c r="AS32" s="192"/>
      <c r="AT32" s="192"/>
      <c r="AU32" s="192"/>
      <c r="AV32" s="104"/>
      <c r="AW32" s="192"/>
    </row>
    <row r="33" spans="2:49" x14ac:dyDescent="0.25">
      <c r="B33" s="479" t="s">
        <v>15</v>
      </c>
      <c r="C33" s="466" t="s">
        <v>34</v>
      </c>
      <c r="D33" s="430">
        <f>(E20-D20)</f>
        <v>0</v>
      </c>
      <c r="E33" s="263">
        <f>(E22-D22)</f>
        <v>0</v>
      </c>
      <c r="F33" s="263">
        <f>(E24-D24)</f>
        <v>0</v>
      </c>
      <c r="G33" s="266">
        <f>(E26-D26)</f>
        <v>0</v>
      </c>
      <c r="H33" s="126"/>
      <c r="I33" s="485" t="s">
        <v>368</v>
      </c>
      <c r="J33" s="486">
        <f>'General Info &amp; Test Results'!C27</f>
        <v>0</v>
      </c>
      <c r="K33" s="126"/>
      <c r="AQ33" s="192"/>
      <c r="AR33" s="192"/>
      <c r="AS33" s="192"/>
      <c r="AT33" s="192"/>
      <c r="AU33" s="192"/>
      <c r="AV33" s="104"/>
      <c r="AW33" s="192"/>
    </row>
    <row r="34" spans="2:49" ht="17.25" thickBot="1" x14ac:dyDescent="0.3">
      <c r="B34" s="479" t="s">
        <v>13</v>
      </c>
      <c r="C34" s="466" t="s">
        <v>28</v>
      </c>
      <c r="D34" s="301">
        <f>G20</f>
        <v>0</v>
      </c>
      <c r="E34" s="261">
        <f>G22</f>
        <v>0</v>
      </c>
      <c r="F34" s="261">
        <f>G24</f>
        <v>0</v>
      </c>
      <c r="G34" s="284">
        <f>G26</f>
        <v>0</v>
      </c>
      <c r="H34" s="126"/>
      <c r="I34" s="487" t="s">
        <v>369</v>
      </c>
      <c r="J34" s="241">
        <f>IF(J33="Chest Freezer",0.7,0.85)</f>
        <v>0.85</v>
      </c>
      <c r="K34" s="126"/>
      <c r="AQ34" s="192"/>
      <c r="AR34" s="192"/>
      <c r="AS34" s="192"/>
      <c r="AT34" s="192"/>
      <c r="AU34" s="192"/>
      <c r="AV34" s="104"/>
      <c r="AW34" s="192"/>
    </row>
    <row r="35" spans="2:49" ht="18" thickBot="1" x14ac:dyDescent="0.3">
      <c r="B35" s="480" t="s">
        <v>17</v>
      </c>
      <c r="C35" s="467" t="s">
        <v>249</v>
      </c>
      <c r="D35" s="311" t="e">
        <f>(D34*1440*$J$34)/D33</f>
        <v>#DIV/0!</v>
      </c>
      <c r="E35" s="310" t="e">
        <f t="shared" ref="E35:F35" si="5">(E34*1440*$J$34)/E33</f>
        <v>#DIV/0!</v>
      </c>
      <c r="F35" s="310" t="e">
        <f t="shared" si="5"/>
        <v>#DIV/0!</v>
      </c>
      <c r="G35" s="381" t="e">
        <f>(G34*1440*$J$34)/G33</f>
        <v>#DIV/0!</v>
      </c>
      <c r="H35" s="126"/>
      <c r="I35" s="126"/>
      <c r="J35" s="126"/>
      <c r="K35" s="126"/>
      <c r="AQ35" s="192"/>
      <c r="AR35" s="192"/>
      <c r="AS35" s="192"/>
      <c r="AT35" s="192"/>
      <c r="AU35" s="192"/>
      <c r="AV35" s="104"/>
      <c r="AW35" s="192"/>
    </row>
    <row r="36" spans="2:49" ht="18.75" thickBot="1" x14ac:dyDescent="0.3">
      <c r="B36" s="856" t="s">
        <v>177</v>
      </c>
      <c r="C36" s="857"/>
      <c r="D36" s="858"/>
      <c r="E36" s="858"/>
      <c r="F36" s="858"/>
      <c r="G36" s="859"/>
      <c r="H36" s="379"/>
      <c r="I36" s="846" t="s">
        <v>180</v>
      </c>
      <c r="J36" s="847"/>
      <c r="K36" s="847"/>
      <c r="L36" s="847"/>
      <c r="M36" s="305"/>
      <c r="AQ36" s="192"/>
      <c r="AR36" s="192"/>
      <c r="AS36" s="192"/>
      <c r="AT36" s="192"/>
      <c r="AU36" s="192"/>
      <c r="AV36" s="104"/>
      <c r="AW36" s="192"/>
    </row>
    <row r="37" spans="2:49" ht="36" thickTop="1" thickBot="1" x14ac:dyDescent="0.3">
      <c r="B37" s="848" t="s">
        <v>7</v>
      </c>
      <c r="C37" s="849"/>
      <c r="D37" s="429" t="s">
        <v>29</v>
      </c>
      <c r="E37" s="428" t="s">
        <v>30</v>
      </c>
      <c r="F37" s="465" t="s">
        <v>31</v>
      </c>
      <c r="G37" s="478" t="s">
        <v>367</v>
      </c>
      <c r="H37" s="126"/>
      <c r="I37" s="126"/>
      <c r="AQ37" s="192"/>
      <c r="AR37" s="192"/>
      <c r="AS37" s="192"/>
      <c r="AT37" s="192"/>
      <c r="AU37" s="192"/>
      <c r="AV37" s="104"/>
      <c r="AW37" s="192"/>
    </row>
    <row r="38" spans="2:49" ht="18" thickBot="1" x14ac:dyDescent="0.3">
      <c r="B38" s="489" t="s">
        <v>71</v>
      </c>
      <c r="C38" s="469" t="s">
        <v>34</v>
      </c>
      <c r="D38" s="430">
        <f>(E20-D20)</f>
        <v>0</v>
      </c>
      <c r="E38" s="263">
        <f>(E22-D22)</f>
        <v>0</v>
      </c>
      <c r="F38" s="263">
        <f>(E24-D24)</f>
        <v>0</v>
      </c>
      <c r="G38" s="266">
        <f>(E26-D26)</f>
        <v>0</v>
      </c>
      <c r="H38" s="126"/>
      <c r="I38" s="46" t="s">
        <v>137</v>
      </c>
      <c r="J38" s="47"/>
      <c r="K38" s="47"/>
      <c r="L38" s="47"/>
      <c r="M38" s="47"/>
      <c r="N38" s="47"/>
      <c r="O38" s="47"/>
      <c r="P38" s="48"/>
      <c r="AQ38" s="192"/>
      <c r="AR38" s="192"/>
      <c r="AS38" s="192"/>
      <c r="AT38" s="192"/>
      <c r="AU38" s="192"/>
      <c r="AV38" s="104"/>
      <c r="AW38" s="192"/>
    </row>
    <row r="39" spans="2:49" ht="15" customHeight="1" thickBot="1" x14ac:dyDescent="0.3">
      <c r="B39" s="489" t="s">
        <v>72</v>
      </c>
      <c r="C39" s="469" t="s">
        <v>28</v>
      </c>
      <c r="D39" s="301">
        <f>G20</f>
        <v>0</v>
      </c>
      <c r="E39" s="261">
        <f>G22</f>
        <v>0</v>
      </c>
      <c r="F39" s="261">
        <f>G24</f>
        <v>0</v>
      </c>
      <c r="G39" s="284">
        <f>G26</f>
        <v>0</v>
      </c>
      <c r="H39" s="126"/>
      <c r="I39" s="840" t="s">
        <v>345</v>
      </c>
      <c r="J39" s="841"/>
      <c r="K39" s="841"/>
      <c r="L39" s="841"/>
      <c r="M39" s="841"/>
      <c r="N39" s="841"/>
      <c r="O39" s="841"/>
      <c r="P39" s="842"/>
      <c r="AQ39" s="192"/>
      <c r="AR39" s="192"/>
      <c r="AS39" s="192"/>
      <c r="AT39" s="192"/>
      <c r="AU39" s="192"/>
      <c r="AV39" s="104"/>
      <c r="AW39" s="192"/>
    </row>
    <row r="40" spans="2:49" ht="15" customHeight="1" x14ac:dyDescent="0.25">
      <c r="B40" s="489"/>
      <c r="C40" s="469" t="s">
        <v>79</v>
      </c>
      <c r="D40" s="301" t="e">
        <f>D39*1440*$J$34/D38</f>
        <v>#DIV/0!</v>
      </c>
      <c r="E40" s="261" t="e">
        <f t="shared" ref="E40:F40" si="6">E39*1440*$J$34/E38</f>
        <v>#DIV/0!</v>
      </c>
      <c r="F40" s="261" t="e">
        <f t="shared" si="6"/>
        <v>#DIV/0!</v>
      </c>
      <c r="G40" s="284" t="e">
        <f>G39*1440*$J$34/G38</f>
        <v>#DIV/0!</v>
      </c>
      <c r="H40" s="126"/>
      <c r="I40" s="871"/>
      <c r="J40" s="872"/>
      <c r="K40" s="872"/>
      <c r="L40" s="872"/>
      <c r="M40" s="872"/>
      <c r="N40" s="872"/>
      <c r="O40" s="872"/>
      <c r="P40" s="873"/>
      <c r="AQ40" s="192"/>
      <c r="AR40" s="192"/>
      <c r="AS40" s="192"/>
      <c r="AT40" s="192"/>
      <c r="AU40" s="192"/>
      <c r="AV40" s="104"/>
      <c r="AW40" s="192"/>
    </row>
    <row r="41" spans="2:49" ht="21" customHeight="1" x14ac:dyDescent="0.25">
      <c r="B41" s="834" t="s">
        <v>70</v>
      </c>
      <c r="C41" s="835"/>
      <c r="D41" s="112"/>
      <c r="E41" s="112"/>
      <c r="F41" s="112"/>
      <c r="G41" s="99"/>
      <c r="H41" s="126"/>
      <c r="I41" s="646"/>
      <c r="J41" s="647"/>
      <c r="K41" s="647"/>
      <c r="L41" s="647"/>
      <c r="M41" s="647"/>
      <c r="N41" s="647"/>
      <c r="O41" s="647"/>
      <c r="P41" s="648"/>
      <c r="AQ41" s="192"/>
      <c r="AR41" s="192"/>
      <c r="AS41" s="192"/>
      <c r="AT41" s="192"/>
      <c r="AU41" s="192"/>
      <c r="AV41" s="104"/>
      <c r="AW41" s="192"/>
    </row>
    <row r="42" spans="2:49" ht="36" customHeight="1" x14ac:dyDescent="0.25">
      <c r="B42" s="481" t="s">
        <v>74</v>
      </c>
      <c r="C42" s="472" t="s">
        <v>76</v>
      </c>
      <c r="D42" s="262"/>
      <c r="E42" s="836" t="s">
        <v>374</v>
      </c>
      <c r="F42" s="837"/>
      <c r="G42" s="490"/>
      <c r="H42" s="274"/>
      <c r="I42" s="646"/>
      <c r="J42" s="647"/>
      <c r="K42" s="647"/>
      <c r="L42" s="647"/>
      <c r="M42" s="647"/>
      <c r="N42" s="647"/>
      <c r="O42" s="647"/>
      <c r="P42" s="648"/>
      <c r="AQ42" s="192"/>
      <c r="AR42" s="192"/>
      <c r="AS42" s="192"/>
      <c r="AT42" s="192"/>
      <c r="AU42" s="192"/>
      <c r="AV42" s="104"/>
      <c r="AW42" s="192"/>
    </row>
    <row r="43" spans="2:49" ht="39" customHeight="1" x14ac:dyDescent="0.25">
      <c r="B43" s="481" t="s">
        <v>75</v>
      </c>
      <c r="C43" s="472" t="s">
        <v>77</v>
      </c>
      <c r="D43" s="262"/>
      <c r="E43" s="836" t="s">
        <v>374</v>
      </c>
      <c r="F43" s="837"/>
      <c r="G43" s="490"/>
      <c r="H43" s="274"/>
      <c r="I43" s="646"/>
      <c r="J43" s="647"/>
      <c r="K43" s="647"/>
      <c r="L43" s="647"/>
      <c r="M43" s="647"/>
      <c r="N43" s="647"/>
      <c r="O43" s="647"/>
      <c r="P43" s="648"/>
      <c r="AQ43" s="192"/>
      <c r="AR43" s="192"/>
      <c r="AS43" s="192"/>
      <c r="AT43" s="192"/>
      <c r="AU43" s="192"/>
      <c r="AV43" s="104"/>
      <c r="AW43" s="192"/>
    </row>
    <row r="44" spans="2:49" ht="35.25" customHeight="1" thickBot="1" x14ac:dyDescent="0.3">
      <c r="B44" s="481" t="s">
        <v>33</v>
      </c>
      <c r="C44" s="474" t="s">
        <v>78</v>
      </c>
      <c r="D44" s="262"/>
      <c r="E44" s="402"/>
      <c r="F44" s="402"/>
      <c r="G44" s="407"/>
      <c r="H44" s="126"/>
      <c r="I44" s="649"/>
      <c r="J44" s="650"/>
      <c r="K44" s="650"/>
      <c r="L44" s="650"/>
      <c r="M44" s="650"/>
      <c r="N44" s="650"/>
      <c r="O44" s="650"/>
      <c r="P44" s="651"/>
      <c r="AQ44" s="192"/>
      <c r="AR44" s="192"/>
      <c r="AS44" s="192"/>
      <c r="AT44" s="192"/>
      <c r="AU44" s="192"/>
      <c r="AV44" s="104"/>
      <c r="AW44" s="192"/>
    </row>
    <row r="45" spans="2:49" ht="36" customHeight="1" thickBot="1" x14ac:dyDescent="0.3">
      <c r="B45" s="481"/>
      <c r="C45" s="439"/>
      <c r="D45" s="468" t="s">
        <v>181</v>
      </c>
      <c r="E45" s="464" t="s">
        <v>30</v>
      </c>
      <c r="F45" s="464" t="s">
        <v>31</v>
      </c>
      <c r="G45" s="183" t="s">
        <v>367</v>
      </c>
      <c r="H45" s="126"/>
      <c r="I45" s="126"/>
      <c r="AQ45" s="192"/>
      <c r="AR45" s="192"/>
      <c r="AS45" s="192"/>
      <c r="AT45" s="192"/>
      <c r="AU45" s="192"/>
      <c r="AV45" s="104"/>
      <c r="AW45" s="192"/>
    </row>
    <row r="46" spans="2:49" ht="34.5" customHeight="1" thickBot="1" x14ac:dyDescent="0.3">
      <c r="B46" s="481" t="s">
        <v>50</v>
      </c>
      <c r="C46" s="470" t="s">
        <v>34</v>
      </c>
      <c r="D46" s="430">
        <f>(E21-D21)</f>
        <v>0</v>
      </c>
      <c r="E46" s="263">
        <f>(E23-D23)</f>
        <v>0</v>
      </c>
      <c r="F46" s="263">
        <f>(E25-D25)</f>
        <v>0</v>
      </c>
      <c r="G46" s="266">
        <f>(E27-D27)</f>
        <v>0</v>
      </c>
      <c r="H46" s="126"/>
      <c r="I46" s="665" t="s">
        <v>166</v>
      </c>
      <c r="J46" s="683"/>
      <c r="K46" s="683"/>
      <c r="L46" s="683"/>
      <c r="M46" s="683"/>
      <c r="N46" s="683"/>
      <c r="O46" s="683"/>
      <c r="P46" s="666"/>
      <c r="AQ46" s="192"/>
      <c r="AR46" s="192"/>
      <c r="AS46" s="192"/>
      <c r="AT46" s="192"/>
      <c r="AU46" s="192"/>
      <c r="AV46" s="104"/>
      <c r="AW46" s="192"/>
    </row>
    <row r="47" spans="2:49" ht="33.75" customHeight="1" thickBot="1" x14ac:dyDescent="0.3">
      <c r="B47" s="481" t="s">
        <v>49</v>
      </c>
      <c r="C47" s="466" t="s">
        <v>28</v>
      </c>
      <c r="D47" s="301">
        <f>G21</f>
        <v>0</v>
      </c>
      <c r="E47" s="261">
        <f>G23</f>
        <v>0</v>
      </c>
      <c r="F47" s="261">
        <f>G25</f>
        <v>0</v>
      </c>
      <c r="G47" s="284">
        <f>G27</f>
        <v>0</v>
      </c>
      <c r="H47" s="126"/>
      <c r="I47" s="821" t="s">
        <v>248</v>
      </c>
      <c r="J47" s="822"/>
      <c r="K47" s="822"/>
      <c r="L47" s="822"/>
      <c r="M47" s="822"/>
      <c r="N47" s="822"/>
      <c r="O47" s="822"/>
      <c r="P47" s="823"/>
      <c r="AQ47" s="192"/>
      <c r="AR47" s="192"/>
      <c r="AS47" s="192"/>
      <c r="AT47" s="192"/>
      <c r="AU47" s="192"/>
      <c r="AV47" s="104"/>
      <c r="AW47" s="192"/>
    </row>
    <row r="48" spans="2:49" x14ac:dyDescent="0.25">
      <c r="B48" s="481"/>
      <c r="C48" s="466" t="s">
        <v>79</v>
      </c>
      <c r="D48" s="301" t="e">
        <f>(D47-(D39*D46/D38))*12*$J$34/$D$44</f>
        <v>#DIV/0!</v>
      </c>
      <c r="E48" s="261" t="e">
        <f t="shared" ref="E48:G48" si="7">(E47-(E39*E46/E38))*12*$J$34/$D$44</f>
        <v>#DIV/0!</v>
      </c>
      <c r="F48" s="261" t="e">
        <f t="shared" si="7"/>
        <v>#DIV/0!</v>
      </c>
      <c r="G48" s="284" t="e">
        <f t="shared" si="7"/>
        <v>#DIV/0!</v>
      </c>
      <c r="H48" s="126"/>
      <c r="I48" s="812"/>
      <c r="J48" s="813"/>
      <c r="K48" s="813"/>
      <c r="L48" s="813"/>
      <c r="M48" s="813"/>
      <c r="N48" s="813"/>
      <c r="O48" s="813"/>
      <c r="P48" s="814"/>
      <c r="AQ48" s="192"/>
      <c r="AR48" s="192"/>
      <c r="AS48" s="192"/>
      <c r="AT48" s="192"/>
      <c r="AU48" s="192"/>
      <c r="AV48" s="104"/>
      <c r="AW48" s="192"/>
    </row>
    <row r="49" spans="2:49" x14ac:dyDescent="0.25">
      <c r="B49" s="481"/>
      <c r="C49" s="466"/>
      <c r="D49" s="151"/>
      <c r="E49" s="151"/>
      <c r="F49" s="116"/>
      <c r="G49" s="43"/>
      <c r="H49" s="380"/>
      <c r="I49" s="815"/>
      <c r="J49" s="816"/>
      <c r="K49" s="816"/>
      <c r="L49" s="816"/>
      <c r="M49" s="816"/>
      <c r="N49" s="816"/>
      <c r="O49" s="816"/>
      <c r="P49" s="817"/>
      <c r="AQ49" s="192"/>
      <c r="AR49" s="192"/>
      <c r="AS49" s="192"/>
      <c r="AT49" s="192"/>
      <c r="AU49" s="192"/>
      <c r="AV49" s="104"/>
      <c r="AW49" s="192"/>
    </row>
    <row r="50" spans="2:49" ht="18" thickBot="1" x14ac:dyDescent="0.3">
      <c r="B50" s="483" t="s">
        <v>347</v>
      </c>
      <c r="C50" s="484" t="s">
        <v>348</v>
      </c>
      <c r="D50" s="491" t="e">
        <f>SUM(D40,D48)</f>
        <v>#DIV/0!</v>
      </c>
      <c r="E50" s="492" t="e">
        <f>SUM(E40,E48)</f>
        <v>#DIV/0!</v>
      </c>
      <c r="F50" s="492" t="e">
        <f>SUM(F40,F48)</f>
        <v>#DIV/0!</v>
      </c>
      <c r="G50" s="294" t="e">
        <f>SUM(G40,G48)</f>
        <v>#DIV/0!</v>
      </c>
      <c r="I50" s="815"/>
      <c r="J50" s="816"/>
      <c r="K50" s="816"/>
      <c r="L50" s="816"/>
      <c r="M50" s="816"/>
      <c r="N50" s="816"/>
      <c r="O50" s="816"/>
      <c r="P50" s="817"/>
      <c r="AQ50" s="192"/>
      <c r="AR50" s="192"/>
      <c r="AS50" s="192"/>
      <c r="AT50" s="192"/>
      <c r="AU50" s="192"/>
      <c r="AV50" s="104"/>
      <c r="AW50" s="192"/>
    </row>
    <row r="51" spans="2:49" ht="18" customHeight="1" x14ac:dyDescent="0.25">
      <c r="B51" s="832" t="s">
        <v>349</v>
      </c>
      <c r="C51" s="832"/>
      <c r="D51" s="832"/>
      <c r="E51" s="295"/>
      <c r="F51" s="295"/>
      <c r="G51" s="309"/>
      <c r="I51" s="815"/>
      <c r="J51" s="816"/>
      <c r="K51" s="816"/>
      <c r="L51" s="816"/>
      <c r="M51" s="816"/>
      <c r="N51" s="816"/>
      <c r="O51" s="816"/>
      <c r="P51" s="817"/>
      <c r="AQ51" s="192"/>
      <c r="AR51" s="192"/>
      <c r="AS51" s="192"/>
      <c r="AT51" s="192"/>
      <c r="AU51" s="192"/>
      <c r="AV51" s="104"/>
      <c r="AW51" s="192"/>
    </row>
    <row r="52" spans="2:49" ht="17.25" thickBot="1" x14ac:dyDescent="0.3">
      <c r="B52" s="112"/>
      <c r="C52" s="112"/>
      <c r="D52" s="112"/>
      <c r="E52" s="273"/>
      <c r="F52" s="273"/>
      <c r="G52" s="272"/>
      <c r="H52" s="112"/>
      <c r="I52" s="815"/>
      <c r="J52" s="816"/>
      <c r="K52" s="816"/>
      <c r="L52" s="816"/>
      <c r="M52" s="816"/>
      <c r="N52" s="816"/>
      <c r="O52" s="816"/>
      <c r="P52" s="817"/>
      <c r="R52" s="192"/>
      <c r="AQ52" s="192"/>
      <c r="AR52" s="192"/>
      <c r="AS52" s="192"/>
      <c r="AT52" s="192"/>
      <c r="AU52" s="192"/>
      <c r="AV52" s="104"/>
      <c r="AW52" s="192"/>
    </row>
    <row r="53" spans="2:49" ht="18" thickBot="1" x14ac:dyDescent="0.3">
      <c r="B53" s="46" t="s">
        <v>296</v>
      </c>
      <c r="C53" s="47"/>
      <c r="D53" s="47"/>
      <c r="E53" s="47"/>
      <c r="F53" s="47"/>
      <c r="G53" s="48"/>
      <c r="H53" s="62"/>
      <c r="I53" s="818"/>
      <c r="J53" s="819"/>
      <c r="K53" s="819"/>
      <c r="L53" s="819"/>
      <c r="M53" s="819"/>
      <c r="N53" s="819"/>
      <c r="O53" s="819"/>
      <c r="P53" s="820"/>
      <c r="R53" s="192"/>
      <c r="AQ53" s="192"/>
      <c r="AR53" s="192"/>
      <c r="AS53" s="192"/>
      <c r="AT53" s="192"/>
      <c r="AU53" s="192"/>
      <c r="AV53" s="104"/>
      <c r="AW53" s="192"/>
    </row>
    <row r="54" spans="2:49" ht="45.75" customHeight="1" x14ac:dyDescent="0.25">
      <c r="B54" s="824" t="s">
        <v>258</v>
      </c>
      <c r="C54" s="825"/>
      <c r="D54" s="493"/>
      <c r="F54" s="126"/>
      <c r="G54" s="100"/>
      <c r="H54" s="138"/>
      <c r="R54" s="192"/>
      <c r="AQ54" s="192"/>
      <c r="AR54" s="192"/>
      <c r="AS54" s="192"/>
      <c r="AT54" s="192"/>
      <c r="AU54" s="192"/>
      <c r="AV54" s="104"/>
      <c r="AW54" s="192"/>
    </row>
    <row r="55" spans="2:49" ht="18" thickBot="1" x14ac:dyDescent="0.3">
      <c r="B55" s="829" t="s">
        <v>383</v>
      </c>
      <c r="C55" s="830"/>
      <c r="D55" s="830"/>
      <c r="E55" s="830"/>
      <c r="F55" s="830"/>
      <c r="G55" s="831"/>
      <c r="H55" s="115"/>
      <c r="I55" s="112"/>
      <c r="K55" s="112"/>
      <c r="L55" s="112"/>
      <c r="M55" s="112"/>
      <c r="N55" s="112"/>
      <c r="R55" s="192"/>
      <c r="AQ55" s="192"/>
      <c r="AR55" s="192"/>
      <c r="AS55" s="192"/>
      <c r="AT55" s="192"/>
      <c r="AU55" s="192"/>
      <c r="AV55" s="104"/>
      <c r="AW55" s="192"/>
    </row>
    <row r="56" spans="2:49" ht="18" thickTop="1" x14ac:dyDescent="0.25">
      <c r="B56" s="275" t="s">
        <v>19</v>
      </c>
      <c r="C56" s="771" t="s">
        <v>148</v>
      </c>
      <c r="D56" s="772"/>
      <c r="E56" s="318" t="e">
        <f>E35</f>
        <v>#DIV/0!</v>
      </c>
      <c r="F56" s="112"/>
      <c r="G56" s="99"/>
      <c r="H56" s="115"/>
      <c r="I56" s="126" t="s">
        <v>323</v>
      </c>
      <c r="K56" s="112"/>
      <c r="L56" s="112"/>
      <c r="M56" s="112"/>
      <c r="N56" s="112"/>
      <c r="R56" s="192"/>
      <c r="AQ56" s="192"/>
      <c r="AR56" s="192"/>
      <c r="AS56" s="192"/>
      <c r="AT56" s="192"/>
      <c r="AU56" s="192"/>
      <c r="AV56" s="104"/>
      <c r="AW56" s="192"/>
    </row>
    <row r="57" spans="2:49" ht="18" thickBot="1" x14ac:dyDescent="0.3">
      <c r="B57" s="826" t="s">
        <v>384</v>
      </c>
      <c r="C57" s="827"/>
      <c r="D57" s="827"/>
      <c r="E57" s="827"/>
      <c r="F57" s="827"/>
      <c r="G57" s="828"/>
      <c r="H57" s="115"/>
      <c r="I57" s="112"/>
      <c r="K57" s="112"/>
      <c r="L57" s="112"/>
      <c r="M57" s="112"/>
      <c r="N57" s="112"/>
      <c r="R57" s="192"/>
      <c r="AQ57" s="192"/>
      <c r="AR57" s="192"/>
      <c r="AS57" s="192"/>
      <c r="AT57" s="192"/>
      <c r="AU57" s="192"/>
      <c r="AV57" s="104"/>
      <c r="AW57" s="192"/>
    </row>
    <row r="58" spans="2:49" ht="41.25" customHeight="1" thickTop="1" x14ac:dyDescent="0.35">
      <c r="B58" s="778" t="s">
        <v>346</v>
      </c>
      <c r="C58" s="779"/>
      <c r="D58" s="779"/>
      <c r="E58" s="779"/>
      <c r="F58" s="776" t="s">
        <v>352</v>
      </c>
      <c r="G58" s="777"/>
      <c r="H58" s="115"/>
      <c r="I58" s="112"/>
      <c r="R58" s="192"/>
      <c r="AQ58" s="192"/>
      <c r="AR58" s="192"/>
      <c r="AS58" s="192"/>
      <c r="AT58" s="192"/>
      <c r="AU58" s="192"/>
      <c r="AV58" s="104"/>
      <c r="AW58" s="192"/>
    </row>
    <row r="59" spans="2:49" x14ac:dyDescent="0.25">
      <c r="B59" s="144" t="s">
        <v>73</v>
      </c>
      <c r="C59" s="773" t="s">
        <v>250</v>
      </c>
      <c r="D59" s="774"/>
      <c r="E59" s="315"/>
      <c r="F59" s="112"/>
      <c r="G59" s="99"/>
      <c r="H59" s="115"/>
      <c r="I59" s="112"/>
      <c r="R59" s="192"/>
      <c r="AQ59" s="192"/>
      <c r="AR59" s="192"/>
      <c r="AS59" s="192"/>
      <c r="AT59" s="192"/>
      <c r="AU59" s="192"/>
      <c r="AV59" s="104"/>
      <c r="AW59" s="192"/>
    </row>
    <row r="60" spans="2:49" x14ac:dyDescent="0.25">
      <c r="B60" s="144" t="s">
        <v>80</v>
      </c>
      <c r="C60" s="773" t="s">
        <v>251</v>
      </c>
      <c r="D60" s="774"/>
      <c r="E60" s="315"/>
      <c r="F60" s="112"/>
      <c r="G60" s="99"/>
      <c r="H60" s="115"/>
      <c r="I60" s="126"/>
      <c r="R60" s="192"/>
      <c r="AQ60" s="192"/>
      <c r="AR60" s="192"/>
      <c r="AS60" s="192"/>
      <c r="AT60" s="192"/>
      <c r="AU60" s="192"/>
      <c r="AV60" s="104"/>
      <c r="AW60" s="192"/>
    </row>
    <row r="61" spans="2:49" ht="16.5" customHeight="1" x14ac:dyDescent="0.25">
      <c r="B61" s="144" t="s">
        <v>81</v>
      </c>
      <c r="C61" s="773" t="s">
        <v>194</v>
      </c>
      <c r="D61" s="774"/>
      <c r="E61" s="300" t="b">
        <f>IF(D54="Warm Only",Z22,IF(D54="Mid and Warm",Z20,IF(D54="Mid and Cold",Z20,IF(D54="No User Control",Z26,IF(D54="Warm and Cold",Z22)))))</f>
        <v>0</v>
      </c>
      <c r="F61" s="112"/>
      <c r="G61" s="99"/>
      <c r="H61" s="115"/>
      <c r="I61" s="112"/>
      <c r="R61" s="192"/>
      <c r="AQ61" s="192"/>
      <c r="AR61" s="192"/>
      <c r="AS61" s="192"/>
      <c r="AT61" s="192"/>
      <c r="AU61" s="192"/>
      <c r="AV61" s="104"/>
      <c r="AW61" s="192"/>
    </row>
    <row r="62" spans="2:49" ht="16.5" customHeight="1" x14ac:dyDescent="0.25">
      <c r="B62" s="144" t="s">
        <v>82</v>
      </c>
      <c r="C62" s="781" t="s">
        <v>195</v>
      </c>
      <c r="D62" s="782"/>
      <c r="E62" s="300" t="b">
        <f>IF(D54="Warm Only","",IF(D54="Mid and Warm",Z22,IF(D54="Mid and Cold",Z24,IF(D54="No User Control",Z27,IF(D54="Warm and Cold",Z24)))))</f>
        <v>0</v>
      </c>
      <c r="F62" s="112"/>
      <c r="G62" s="99"/>
      <c r="H62" s="115"/>
      <c r="I62" s="112"/>
      <c r="R62" s="192"/>
      <c r="AV62" s="104"/>
    </row>
    <row r="63" spans="2:49" x14ac:dyDescent="0.25">
      <c r="B63" s="144" t="s">
        <v>83</v>
      </c>
      <c r="C63" s="773" t="s">
        <v>170</v>
      </c>
      <c r="D63" s="774"/>
      <c r="E63" s="432">
        <v>0</v>
      </c>
      <c r="F63" s="764" t="s">
        <v>366</v>
      </c>
      <c r="G63" s="765"/>
      <c r="H63" s="115"/>
      <c r="I63" s="112"/>
      <c r="R63" s="192"/>
      <c r="AV63" s="104"/>
    </row>
    <row r="64" spans="2:49" ht="17.25" x14ac:dyDescent="0.25">
      <c r="B64" s="144"/>
      <c r="C64" s="773" t="s">
        <v>32</v>
      </c>
      <c r="D64" s="774"/>
      <c r="E64" s="155" t="e">
        <f>E59+(E60-E59)*(E63-E61)/(E62-E61)</f>
        <v>#DIV/0!</v>
      </c>
      <c r="F64" s="112"/>
      <c r="G64" s="99"/>
      <c r="H64" s="112"/>
      <c r="I64" s="63"/>
      <c r="J64" s="126"/>
      <c r="R64" s="192"/>
      <c r="AV64" s="104"/>
    </row>
    <row r="65" spans="2:48" ht="18" thickBot="1" x14ac:dyDescent="0.3">
      <c r="B65" s="146" t="s">
        <v>19</v>
      </c>
      <c r="C65" s="775" t="s">
        <v>148</v>
      </c>
      <c r="D65" s="761"/>
      <c r="E65" s="317" t="e">
        <f>E64</f>
        <v>#DIV/0!</v>
      </c>
      <c r="F65" s="307"/>
      <c r="G65" s="308"/>
      <c r="H65" s="138"/>
      <c r="I65" s="63"/>
      <c r="J65" s="126"/>
      <c r="R65" s="192"/>
      <c r="AV65" s="104"/>
    </row>
    <row r="66" spans="2:48" ht="18" thickBot="1" x14ac:dyDescent="0.3">
      <c r="B66" s="112"/>
      <c r="C66" s="194"/>
      <c r="D66" s="304"/>
      <c r="E66" s="112"/>
      <c r="F66" s="112"/>
      <c r="G66" s="112"/>
      <c r="H66" s="115"/>
      <c r="I66" s="126"/>
      <c r="J66" s="126"/>
      <c r="R66" s="192"/>
      <c r="AV66" s="104"/>
    </row>
    <row r="67" spans="2:48" ht="18" thickBot="1" x14ac:dyDescent="0.3">
      <c r="B67" s="46" t="s">
        <v>297</v>
      </c>
      <c r="C67" s="47"/>
      <c r="D67" s="47"/>
      <c r="E67" s="47"/>
      <c r="F67" s="47"/>
      <c r="G67" s="48"/>
      <c r="H67" s="126"/>
      <c r="I67" s="63"/>
      <c r="J67" s="126"/>
      <c r="R67" s="192"/>
      <c r="AV67" s="104"/>
    </row>
    <row r="68" spans="2:48" ht="45.75" customHeight="1" x14ac:dyDescent="0.25">
      <c r="B68" s="138" t="s">
        <v>258</v>
      </c>
      <c r="C68" s="63"/>
      <c r="D68" s="494"/>
      <c r="E68" s="63"/>
      <c r="F68" s="63"/>
      <c r="G68" s="64"/>
      <c r="H68" s="112"/>
      <c r="R68" s="192"/>
      <c r="AV68" s="104"/>
    </row>
    <row r="69" spans="2:48" ht="18" thickBot="1" x14ac:dyDescent="0.3">
      <c r="B69" s="786" t="s">
        <v>383</v>
      </c>
      <c r="C69" s="787"/>
      <c r="D69" s="787"/>
      <c r="E69" s="787"/>
      <c r="F69" s="787"/>
      <c r="G69" s="788"/>
      <c r="H69" s="63"/>
      <c r="R69" s="192"/>
      <c r="AV69" s="104"/>
    </row>
    <row r="70" spans="2:48" ht="18" thickTop="1" x14ac:dyDescent="0.25">
      <c r="B70" s="306" t="s">
        <v>19</v>
      </c>
      <c r="C70" s="789" t="s">
        <v>148</v>
      </c>
      <c r="D70" s="790"/>
      <c r="E70" s="319" t="e">
        <f>E35</f>
        <v>#DIV/0!</v>
      </c>
      <c r="F70" s="63"/>
      <c r="G70" s="321"/>
      <c r="H70" s="63"/>
      <c r="R70" s="192"/>
      <c r="AV70" s="104"/>
    </row>
    <row r="71" spans="2:48" ht="18" thickBot="1" x14ac:dyDescent="0.3">
      <c r="B71" s="783" t="s">
        <v>384</v>
      </c>
      <c r="C71" s="784"/>
      <c r="D71" s="784"/>
      <c r="E71" s="784"/>
      <c r="F71" s="784"/>
      <c r="G71" s="785"/>
      <c r="H71" s="126"/>
      <c r="R71" s="192"/>
      <c r="AV71" s="104"/>
    </row>
    <row r="72" spans="2:48" ht="18" thickTop="1" x14ac:dyDescent="0.35">
      <c r="B72" s="778" t="s">
        <v>346</v>
      </c>
      <c r="C72" s="779"/>
      <c r="D72" s="779"/>
      <c r="E72" s="780"/>
      <c r="F72" s="776" t="s">
        <v>352</v>
      </c>
      <c r="G72" s="777"/>
      <c r="H72" s="63"/>
      <c r="R72" s="192"/>
      <c r="AV72" s="104"/>
    </row>
    <row r="73" spans="2:48" x14ac:dyDescent="0.25">
      <c r="B73" s="144" t="s">
        <v>73</v>
      </c>
      <c r="C73" s="758" t="s">
        <v>250</v>
      </c>
      <c r="D73" s="759"/>
      <c r="E73" s="276"/>
      <c r="F73" s="126"/>
      <c r="G73" s="100"/>
      <c r="H73" s="126"/>
      <c r="R73" s="192"/>
      <c r="AV73" s="104"/>
    </row>
    <row r="74" spans="2:48" x14ac:dyDescent="0.25">
      <c r="B74" s="144" t="s">
        <v>80</v>
      </c>
      <c r="C74" s="758" t="s">
        <v>251</v>
      </c>
      <c r="D74" s="759"/>
      <c r="E74" s="276"/>
      <c r="F74" s="126"/>
      <c r="G74" s="100"/>
      <c r="H74" s="126"/>
      <c r="R74" s="192"/>
      <c r="AV74" s="104"/>
    </row>
    <row r="75" spans="2:48" x14ac:dyDescent="0.25">
      <c r="B75" s="144" t="s">
        <v>294</v>
      </c>
      <c r="C75" s="758" t="s">
        <v>194</v>
      </c>
      <c r="D75" s="759"/>
      <c r="E75" s="436"/>
      <c r="F75" s="126"/>
      <c r="G75" s="100"/>
      <c r="H75" s="126"/>
      <c r="J75" s="126"/>
      <c r="R75" s="192"/>
      <c r="AV75" s="104"/>
    </row>
    <row r="76" spans="2:48" x14ac:dyDescent="0.25">
      <c r="B76" s="144" t="s">
        <v>295</v>
      </c>
      <c r="C76" s="758" t="s">
        <v>195</v>
      </c>
      <c r="D76" s="759"/>
      <c r="E76" s="277"/>
      <c r="F76" s="126"/>
      <c r="G76" s="100"/>
      <c r="J76" s="126"/>
      <c r="R76" s="192"/>
      <c r="AV76" s="104"/>
    </row>
    <row r="77" spans="2:48" ht="16.5" customHeight="1" x14ac:dyDescent="0.25">
      <c r="B77" s="144" t="s">
        <v>83</v>
      </c>
      <c r="C77" s="758" t="s">
        <v>170</v>
      </c>
      <c r="D77" s="759"/>
      <c r="E77" s="432">
        <v>0</v>
      </c>
      <c r="F77" s="764" t="s">
        <v>366</v>
      </c>
      <c r="G77" s="765"/>
      <c r="R77" s="192"/>
      <c r="AV77" s="104"/>
    </row>
    <row r="78" spans="2:48" ht="17.25" x14ac:dyDescent="0.25">
      <c r="B78" s="144"/>
      <c r="C78" s="762" t="s">
        <v>32</v>
      </c>
      <c r="D78" s="763"/>
      <c r="E78" s="150" t="e">
        <f>E73+(E74-E73)*(E77-E75)/(E76-E75)</f>
        <v>#DIV/0!</v>
      </c>
      <c r="F78" s="112"/>
      <c r="G78" s="99"/>
      <c r="I78" s="63"/>
      <c r="R78" s="192"/>
      <c r="AV78" s="104"/>
    </row>
    <row r="79" spans="2:48" ht="35.25" thickBot="1" x14ac:dyDescent="0.3">
      <c r="B79" s="146" t="s">
        <v>19</v>
      </c>
      <c r="C79" s="437" t="s">
        <v>148</v>
      </c>
      <c r="D79" s="435"/>
      <c r="E79" s="434" t="e">
        <f>E78</f>
        <v>#DIV/0!</v>
      </c>
      <c r="F79" s="307"/>
      <c r="G79" s="308"/>
      <c r="I79" s="126"/>
      <c r="R79" s="192"/>
      <c r="AV79" s="104"/>
    </row>
    <row r="80" spans="2:48" ht="18" thickBot="1" x14ac:dyDescent="0.3">
      <c r="D80" s="278"/>
      <c r="I80" s="126"/>
      <c r="R80" s="192"/>
      <c r="AV80" s="104"/>
    </row>
    <row r="81" spans="2:48" ht="18" thickBot="1" x14ac:dyDescent="0.3">
      <c r="B81" s="46" t="s">
        <v>307</v>
      </c>
      <c r="C81" s="47"/>
      <c r="D81" s="47"/>
      <c r="E81" s="47"/>
      <c r="F81" s="47"/>
      <c r="G81" s="48"/>
      <c r="R81" s="192"/>
      <c r="AV81" s="104"/>
    </row>
    <row r="82" spans="2:48" ht="33.75" customHeight="1" x14ac:dyDescent="0.25">
      <c r="B82" s="297" t="s">
        <v>19</v>
      </c>
      <c r="C82" s="316" t="s">
        <v>148</v>
      </c>
      <c r="D82" s="323"/>
      <c r="E82" s="324" t="s">
        <v>311</v>
      </c>
      <c r="F82" s="325"/>
      <c r="G82" s="326"/>
      <c r="I82" s="378"/>
      <c r="R82" s="192"/>
      <c r="AV82" s="104"/>
    </row>
    <row r="83" spans="2:48" ht="18" thickBot="1" x14ac:dyDescent="0.3">
      <c r="B83" s="766" t="s">
        <v>57</v>
      </c>
      <c r="C83" s="767"/>
      <c r="D83" s="322">
        <f>D82*365</f>
        <v>0</v>
      </c>
      <c r="E83" s="120"/>
      <c r="F83" s="120"/>
      <c r="G83" s="121"/>
      <c r="H83" s="62"/>
      <c r="I83" s="126"/>
      <c r="R83" s="192"/>
      <c r="AV83" s="104"/>
    </row>
    <row r="84" spans="2:48" ht="17.25" thickBot="1" x14ac:dyDescent="0.3">
      <c r="H84" s="126"/>
      <c r="I84" s="126"/>
      <c r="R84" s="192"/>
      <c r="AV84" s="104"/>
    </row>
    <row r="85" spans="2:48" ht="18" thickBot="1" x14ac:dyDescent="0.3">
      <c r="B85" s="375" t="s">
        <v>298</v>
      </c>
      <c r="C85" s="376"/>
      <c r="D85" s="377"/>
      <c r="E85" s="378"/>
      <c r="F85" s="378"/>
      <c r="G85" s="378"/>
      <c r="H85" s="126"/>
      <c r="I85" s="126"/>
      <c r="R85" s="192"/>
      <c r="AV85" s="104"/>
    </row>
    <row r="86" spans="2:48" ht="17.25" thickBot="1" x14ac:dyDescent="0.3">
      <c r="B86" s="768" t="s">
        <v>385</v>
      </c>
      <c r="C86" s="769"/>
      <c r="D86" s="770"/>
      <c r="E86" s="126"/>
      <c r="I86" s="126"/>
      <c r="R86" s="192"/>
      <c r="AV86" s="104"/>
    </row>
    <row r="87" spans="2:48" ht="34.5" x14ac:dyDescent="0.25">
      <c r="B87" s="504" t="s">
        <v>299</v>
      </c>
      <c r="C87" s="505" t="s">
        <v>351</v>
      </c>
      <c r="D87" s="506" t="s">
        <v>300</v>
      </c>
      <c r="E87" s="126"/>
      <c r="H87" s="378"/>
      <c r="I87" s="126"/>
      <c r="R87" s="192"/>
      <c r="AV87" s="104"/>
    </row>
    <row r="88" spans="2:48" x14ac:dyDescent="0.25">
      <c r="B88" s="383">
        <v>5</v>
      </c>
      <c r="C88" s="384"/>
      <c r="D88" s="385">
        <v>3.4000000000000002E-2</v>
      </c>
      <c r="E88" s="126"/>
      <c r="I88" s="126"/>
      <c r="R88" s="192"/>
      <c r="AV88" s="104"/>
    </row>
    <row r="89" spans="2:48" x14ac:dyDescent="0.25">
      <c r="B89" s="279">
        <v>15</v>
      </c>
      <c r="C89" s="148"/>
      <c r="D89" s="228">
        <v>0.21099999999999999</v>
      </c>
      <c r="E89" s="126"/>
      <c r="I89" s="126"/>
      <c r="R89" s="192"/>
      <c r="AV89" s="104"/>
    </row>
    <row r="90" spans="2:48" x14ac:dyDescent="0.25">
      <c r="B90" s="279">
        <v>25</v>
      </c>
      <c r="C90" s="148"/>
      <c r="D90" s="228">
        <v>0.20399999999999999</v>
      </c>
      <c r="E90" s="126"/>
      <c r="I90" s="126"/>
      <c r="R90" s="192"/>
      <c r="AV90" s="104"/>
    </row>
    <row r="91" spans="2:48" x14ac:dyDescent="0.25">
      <c r="B91" s="279">
        <v>35</v>
      </c>
      <c r="C91" s="148"/>
      <c r="D91" s="228">
        <v>0.16600000000000001</v>
      </c>
      <c r="E91" s="126"/>
      <c r="I91" s="126"/>
      <c r="R91" s="192"/>
      <c r="AV91" s="104"/>
    </row>
    <row r="92" spans="2:48" x14ac:dyDescent="0.25">
      <c r="B92" s="279">
        <v>45</v>
      </c>
      <c r="C92" s="148"/>
      <c r="D92" s="228">
        <v>0.126</v>
      </c>
      <c r="E92" s="126"/>
      <c r="H92" s="192"/>
      <c r="I92" s="126"/>
      <c r="J92" s="192"/>
      <c r="K92" s="192"/>
      <c r="L92" s="192"/>
      <c r="M92" s="192"/>
      <c r="N92" s="192"/>
      <c r="O92" s="192"/>
      <c r="P92" s="192"/>
      <c r="Q92" s="192"/>
      <c r="R92" s="192"/>
      <c r="S92" s="192"/>
      <c r="T92" s="192"/>
      <c r="U92" s="192"/>
      <c r="AV92" s="104"/>
    </row>
    <row r="93" spans="2:48" x14ac:dyDescent="0.25">
      <c r="B93" s="279">
        <v>55</v>
      </c>
      <c r="C93" s="148"/>
      <c r="D93" s="228">
        <v>0.11899999999999999</v>
      </c>
      <c r="E93" s="126"/>
      <c r="H93" s="192"/>
      <c r="I93" s="126"/>
      <c r="J93" s="192"/>
      <c r="K93" s="192"/>
      <c r="L93" s="192"/>
      <c r="M93" s="192"/>
      <c r="N93" s="192"/>
      <c r="O93" s="192"/>
      <c r="P93" s="192"/>
      <c r="Q93" s="192"/>
      <c r="R93" s="192"/>
      <c r="S93" s="192"/>
      <c r="T93" s="192"/>
      <c r="U93" s="192"/>
      <c r="AV93" s="104"/>
    </row>
    <row r="94" spans="2:48" x14ac:dyDescent="0.25">
      <c r="B94" s="279">
        <v>65</v>
      </c>
      <c r="C94" s="148"/>
      <c r="D94" s="228">
        <v>6.9000000000000006E-2</v>
      </c>
      <c r="E94" s="126"/>
      <c r="H94" s="192"/>
      <c r="I94" s="192"/>
      <c r="J94" s="192"/>
      <c r="K94" s="192"/>
      <c r="L94" s="192"/>
      <c r="M94" s="192"/>
      <c r="N94" s="192"/>
      <c r="O94" s="192"/>
      <c r="P94" s="192"/>
      <c r="Q94" s="192"/>
      <c r="R94" s="192"/>
      <c r="S94" s="192"/>
      <c r="T94" s="192"/>
      <c r="U94" s="192"/>
      <c r="AV94" s="104"/>
    </row>
    <row r="95" spans="2:48" x14ac:dyDescent="0.25">
      <c r="B95" s="279">
        <v>75</v>
      </c>
      <c r="C95" s="148"/>
      <c r="D95" s="228">
        <v>4.7E-2</v>
      </c>
      <c r="E95" s="126"/>
      <c r="H95" s="192"/>
      <c r="I95" s="192"/>
      <c r="J95" s="192"/>
      <c r="K95" s="192"/>
      <c r="L95" s="192"/>
      <c r="M95" s="192"/>
      <c r="N95" s="192"/>
      <c r="O95" s="192"/>
      <c r="P95" s="192"/>
      <c r="Q95" s="192"/>
      <c r="R95" s="192"/>
      <c r="S95" s="192"/>
      <c r="T95" s="192"/>
      <c r="U95" s="192"/>
      <c r="AV95" s="104"/>
    </row>
    <row r="96" spans="2:48" x14ac:dyDescent="0.25">
      <c r="B96" s="279">
        <v>85</v>
      </c>
      <c r="C96" s="148"/>
      <c r="D96" s="228">
        <v>8.0000000000000002E-3</v>
      </c>
      <c r="E96" s="126"/>
      <c r="H96" s="192"/>
      <c r="I96" s="192"/>
      <c r="J96" s="192"/>
      <c r="K96" s="192"/>
      <c r="L96" s="192"/>
      <c r="M96" s="192"/>
      <c r="N96" s="192"/>
      <c r="O96" s="192"/>
      <c r="P96" s="192"/>
      <c r="Q96" s="192"/>
      <c r="R96" s="192"/>
      <c r="S96" s="192"/>
      <c r="T96" s="192"/>
      <c r="U96" s="192"/>
      <c r="AV96" s="104"/>
    </row>
    <row r="97" spans="1:49" x14ac:dyDescent="0.25">
      <c r="B97" s="388">
        <v>95</v>
      </c>
      <c r="C97" s="389"/>
      <c r="D97" s="390">
        <v>1.4999999999999999E-2</v>
      </c>
      <c r="E97" s="126"/>
      <c r="H97" s="192"/>
      <c r="I97" s="192"/>
      <c r="J97" s="192"/>
      <c r="K97" s="192"/>
      <c r="L97" s="192"/>
      <c r="M97" s="192"/>
      <c r="N97" s="192"/>
      <c r="O97" s="192"/>
      <c r="P97" s="192"/>
      <c r="Q97" s="192"/>
      <c r="R97" s="192"/>
      <c r="S97" s="192"/>
      <c r="T97" s="192"/>
      <c r="U97" s="192"/>
      <c r="AV97" s="104"/>
    </row>
    <row r="98" spans="1:49" x14ac:dyDescent="0.25">
      <c r="B98" s="391"/>
      <c r="C98" s="392"/>
      <c r="D98" s="393"/>
      <c r="E98" s="126"/>
      <c r="H98" s="192"/>
      <c r="I98" s="192"/>
      <c r="J98" s="192"/>
      <c r="K98" s="192"/>
      <c r="L98" s="192"/>
      <c r="M98" s="192"/>
      <c r="N98" s="192"/>
      <c r="O98" s="192"/>
      <c r="P98" s="192"/>
      <c r="Q98" s="192"/>
      <c r="R98" s="192"/>
      <c r="S98" s="192"/>
      <c r="T98" s="192"/>
      <c r="U98" s="192"/>
      <c r="AV98" s="104"/>
    </row>
    <row r="99" spans="1:49" ht="33" x14ac:dyDescent="0.25">
      <c r="B99" s="297" t="s">
        <v>19</v>
      </c>
      <c r="C99" s="316" t="s">
        <v>148</v>
      </c>
      <c r="D99" s="382">
        <f>D82</f>
        <v>0</v>
      </c>
      <c r="E99" s="126"/>
      <c r="H99" s="192"/>
      <c r="I99" s="192"/>
      <c r="J99" s="192"/>
      <c r="K99" s="192"/>
      <c r="L99" s="192"/>
      <c r="M99" s="192"/>
      <c r="N99" s="192"/>
      <c r="O99" s="192"/>
      <c r="P99" s="192"/>
      <c r="Q99" s="192"/>
      <c r="R99" s="192"/>
      <c r="S99" s="192"/>
      <c r="T99" s="192"/>
      <c r="U99" s="192"/>
      <c r="AV99" s="104"/>
    </row>
    <row r="100" spans="1:49" ht="18.75" customHeight="1" x14ac:dyDescent="0.25">
      <c r="B100" s="144" t="s">
        <v>303</v>
      </c>
      <c r="C100" s="302" t="s">
        <v>309</v>
      </c>
      <c r="D100" s="228">
        <f>(C88*D88)+(C89*D89)+(C90*D90)+(C91*D91)+(C92*D92)+(C93*D93)+(C94*D94)+(C95*D95)+(C96*D96)+(C97*D97)</f>
        <v>0</v>
      </c>
      <c r="E100" s="112"/>
      <c r="H100" s="192"/>
      <c r="I100" s="126"/>
      <c r="J100" s="192"/>
      <c r="K100" s="192"/>
      <c r="L100" s="192"/>
      <c r="M100" s="192"/>
      <c r="N100" s="192"/>
      <c r="O100" s="192"/>
      <c r="P100" s="192"/>
      <c r="Q100" s="192"/>
      <c r="R100" s="192"/>
      <c r="S100" s="192"/>
      <c r="T100" s="192"/>
      <c r="U100" s="192"/>
      <c r="AV100" s="104"/>
    </row>
    <row r="101" spans="1:49" x14ac:dyDescent="0.25">
      <c r="B101" s="144" t="s">
        <v>301</v>
      </c>
      <c r="C101" s="302" t="s">
        <v>302</v>
      </c>
      <c r="D101" s="228">
        <f>D100*1.3*24/1000</f>
        <v>0</v>
      </c>
      <c r="E101" s="112"/>
      <c r="H101" s="192"/>
      <c r="I101" s="126"/>
      <c r="J101" s="192"/>
      <c r="K101" s="192"/>
      <c r="L101" s="192"/>
      <c r="M101" s="192"/>
      <c r="N101" s="192"/>
      <c r="O101" s="192"/>
      <c r="P101" s="192"/>
      <c r="Q101" s="192"/>
      <c r="R101" s="192"/>
      <c r="S101" s="192"/>
      <c r="T101" s="192"/>
      <c r="U101" s="192"/>
      <c r="AV101" s="104"/>
    </row>
    <row r="102" spans="1:49" ht="33" x14ac:dyDescent="0.25">
      <c r="B102" s="296" t="s">
        <v>304</v>
      </c>
      <c r="C102" s="303" t="s">
        <v>305</v>
      </c>
      <c r="D102" s="229">
        <f>D99+D101</f>
        <v>0</v>
      </c>
      <c r="E102" s="112"/>
      <c r="H102" s="192"/>
      <c r="I102" s="192"/>
      <c r="J102" s="192"/>
      <c r="K102" s="192"/>
      <c r="L102" s="192"/>
      <c r="M102" s="192"/>
      <c r="N102" s="192"/>
      <c r="O102" s="192"/>
      <c r="P102" s="192"/>
      <c r="Q102" s="192"/>
      <c r="R102" s="192"/>
      <c r="S102" s="192"/>
      <c r="T102" s="192"/>
      <c r="U102" s="192"/>
      <c r="AV102" s="104"/>
    </row>
    <row r="103" spans="1:49" ht="18" thickBot="1" x14ac:dyDescent="0.3">
      <c r="B103" s="760" t="s">
        <v>306</v>
      </c>
      <c r="C103" s="761"/>
      <c r="D103" s="387">
        <f>D102*365</f>
        <v>0</v>
      </c>
      <c r="H103" s="192"/>
      <c r="I103" s="192"/>
      <c r="J103" s="192"/>
      <c r="K103" s="192"/>
      <c r="L103" s="192"/>
      <c r="M103" s="192"/>
      <c r="N103" s="192"/>
      <c r="O103" s="192"/>
      <c r="P103" s="192"/>
      <c r="Q103" s="192"/>
      <c r="R103" s="192"/>
      <c r="S103" s="192"/>
      <c r="T103" s="192"/>
      <c r="U103" s="192"/>
      <c r="AV103" s="104"/>
    </row>
    <row r="104" spans="1:49" ht="17.25" x14ac:dyDescent="0.25">
      <c r="B104" s="394"/>
      <c r="C104" s="394"/>
      <c r="H104" s="192"/>
      <c r="I104" s="192"/>
      <c r="J104" s="192"/>
      <c r="K104" s="192"/>
      <c r="L104" s="192"/>
      <c r="M104" s="192"/>
      <c r="N104" s="192"/>
      <c r="O104" s="192"/>
      <c r="P104" s="192"/>
      <c r="Q104" s="192"/>
      <c r="R104" s="192"/>
      <c r="S104" s="192"/>
      <c r="T104" s="192"/>
      <c r="U104" s="192"/>
      <c r="AV104" s="104"/>
    </row>
    <row r="105" spans="1:49" x14ac:dyDescent="0.25">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92"/>
    </row>
    <row r="106" spans="1:49" x14ac:dyDescent="0.25">
      <c r="H106" s="192"/>
      <c r="I106" s="192"/>
      <c r="J106" s="192"/>
      <c r="K106" s="192"/>
      <c r="L106" s="192"/>
      <c r="M106" s="192"/>
      <c r="N106" s="192"/>
      <c r="O106" s="192"/>
      <c r="P106" s="192"/>
      <c r="Q106" s="192"/>
      <c r="R106" s="192"/>
      <c r="S106" s="192"/>
      <c r="T106" s="192"/>
      <c r="U106" s="192"/>
    </row>
  </sheetData>
  <sheetProtection password="CA82" sheet="1" objects="1" scenarios="1" selectLockedCells="1"/>
  <mergeCells count="78">
    <mergeCell ref="AL18:AT18"/>
    <mergeCell ref="K18:AB18"/>
    <mergeCell ref="AC18:AK18"/>
    <mergeCell ref="H4:I4"/>
    <mergeCell ref="K17:AB17"/>
    <mergeCell ref="AC22:AD23"/>
    <mergeCell ref="AC24:AD25"/>
    <mergeCell ref="E43:F43"/>
    <mergeCell ref="D3:F3"/>
    <mergeCell ref="D4:F4"/>
    <mergeCell ref="D5:F5"/>
    <mergeCell ref="D6:F6"/>
    <mergeCell ref="I40:P44"/>
    <mergeCell ref="AL19:AM19"/>
    <mergeCell ref="AE28:AJ28"/>
    <mergeCell ref="B41:C41"/>
    <mergeCell ref="AC19:AD19"/>
    <mergeCell ref="E42:F42"/>
    <mergeCell ref="AL20:AM21"/>
    <mergeCell ref="AC20:AD21"/>
    <mergeCell ref="I39:P39"/>
    <mergeCell ref="K28:Y28"/>
    <mergeCell ref="I36:L36"/>
    <mergeCell ref="B37:C37"/>
    <mergeCell ref="AL24:AM25"/>
    <mergeCell ref="AL22:AM23"/>
    <mergeCell ref="B31:G31"/>
    <mergeCell ref="B36:G36"/>
    <mergeCell ref="B26:B27"/>
    <mergeCell ref="I48:P53"/>
    <mergeCell ref="I46:P46"/>
    <mergeCell ref="I47:P47"/>
    <mergeCell ref="C64:D64"/>
    <mergeCell ref="B54:C54"/>
    <mergeCell ref="C60:D60"/>
    <mergeCell ref="B57:G57"/>
    <mergeCell ref="B55:G55"/>
    <mergeCell ref="B51:D51"/>
    <mergeCell ref="AN28:AS28"/>
    <mergeCell ref="B2:F2"/>
    <mergeCell ref="D18:F18"/>
    <mergeCell ref="H18:J18"/>
    <mergeCell ref="G18:G19"/>
    <mergeCell ref="B3:C3"/>
    <mergeCell ref="B4:C4"/>
    <mergeCell ref="B5:C5"/>
    <mergeCell ref="B6:C6"/>
    <mergeCell ref="B8:C8"/>
    <mergeCell ref="B17:J17"/>
    <mergeCell ref="B13:J13"/>
    <mergeCell ref="B18:C18"/>
    <mergeCell ref="B7:C7"/>
    <mergeCell ref="D7:F7"/>
    <mergeCell ref="D8:F8"/>
    <mergeCell ref="C73:D73"/>
    <mergeCell ref="C56:D56"/>
    <mergeCell ref="F63:G63"/>
    <mergeCell ref="C63:D63"/>
    <mergeCell ref="C59:D59"/>
    <mergeCell ref="C65:D65"/>
    <mergeCell ref="F72:G72"/>
    <mergeCell ref="B72:E72"/>
    <mergeCell ref="C61:D61"/>
    <mergeCell ref="C62:D62"/>
    <mergeCell ref="F58:G58"/>
    <mergeCell ref="B58:E58"/>
    <mergeCell ref="B71:G71"/>
    <mergeCell ref="B69:G69"/>
    <mergeCell ref="C70:D70"/>
    <mergeCell ref="C74:D74"/>
    <mergeCell ref="B103:C103"/>
    <mergeCell ref="C78:D78"/>
    <mergeCell ref="F77:G77"/>
    <mergeCell ref="B83:C83"/>
    <mergeCell ref="C77:D77"/>
    <mergeCell ref="B86:D86"/>
    <mergeCell ref="C75:D75"/>
    <mergeCell ref="C76:D76"/>
  </mergeCells>
  <conditionalFormatting sqref="B67:G79 AC17:AC28 AD17:AK17 AD19:AK28">
    <cfRule type="expression" dxfId="14" priority="9" stopIfTrue="1">
      <formula>OR(Aux_Comp_Y_N&lt;1,Aux_Comp_Y_N="Other")</formula>
    </cfRule>
  </conditionalFormatting>
  <conditionalFormatting sqref="AL17:AL28 AM17:AT17 AM19:AT28">
    <cfRule type="expression" dxfId="13" priority="8" stopIfTrue="1">
      <formula>AND(Aux_Comp_Y_N&lt;&gt;2)</formula>
    </cfRule>
  </conditionalFormatting>
  <conditionalFormatting sqref="B53:C65 E53:G65 D53:D64">
    <cfRule type="expression" dxfId="12" priority="6" stopIfTrue="1">
      <formula>OR(Aux_Comp_Y_N=1,Aux_Comp_Y_N=2)</formula>
    </cfRule>
  </conditionalFormatting>
  <conditionalFormatting sqref="B81:G83">
    <cfRule type="expression" dxfId="11" priority="5" stopIfTrue="1">
      <formula>AND(VASH="Yes")</formula>
    </cfRule>
  </conditionalFormatting>
  <conditionalFormatting sqref="B85:D103">
    <cfRule type="expression" dxfId="10" priority="4" stopIfTrue="1">
      <formula>AND(VASH&lt;&gt;"Yes")</formula>
    </cfRule>
  </conditionalFormatting>
  <conditionalFormatting sqref="G45">
    <cfRule type="expression" dxfId="9" priority="2" stopIfTrue="1">
      <formula>AND(ASH="No")</formula>
    </cfRule>
  </conditionalFormatting>
  <dataValidations count="3">
    <dataValidation type="list" showInputMessage="1" showErrorMessage="1" sqref="D82">
      <formula1>E_Cycle_OFF</formula1>
    </dataValidation>
    <dataValidation type="list" showInputMessage="1" showErrorMessage="1" sqref="D68 D54">
      <formula1>Temp_Set</formula1>
    </dataValidation>
    <dataValidation showInputMessage="1" showErrorMessage="1" sqref="E63 E77"/>
  </dataValidations>
  <hyperlinks>
    <hyperlink ref="H4" location="Instructions!C33" display="Back to Instructions tab"/>
  </hyperlinks>
  <printOptions horizontalCentered="1"/>
  <pageMargins left="0.25" right="0.25" top="0.75" bottom="0.25" header="0.3" footer="0.3"/>
  <pageSetup scale="35" orientation="landscape" r:id="rId1"/>
  <headerFooter>
    <oddHeader>&amp;F</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fitToPage="1"/>
  </sheetPr>
  <dimension ref="A1:AW88"/>
  <sheetViews>
    <sheetView showGridLines="0" zoomScale="80" zoomScaleNormal="80" zoomScaleSheetLayoutView="100" workbookViewId="0">
      <selection activeCell="H4" sqref="H4:I4"/>
    </sheetView>
  </sheetViews>
  <sheetFormatPr defaultRowHeight="16.5" x14ac:dyDescent="0.25"/>
  <cols>
    <col min="1" max="1" width="3.28515625" style="25" customWidth="1"/>
    <col min="2" max="2" width="21.42578125" style="25" customWidth="1"/>
    <col min="3" max="3" width="38.85546875" style="25" customWidth="1"/>
    <col min="4" max="4" width="16.28515625" style="25" customWidth="1"/>
    <col min="5" max="5" width="13.140625" style="25" customWidth="1"/>
    <col min="6" max="6" width="15.28515625" style="25" customWidth="1"/>
    <col min="7" max="7" width="22.5703125" style="25" customWidth="1"/>
    <col min="8" max="9" width="18.7109375" style="25" customWidth="1"/>
    <col min="10" max="10" width="15.28515625" style="25" customWidth="1"/>
    <col min="11" max="11" width="13" style="25" customWidth="1"/>
    <col min="12" max="12" width="14.140625" style="25" customWidth="1"/>
    <col min="13" max="13" width="12.7109375" style="25" customWidth="1"/>
    <col min="14" max="14" width="13" style="25" customWidth="1"/>
    <col min="15" max="15" width="12.140625" style="25" customWidth="1"/>
    <col min="16" max="35" width="11.5703125" style="25" customWidth="1"/>
    <col min="36" max="36" width="12" style="25" customWidth="1"/>
    <col min="37" max="37" width="11.5703125" style="25" customWidth="1"/>
    <col min="38" max="38" width="4.28515625" style="25" customWidth="1"/>
    <col min="39" max="39" width="10" style="25" customWidth="1"/>
    <col min="40" max="47" width="11.5703125" style="25" customWidth="1"/>
    <col min="48" max="48" width="5.42578125" style="25" customWidth="1"/>
    <col min="49" max="49" width="11.5703125" style="25" customWidth="1"/>
    <col min="50" max="16384" width="9.140625" style="25"/>
  </cols>
  <sheetData>
    <row r="1" spans="2:49" ht="17.25" thickBot="1" x14ac:dyDescent="0.3">
      <c r="AP1" s="192"/>
      <c r="AQ1" s="192"/>
      <c r="AR1" s="192"/>
      <c r="AS1" s="192"/>
      <c r="AT1" s="192"/>
      <c r="AU1" s="192"/>
      <c r="AV1" s="104"/>
      <c r="AW1" s="192"/>
    </row>
    <row r="2" spans="2:49" ht="18" customHeight="1" thickBot="1" x14ac:dyDescent="0.3">
      <c r="B2" s="603" t="str">
        <f>'Version Control'!$B$2</f>
        <v>Title Block</v>
      </c>
      <c r="C2" s="631"/>
      <c r="D2" s="631"/>
      <c r="E2" s="631"/>
      <c r="F2" s="604"/>
      <c r="K2" s="417"/>
      <c r="L2" s="417"/>
      <c r="M2" s="417"/>
      <c r="N2" s="417"/>
      <c r="O2" s="417"/>
      <c r="AP2" s="192"/>
      <c r="AQ2" s="192"/>
      <c r="AR2" s="192"/>
      <c r="AS2" s="192"/>
      <c r="AT2" s="192"/>
      <c r="AU2" s="192"/>
      <c r="AV2" s="104"/>
      <c r="AW2" s="192"/>
    </row>
    <row r="3" spans="2:49" ht="16.5" customHeight="1" x14ac:dyDescent="0.25">
      <c r="B3" s="799" t="str">
        <f>'Version Control'!$B$3</f>
        <v>Test Report Template Name:</v>
      </c>
      <c r="C3" s="800"/>
      <c r="D3" s="862" t="str">
        <f>'Version Control'!$C$3</f>
        <v>Residential Freezer  Appendix B1</v>
      </c>
      <c r="E3" s="863"/>
      <c r="F3" s="864"/>
      <c r="K3" s="417"/>
      <c r="L3" s="417"/>
      <c r="M3" s="417"/>
      <c r="N3" s="417"/>
      <c r="O3" s="417"/>
      <c r="AP3" s="192"/>
      <c r="AQ3" s="192"/>
      <c r="AR3" s="192"/>
      <c r="AS3" s="192"/>
      <c r="AT3" s="192"/>
      <c r="AU3" s="192"/>
      <c r="AV3" s="104"/>
      <c r="AW3" s="192"/>
    </row>
    <row r="4" spans="2:49" ht="18" customHeight="1" x14ac:dyDescent="0.25">
      <c r="B4" s="801" t="str">
        <f>'Version Control'!$B$4</f>
        <v>Version Number:</v>
      </c>
      <c r="C4" s="802"/>
      <c r="D4" s="865" t="str">
        <f>'Version Control'!$C$4</f>
        <v>v2.0</v>
      </c>
      <c r="E4" s="866"/>
      <c r="F4" s="867"/>
      <c r="H4" s="679" t="s">
        <v>265</v>
      </c>
      <c r="I4" s="679"/>
      <c r="K4" s="417"/>
      <c r="L4" s="417"/>
      <c r="M4" s="417"/>
      <c r="N4" s="417"/>
      <c r="O4" s="417"/>
      <c r="AP4" s="192"/>
      <c r="AQ4" s="192"/>
      <c r="AR4" s="192"/>
      <c r="AS4" s="192"/>
      <c r="AT4" s="192"/>
      <c r="AU4" s="192"/>
      <c r="AV4" s="104"/>
      <c r="AW4" s="192"/>
    </row>
    <row r="5" spans="2:49" ht="16.5" customHeight="1" x14ac:dyDescent="0.25">
      <c r="B5" s="801" t="str">
        <f>'Version Control'!$B$5</f>
        <v xml:space="preserve">Latest Template Revision: </v>
      </c>
      <c r="C5" s="802"/>
      <c r="D5" s="868">
        <f>'Version Control'!$C$5</f>
        <v>42160</v>
      </c>
      <c r="E5" s="869"/>
      <c r="F5" s="870"/>
      <c r="K5" s="417"/>
      <c r="L5" s="417"/>
      <c r="M5" s="417"/>
      <c r="N5" s="417"/>
      <c r="O5" s="417"/>
      <c r="AP5" s="192"/>
      <c r="AQ5" s="192"/>
      <c r="AR5" s="192"/>
      <c r="AS5" s="192"/>
      <c r="AT5" s="192"/>
      <c r="AU5" s="192"/>
      <c r="AV5" s="104"/>
      <c r="AW5" s="192"/>
    </row>
    <row r="6" spans="2:49" ht="16.5" customHeight="1" x14ac:dyDescent="0.25">
      <c r="B6" s="801" t="str">
        <f>'Version Control'!$B$6</f>
        <v>Tab Name:</v>
      </c>
      <c r="C6" s="802"/>
      <c r="D6" s="865" t="str">
        <f ca="1">MID(CELL("filename",B1), FIND("]", CELL("filename", B1))+ 1, 255)</f>
        <v>Energy Calcs (ASH Switch ON)</v>
      </c>
      <c r="E6" s="866"/>
      <c r="F6" s="867"/>
      <c r="K6" s="417"/>
      <c r="L6" s="417"/>
      <c r="M6" s="417"/>
      <c r="N6" s="417"/>
      <c r="O6" s="417"/>
      <c r="AP6" s="192"/>
      <c r="AQ6" s="192"/>
      <c r="AR6" s="192"/>
      <c r="AS6" s="192"/>
      <c r="AT6" s="192"/>
      <c r="AU6" s="192"/>
      <c r="AV6" s="104"/>
      <c r="AW6" s="192"/>
    </row>
    <row r="7" spans="2:49" ht="41.25" customHeight="1" x14ac:dyDescent="0.25">
      <c r="B7" s="801" t="str">
        <f>'Version Control'!$B$7</f>
        <v>File Name:</v>
      </c>
      <c r="C7" s="802"/>
      <c r="D7" s="704" t="str">
        <f ca="1">'Version Control'!$C$7</f>
        <v>Residential Freezer Appendix B1 - v2.0.xlsx</v>
      </c>
      <c r="E7" s="705"/>
      <c r="F7" s="706"/>
      <c r="K7" s="417"/>
      <c r="L7" s="417"/>
      <c r="M7" s="417"/>
      <c r="N7" s="417"/>
      <c r="O7" s="417"/>
      <c r="AP7" s="192"/>
      <c r="AQ7" s="192"/>
      <c r="AR7" s="192"/>
      <c r="AS7" s="192"/>
      <c r="AT7" s="192"/>
      <c r="AU7" s="192"/>
      <c r="AV7" s="104"/>
      <c r="AW7" s="192"/>
    </row>
    <row r="8" spans="2:49" ht="17.25" customHeight="1" thickBot="1" x14ac:dyDescent="0.3">
      <c r="B8" s="803" t="str">
        <f>'Version Control'!$B$8</f>
        <v xml:space="preserve">Test Completion Date: </v>
      </c>
      <c r="C8" s="804"/>
      <c r="D8" s="809" t="str">
        <f>'Version Control'!$C$8</f>
        <v>[MM/DD/YYYY]</v>
      </c>
      <c r="E8" s="810"/>
      <c r="F8" s="811"/>
      <c r="K8" s="417"/>
      <c r="L8" s="417"/>
      <c r="M8" s="417"/>
      <c r="N8" s="417"/>
      <c r="O8" s="417"/>
      <c r="AP8" s="192"/>
      <c r="AQ8" s="192"/>
      <c r="AR8" s="192"/>
      <c r="AS8" s="192"/>
      <c r="AT8" s="192"/>
      <c r="AU8" s="192"/>
      <c r="AV8" s="104"/>
      <c r="AW8" s="192"/>
    </row>
    <row r="9" spans="2:49" ht="16.5" customHeight="1" x14ac:dyDescent="0.25">
      <c r="K9" s="417"/>
      <c r="L9" s="417"/>
      <c r="M9" s="417"/>
      <c r="N9" s="417"/>
      <c r="O9" s="417"/>
      <c r="AP9" s="192"/>
      <c r="AQ9" s="192"/>
      <c r="AR9" s="192"/>
      <c r="AS9" s="192"/>
      <c r="AT9" s="192"/>
      <c r="AU9" s="192"/>
      <c r="AV9" s="104"/>
      <c r="AW9" s="192"/>
    </row>
    <row r="10" spans="2:49" ht="17.25" customHeight="1" thickBot="1" x14ac:dyDescent="0.3">
      <c r="K10" s="417"/>
      <c r="L10" s="417"/>
      <c r="M10" s="417"/>
      <c r="N10" s="417"/>
      <c r="O10" s="417"/>
      <c r="AP10" s="192"/>
      <c r="AQ10" s="192"/>
      <c r="AR10" s="192"/>
      <c r="AS10" s="192"/>
      <c r="AT10" s="192"/>
      <c r="AU10" s="192"/>
      <c r="AV10" s="104"/>
      <c r="AW10" s="192"/>
    </row>
    <row r="11" spans="2:49" ht="18" thickBot="1" x14ac:dyDescent="0.3">
      <c r="B11" s="46" t="s">
        <v>157</v>
      </c>
      <c r="C11" s="47"/>
      <c r="D11" s="47"/>
      <c r="E11" s="47"/>
      <c r="F11" s="47"/>
      <c r="G11" s="47"/>
      <c r="H11" s="47"/>
      <c r="I11" s="47"/>
      <c r="J11" s="48"/>
      <c r="K11" s="63"/>
      <c r="L11" s="63"/>
      <c r="M11" s="63"/>
      <c r="N11" s="63"/>
      <c r="O11" s="63"/>
      <c r="P11" s="63"/>
      <c r="Q11" s="256"/>
      <c r="R11" s="192"/>
      <c r="S11" s="192"/>
      <c r="AP11" s="192"/>
      <c r="AQ11" s="192"/>
      <c r="AR11" s="192"/>
      <c r="AS11" s="192"/>
      <c r="AT11" s="192"/>
      <c r="AU11" s="192"/>
      <c r="AV11" s="104"/>
      <c r="AW11" s="192"/>
    </row>
    <row r="12" spans="2:49" x14ac:dyDescent="0.25">
      <c r="B12" s="396" t="s">
        <v>255</v>
      </c>
      <c r="C12" s="395"/>
      <c r="D12" s="395"/>
      <c r="E12" s="395"/>
      <c r="F12" s="395"/>
      <c r="G12" s="395"/>
      <c r="H12" s="395"/>
      <c r="I12" s="395"/>
      <c r="J12" s="397"/>
      <c r="K12" s="126"/>
      <c r="L12" s="126"/>
      <c r="M12" s="126"/>
      <c r="N12" s="126"/>
      <c r="O12" s="126"/>
      <c r="P12" s="126"/>
      <c r="AP12" s="192"/>
      <c r="AQ12" s="192"/>
      <c r="AR12" s="192"/>
      <c r="AS12" s="192"/>
      <c r="AT12" s="192"/>
      <c r="AU12" s="192"/>
      <c r="AV12" s="104"/>
      <c r="AW12" s="192"/>
    </row>
    <row r="13" spans="2:49" ht="37.5" customHeight="1" x14ac:dyDescent="0.25">
      <c r="B13" s="883" t="s">
        <v>386</v>
      </c>
      <c r="C13" s="884"/>
      <c r="D13" s="884"/>
      <c r="E13" s="884"/>
      <c r="F13" s="884"/>
      <c r="G13" s="884"/>
      <c r="H13" s="884"/>
      <c r="I13" s="884"/>
      <c r="J13" s="885"/>
      <c r="K13" s="126"/>
      <c r="L13" s="126"/>
      <c r="M13" s="255"/>
      <c r="N13" s="255"/>
      <c r="O13" s="126"/>
      <c r="P13" s="126"/>
      <c r="AP13" s="192"/>
      <c r="AQ13" s="192"/>
      <c r="AR13" s="192"/>
      <c r="AS13" s="192"/>
      <c r="AT13" s="192"/>
      <c r="AU13" s="192"/>
      <c r="AV13" s="104"/>
      <c r="AW13" s="192"/>
    </row>
    <row r="14" spans="2:49" ht="17.25" x14ac:dyDescent="0.25">
      <c r="B14" s="398" t="s">
        <v>267</v>
      </c>
      <c r="C14" s="320"/>
      <c r="D14" s="320"/>
      <c r="E14" s="320"/>
      <c r="F14" s="320"/>
      <c r="G14" s="320"/>
      <c r="H14" s="320"/>
      <c r="I14" s="320"/>
      <c r="J14" s="164"/>
      <c r="K14" s="126"/>
      <c r="L14" s="126"/>
      <c r="M14" s="255"/>
      <c r="N14" s="255"/>
      <c r="O14" s="126"/>
      <c r="P14" s="126"/>
      <c r="AP14" s="192"/>
      <c r="AQ14" s="192"/>
      <c r="AR14" s="192"/>
      <c r="AS14" s="192"/>
      <c r="AT14" s="192"/>
      <c r="AU14" s="192"/>
      <c r="AV14" s="104"/>
      <c r="AW14" s="192"/>
    </row>
    <row r="15" spans="2:49" ht="17.25" thickBot="1" x14ac:dyDescent="0.3">
      <c r="B15" s="399" t="s">
        <v>254</v>
      </c>
      <c r="C15" s="165"/>
      <c r="D15" s="165"/>
      <c r="E15" s="165"/>
      <c r="F15" s="165"/>
      <c r="G15" s="165"/>
      <c r="H15" s="165"/>
      <c r="I15" s="165"/>
      <c r="J15" s="166"/>
      <c r="K15" s="126"/>
      <c r="L15" s="126"/>
      <c r="M15" s="255"/>
      <c r="N15" s="255"/>
      <c r="O15" s="126"/>
      <c r="P15" s="126"/>
      <c r="AP15" s="192"/>
      <c r="AQ15" s="192"/>
      <c r="AR15" s="192"/>
      <c r="AS15" s="192"/>
      <c r="AT15" s="192"/>
      <c r="AU15" s="192"/>
      <c r="AV15" s="104"/>
      <c r="AW15" s="192"/>
    </row>
    <row r="16" spans="2:49" ht="17.25" thickBot="1" x14ac:dyDescent="0.3">
      <c r="C16" s="192"/>
      <c r="D16" s="192"/>
      <c r="E16" s="192"/>
      <c r="F16" s="192"/>
      <c r="G16" s="192"/>
      <c r="H16" s="192"/>
      <c r="I16" s="192"/>
      <c r="J16" s="192"/>
      <c r="K16" s="192"/>
      <c r="L16" s="192"/>
      <c r="M16" s="256"/>
      <c r="N16" s="256"/>
      <c r="O16" s="192"/>
      <c r="AP16" s="192"/>
      <c r="AQ16" s="192"/>
      <c r="AR16" s="192"/>
      <c r="AS16" s="192"/>
      <c r="AT16" s="192"/>
      <c r="AU16" s="192"/>
      <c r="AV16" s="104"/>
      <c r="AW16" s="192"/>
    </row>
    <row r="17" spans="2:49" s="192" customFormat="1" ht="18" thickBot="1" x14ac:dyDescent="0.3">
      <c r="B17" s="46" t="s">
        <v>233</v>
      </c>
      <c r="C17" s="47"/>
      <c r="D17" s="47"/>
      <c r="E17" s="47"/>
      <c r="F17" s="47"/>
      <c r="G17" s="47"/>
      <c r="H17" s="47"/>
      <c r="I17" s="47"/>
      <c r="J17" s="48"/>
      <c r="K17" s="603" t="s">
        <v>278</v>
      </c>
      <c r="L17" s="631"/>
      <c r="M17" s="631"/>
      <c r="N17" s="631"/>
      <c r="O17" s="631"/>
      <c r="P17" s="631"/>
      <c r="Q17" s="631"/>
      <c r="R17" s="631"/>
      <c r="S17" s="631"/>
      <c r="T17" s="631"/>
      <c r="U17" s="631"/>
      <c r="V17" s="631"/>
      <c r="W17" s="631"/>
      <c r="X17" s="631"/>
      <c r="Y17" s="631"/>
      <c r="Z17" s="631"/>
      <c r="AA17" s="631"/>
      <c r="AB17" s="604"/>
      <c r="AC17" s="46" t="s">
        <v>292</v>
      </c>
      <c r="AD17" s="47"/>
      <c r="AE17" s="47"/>
      <c r="AF17" s="47"/>
      <c r="AG17" s="47"/>
      <c r="AH17" s="47"/>
      <c r="AI17" s="877"/>
      <c r="AJ17" s="877"/>
      <c r="AK17" s="878"/>
      <c r="AL17" s="46" t="s">
        <v>293</v>
      </c>
      <c r="AM17" s="47"/>
      <c r="AN17" s="47"/>
      <c r="AO17" s="47"/>
      <c r="AP17" s="47"/>
      <c r="AQ17" s="47"/>
      <c r="AR17" s="877"/>
      <c r="AS17" s="877"/>
      <c r="AT17" s="878"/>
      <c r="AV17" s="104"/>
    </row>
    <row r="18" spans="2:49" ht="15" customHeight="1" x14ac:dyDescent="0.25">
      <c r="B18" s="115"/>
      <c r="C18" s="112"/>
      <c r="D18" s="794" t="s">
        <v>193</v>
      </c>
      <c r="E18" s="795"/>
      <c r="F18" s="796"/>
      <c r="G18" s="886" t="s">
        <v>28</v>
      </c>
      <c r="H18" s="794" t="s">
        <v>363</v>
      </c>
      <c r="I18" s="795"/>
      <c r="J18" s="796"/>
      <c r="K18" s="808" t="s">
        <v>247</v>
      </c>
      <c r="L18" s="675"/>
      <c r="M18" s="675"/>
      <c r="N18" s="675"/>
      <c r="O18" s="675"/>
      <c r="P18" s="675"/>
      <c r="Q18" s="675"/>
      <c r="R18" s="675"/>
      <c r="S18" s="675"/>
      <c r="T18" s="675"/>
      <c r="U18" s="675"/>
      <c r="V18" s="675"/>
      <c r="W18" s="675"/>
      <c r="X18" s="675"/>
      <c r="Y18" s="675"/>
      <c r="Z18" s="675"/>
      <c r="AA18" s="675"/>
      <c r="AB18" s="676"/>
      <c r="AC18" s="808" t="s">
        <v>247</v>
      </c>
      <c r="AD18" s="675"/>
      <c r="AE18" s="675"/>
      <c r="AF18" s="675"/>
      <c r="AG18" s="675"/>
      <c r="AH18" s="675"/>
      <c r="AI18" s="675"/>
      <c r="AJ18" s="675"/>
      <c r="AK18" s="676"/>
      <c r="AL18" s="808" t="s">
        <v>247</v>
      </c>
      <c r="AM18" s="675"/>
      <c r="AN18" s="675"/>
      <c r="AO18" s="675"/>
      <c r="AP18" s="675"/>
      <c r="AQ18" s="675"/>
      <c r="AR18" s="675"/>
      <c r="AS18" s="675"/>
      <c r="AT18" s="676"/>
      <c r="AV18" s="104"/>
    </row>
    <row r="19" spans="2:49" s="128" customFormat="1" ht="34.5" x14ac:dyDescent="0.25">
      <c r="B19" s="282" t="s">
        <v>48</v>
      </c>
      <c r="C19" s="287" t="s">
        <v>26</v>
      </c>
      <c r="D19" s="257" t="s">
        <v>183</v>
      </c>
      <c r="E19" s="182" t="s">
        <v>192</v>
      </c>
      <c r="F19" s="283" t="s">
        <v>182</v>
      </c>
      <c r="G19" s="887"/>
      <c r="H19" s="290" t="s">
        <v>183</v>
      </c>
      <c r="I19" s="258" t="s">
        <v>184</v>
      </c>
      <c r="J19" s="283" t="s">
        <v>182</v>
      </c>
      <c r="K19" s="257" t="s">
        <v>21</v>
      </c>
      <c r="L19" s="182" t="s">
        <v>22</v>
      </c>
      <c r="M19" s="182" t="s">
        <v>23</v>
      </c>
      <c r="N19" s="182" t="s">
        <v>61</v>
      </c>
      <c r="O19" s="182" t="s">
        <v>87</v>
      </c>
      <c r="P19" s="182" t="s">
        <v>156</v>
      </c>
      <c r="Q19" s="182" t="s">
        <v>403</v>
      </c>
      <c r="R19" s="182" t="s">
        <v>404</v>
      </c>
      <c r="S19" s="182" t="s">
        <v>405</v>
      </c>
      <c r="T19" s="182" t="s">
        <v>412</v>
      </c>
      <c r="U19" s="182" t="s">
        <v>407</v>
      </c>
      <c r="V19" s="182" t="s">
        <v>408</v>
      </c>
      <c r="W19" s="182" t="s">
        <v>409</v>
      </c>
      <c r="X19" s="182" t="s">
        <v>410</v>
      </c>
      <c r="Y19" s="182" t="s">
        <v>411</v>
      </c>
      <c r="Z19" s="182" t="s">
        <v>310</v>
      </c>
      <c r="AA19" s="182" t="s">
        <v>24</v>
      </c>
      <c r="AB19" s="183" t="s">
        <v>25</v>
      </c>
      <c r="AC19" s="833" t="s">
        <v>273</v>
      </c>
      <c r="AD19" s="716"/>
      <c r="AE19" s="182" t="s">
        <v>21</v>
      </c>
      <c r="AF19" s="182" t="s">
        <v>22</v>
      </c>
      <c r="AG19" s="182" t="s">
        <v>23</v>
      </c>
      <c r="AH19" s="182" t="s">
        <v>61</v>
      </c>
      <c r="AI19" s="182" t="s">
        <v>87</v>
      </c>
      <c r="AJ19" s="182" t="s">
        <v>156</v>
      </c>
      <c r="AK19" s="427" t="s">
        <v>310</v>
      </c>
      <c r="AL19" s="833" t="s">
        <v>273</v>
      </c>
      <c r="AM19" s="716"/>
      <c r="AN19" s="182" t="s">
        <v>21</v>
      </c>
      <c r="AO19" s="182" t="s">
        <v>22</v>
      </c>
      <c r="AP19" s="182" t="s">
        <v>23</v>
      </c>
      <c r="AQ19" s="182" t="s">
        <v>61</v>
      </c>
      <c r="AR19" s="182" t="s">
        <v>87</v>
      </c>
      <c r="AS19" s="182" t="s">
        <v>156</v>
      </c>
      <c r="AT19" s="183" t="s">
        <v>310</v>
      </c>
      <c r="AV19" s="201"/>
    </row>
    <row r="20" spans="2:49" x14ac:dyDescent="0.25">
      <c r="B20" s="259" t="s">
        <v>29</v>
      </c>
      <c r="C20" s="288" t="s">
        <v>140</v>
      </c>
      <c r="D20" s="291"/>
      <c r="E20" s="260"/>
      <c r="F20" s="284">
        <f>E20-D20</f>
        <v>0</v>
      </c>
      <c r="G20" s="313"/>
      <c r="H20" s="291"/>
      <c r="I20" s="260"/>
      <c r="J20" s="284">
        <f>I20-H20</f>
        <v>0</v>
      </c>
      <c r="K20" s="400"/>
      <c r="L20" s="262"/>
      <c r="M20" s="262"/>
      <c r="N20" s="262"/>
      <c r="O20" s="262"/>
      <c r="P20" s="262"/>
      <c r="Q20" s="262"/>
      <c r="R20" s="262"/>
      <c r="S20" s="262"/>
      <c r="T20" s="262"/>
      <c r="U20" s="262"/>
      <c r="V20" s="262"/>
      <c r="W20" s="262"/>
      <c r="X20" s="262"/>
      <c r="Y20" s="262"/>
      <c r="Z20" s="263" t="e">
        <f>AVERAGE(K20:Y20)</f>
        <v>#DIV/0!</v>
      </c>
      <c r="AA20" s="262"/>
      <c r="AB20" s="264"/>
      <c r="AC20" s="879">
        <f>Volume!C20</f>
        <v>0</v>
      </c>
      <c r="AD20" s="880"/>
      <c r="AE20" s="262"/>
      <c r="AF20" s="262"/>
      <c r="AG20" s="262"/>
      <c r="AH20" s="262"/>
      <c r="AI20" s="262"/>
      <c r="AJ20" s="265"/>
      <c r="AK20" s="266" t="e">
        <f>AVERAGE(AE20:AJ20)</f>
        <v>#DIV/0!</v>
      </c>
      <c r="AL20" s="879">
        <f>Volume!C21</f>
        <v>0</v>
      </c>
      <c r="AM20" s="880"/>
      <c r="AN20" s="262"/>
      <c r="AO20" s="262"/>
      <c r="AP20" s="262"/>
      <c r="AQ20" s="262"/>
      <c r="AR20" s="262"/>
      <c r="AS20" s="264"/>
      <c r="AT20" s="266" t="e">
        <f>AVERAGE(AN20:AS20)</f>
        <v>#DIV/0!</v>
      </c>
      <c r="AV20" s="104"/>
    </row>
    <row r="21" spans="2:49" ht="17.25" thickBot="1" x14ac:dyDescent="0.3">
      <c r="B21" s="115"/>
      <c r="C21" s="289" t="s">
        <v>150</v>
      </c>
      <c r="D21" s="291"/>
      <c r="E21" s="260"/>
      <c r="F21" s="284">
        <f t="shared" ref="F21:F27" si="0">E21-D21</f>
        <v>0</v>
      </c>
      <c r="G21" s="313"/>
      <c r="H21" s="291"/>
      <c r="I21" s="260"/>
      <c r="J21" s="284">
        <f t="shared" ref="J21:J27" si="1">I21-H21</f>
        <v>0</v>
      </c>
      <c r="K21" s="400"/>
      <c r="L21" s="262"/>
      <c r="M21" s="262"/>
      <c r="N21" s="262"/>
      <c r="O21" s="262"/>
      <c r="P21" s="262"/>
      <c r="Q21" s="262"/>
      <c r="R21" s="262"/>
      <c r="S21" s="262"/>
      <c r="T21" s="262"/>
      <c r="U21" s="262"/>
      <c r="V21" s="262"/>
      <c r="W21" s="262"/>
      <c r="X21" s="262"/>
      <c r="Y21" s="262"/>
      <c r="Z21" s="263" t="e">
        <f t="shared" ref="Z21:Z27" si="2">AVERAGE(K21:Y21)</f>
        <v>#DIV/0!</v>
      </c>
      <c r="AA21" s="262"/>
      <c r="AB21" s="264"/>
      <c r="AC21" s="881"/>
      <c r="AD21" s="882"/>
      <c r="AE21" s="262"/>
      <c r="AF21" s="262"/>
      <c r="AG21" s="262"/>
      <c r="AH21" s="262"/>
      <c r="AI21" s="262"/>
      <c r="AJ21" s="265"/>
      <c r="AK21" s="266" t="e">
        <f t="shared" ref="AK21:AK27" si="3">AVERAGE(AE21:AJ21)</f>
        <v>#DIV/0!</v>
      </c>
      <c r="AL21" s="881"/>
      <c r="AM21" s="882"/>
      <c r="AN21" s="262"/>
      <c r="AO21" s="262"/>
      <c r="AP21" s="262"/>
      <c r="AQ21" s="262"/>
      <c r="AR21" s="262"/>
      <c r="AS21" s="264"/>
      <c r="AT21" s="266" t="e">
        <f t="shared" ref="AT21:AT27" si="4">AVERAGE(AN21:AS21)</f>
        <v>#DIV/0!</v>
      </c>
      <c r="AV21" s="104"/>
    </row>
    <row r="22" spans="2:49" x14ac:dyDescent="0.25">
      <c r="B22" s="259" t="s">
        <v>30</v>
      </c>
      <c r="C22" s="288" t="s">
        <v>140</v>
      </c>
      <c r="D22" s="291"/>
      <c r="E22" s="260"/>
      <c r="F22" s="284">
        <f t="shared" si="0"/>
        <v>0</v>
      </c>
      <c r="G22" s="313"/>
      <c r="H22" s="291"/>
      <c r="I22" s="260"/>
      <c r="J22" s="284">
        <f t="shared" si="1"/>
        <v>0</v>
      </c>
      <c r="K22" s="400"/>
      <c r="L22" s="262"/>
      <c r="M22" s="262"/>
      <c r="N22" s="262"/>
      <c r="O22" s="262"/>
      <c r="P22" s="262"/>
      <c r="Q22" s="262"/>
      <c r="R22" s="262"/>
      <c r="S22" s="262"/>
      <c r="T22" s="262"/>
      <c r="U22" s="262"/>
      <c r="V22" s="262"/>
      <c r="W22" s="262"/>
      <c r="X22" s="262"/>
      <c r="Y22" s="262"/>
      <c r="Z22" s="263" t="e">
        <f t="shared" si="2"/>
        <v>#DIV/0!</v>
      </c>
      <c r="AA22" s="262"/>
      <c r="AB22" s="264"/>
      <c r="AC22" s="889" t="s">
        <v>129</v>
      </c>
      <c r="AD22" s="890"/>
      <c r="AE22" s="262"/>
      <c r="AF22" s="262"/>
      <c r="AG22" s="262"/>
      <c r="AH22" s="262"/>
      <c r="AI22" s="262"/>
      <c r="AJ22" s="265"/>
      <c r="AK22" s="266" t="e">
        <f t="shared" si="3"/>
        <v>#DIV/0!</v>
      </c>
      <c r="AL22" s="889" t="s">
        <v>129</v>
      </c>
      <c r="AM22" s="890"/>
      <c r="AN22" s="262"/>
      <c r="AO22" s="262"/>
      <c r="AP22" s="262"/>
      <c r="AQ22" s="262"/>
      <c r="AR22" s="262"/>
      <c r="AS22" s="264"/>
      <c r="AT22" s="266" t="e">
        <f t="shared" si="4"/>
        <v>#DIV/0!</v>
      </c>
      <c r="AV22" s="104"/>
    </row>
    <row r="23" spans="2:49" ht="17.25" thickBot="1" x14ac:dyDescent="0.3">
      <c r="B23" s="267"/>
      <c r="C23" s="289" t="s">
        <v>150</v>
      </c>
      <c r="D23" s="291"/>
      <c r="E23" s="260"/>
      <c r="F23" s="284">
        <f t="shared" si="0"/>
        <v>0</v>
      </c>
      <c r="G23" s="313"/>
      <c r="H23" s="400"/>
      <c r="I23" s="262"/>
      <c r="J23" s="284">
        <f t="shared" si="1"/>
        <v>0</v>
      </c>
      <c r="K23" s="400"/>
      <c r="L23" s="262"/>
      <c r="M23" s="262"/>
      <c r="N23" s="262"/>
      <c r="O23" s="262"/>
      <c r="P23" s="262"/>
      <c r="Q23" s="262"/>
      <c r="R23" s="262"/>
      <c r="S23" s="262"/>
      <c r="T23" s="262"/>
      <c r="U23" s="262"/>
      <c r="V23" s="262"/>
      <c r="W23" s="262"/>
      <c r="X23" s="262"/>
      <c r="Y23" s="262"/>
      <c r="Z23" s="263" t="e">
        <f t="shared" si="2"/>
        <v>#DIV/0!</v>
      </c>
      <c r="AA23" s="262"/>
      <c r="AB23" s="264"/>
      <c r="AC23" s="891"/>
      <c r="AD23" s="892"/>
      <c r="AE23" s="262"/>
      <c r="AF23" s="262"/>
      <c r="AG23" s="262"/>
      <c r="AH23" s="262"/>
      <c r="AI23" s="262"/>
      <c r="AJ23" s="265"/>
      <c r="AK23" s="266" t="e">
        <f t="shared" si="3"/>
        <v>#DIV/0!</v>
      </c>
      <c r="AL23" s="891"/>
      <c r="AM23" s="892"/>
      <c r="AN23" s="262"/>
      <c r="AO23" s="262"/>
      <c r="AP23" s="262"/>
      <c r="AQ23" s="262"/>
      <c r="AR23" s="262"/>
      <c r="AS23" s="264"/>
      <c r="AT23" s="266" t="e">
        <f t="shared" si="4"/>
        <v>#DIV/0!</v>
      </c>
      <c r="AV23" s="104"/>
    </row>
    <row r="24" spans="2:49" x14ac:dyDescent="0.25">
      <c r="B24" s="115" t="s">
        <v>31</v>
      </c>
      <c r="C24" s="288" t="s">
        <v>140</v>
      </c>
      <c r="D24" s="291"/>
      <c r="E24" s="260"/>
      <c r="F24" s="284">
        <f t="shared" si="0"/>
        <v>0</v>
      </c>
      <c r="G24" s="313"/>
      <c r="H24" s="401"/>
      <c r="I24" s="148"/>
      <c r="J24" s="284">
        <f t="shared" si="1"/>
        <v>0</v>
      </c>
      <c r="K24" s="400"/>
      <c r="L24" s="148"/>
      <c r="M24" s="148"/>
      <c r="N24" s="148"/>
      <c r="O24" s="148"/>
      <c r="P24" s="148"/>
      <c r="Q24" s="262"/>
      <c r="R24" s="262"/>
      <c r="S24" s="262"/>
      <c r="T24" s="262"/>
      <c r="U24" s="262"/>
      <c r="V24" s="262"/>
      <c r="W24" s="262"/>
      <c r="X24" s="262"/>
      <c r="Y24" s="262"/>
      <c r="Z24" s="263" t="e">
        <f t="shared" si="2"/>
        <v>#DIV/0!</v>
      </c>
      <c r="AA24" s="148"/>
      <c r="AB24" s="149"/>
      <c r="AC24" s="893">
        <f>Volume!D20</f>
        <v>0</v>
      </c>
      <c r="AD24" s="894"/>
      <c r="AE24" s="262"/>
      <c r="AF24" s="262"/>
      <c r="AG24" s="262"/>
      <c r="AH24" s="262"/>
      <c r="AI24" s="262"/>
      <c r="AJ24" s="265"/>
      <c r="AK24" s="266" t="e">
        <f t="shared" si="3"/>
        <v>#DIV/0!</v>
      </c>
      <c r="AL24" s="893">
        <f>Volume!D21</f>
        <v>0</v>
      </c>
      <c r="AM24" s="894"/>
      <c r="AN24" s="262"/>
      <c r="AO24" s="262"/>
      <c r="AP24" s="262"/>
      <c r="AQ24" s="262"/>
      <c r="AR24" s="262"/>
      <c r="AS24" s="264"/>
      <c r="AT24" s="266" t="e">
        <f t="shared" si="4"/>
        <v>#DIV/0!</v>
      </c>
      <c r="AV24" s="104"/>
    </row>
    <row r="25" spans="2:49" x14ac:dyDescent="0.25">
      <c r="B25" s="267"/>
      <c r="C25" s="289" t="s">
        <v>150</v>
      </c>
      <c r="D25" s="453"/>
      <c r="E25" s="454"/>
      <c r="F25" s="284">
        <f t="shared" si="0"/>
        <v>0</v>
      </c>
      <c r="G25" s="455"/>
      <c r="H25" s="456"/>
      <c r="I25" s="389"/>
      <c r="J25" s="284">
        <f t="shared" si="1"/>
        <v>0</v>
      </c>
      <c r="K25" s="456"/>
      <c r="L25" s="389"/>
      <c r="M25" s="389"/>
      <c r="N25" s="389"/>
      <c r="O25" s="389"/>
      <c r="P25" s="389"/>
      <c r="Q25" s="262"/>
      <c r="R25" s="262"/>
      <c r="S25" s="262"/>
      <c r="T25" s="262"/>
      <c r="U25" s="262"/>
      <c r="V25" s="262"/>
      <c r="W25" s="262"/>
      <c r="X25" s="262"/>
      <c r="Y25" s="262"/>
      <c r="Z25" s="263" t="e">
        <f t="shared" si="2"/>
        <v>#DIV/0!</v>
      </c>
      <c r="AA25" s="389"/>
      <c r="AB25" s="457"/>
      <c r="AC25" s="895"/>
      <c r="AD25" s="896"/>
      <c r="AE25" s="262"/>
      <c r="AF25" s="262"/>
      <c r="AG25" s="262"/>
      <c r="AH25" s="262"/>
      <c r="AI25" s="262"/>
      <c r="AJ25" s="262"/>
      <c r="AK25" s="266" t="e">
        <f t="shared" si="3"/>
        <v>#DIV/0!</v>
      </c>
      <c r="AL25" s="895"/>
      <c r="AM25" s="896"/>
      <c r="AN25" s="262"/>
      <c r="AO25" s="262"/>
      <c r="AP25" s="262"/>
      <c r="AQ25" s="262"/>
      <c r="AR25" s="262"/>
      <c r="AS25" s="262"/>
      <c r="AT25" s="266" t="e">
        <f t="shared" si="4"/>
        <v>#DIV/0!</v>
      </c>
      <c r="AV25" s="104"/>
    </row>
    <row r="26" spans="2:49" ht="16.5" customHeight="1" x14ac:dyDescent="0.25">
      <c r="B26" s="860" t="s">
        <v>367</v>
      </c>
      <c r="C26" s="288" t="s">
        <v>140</v>
      </c>
      <c r="D26" s="291"/>
      <c r="E26" s="260"/>
      <c r="F26" s="284">
        <f t="shared" si="0"/>
        <v>0</v>
      </c>
      <c r="G26" s="414"/>
      <c r="H26" s="401"/>
      <c r="I26" s="148"/>
      <c r="J26" s="284">
        <f t="shared" si="1"/>
        <v>0</v>
      </c>
      <c r="K26" s="401"/>
      <c r="L26" s="148"/>
      <c r="M26" s="148"/>
      <c r="N26" s="148"/>
      <c r="O26" s="148"/>
      <c r="P26" s="148"/>
      <c r="Q26" s="262"/>
      <c r="R26" s="262"/>
      <c r="S26" s="262"/>
      <c r="T26" s="262"/>
      <c r="U26" s="262"/>
      <c r="V26" s="262"/>
      <c r="W26" s="262"/>
      <c r="X26" s="262"/>
      <c r="Y26" s="262"/>
      <c r="Z26" s="263" t="e">
        <f t="shared" si="2"/>
        <v>#DIV/0!</v>
      </c>
      <c r="AA26" s="148"/>
      <c r="AB26" s="149"/>
      <c r="AC26" s="449"/>
      <c r="AD26" s="443"/>
      <c r="AE26" s="262"/>
      <c r="AF26" s="262"/>
      <c r="AG26" s="262"/>
      <c r="AH26" s="262"/>
      <c r="AI26" s="262"/>
      <c r="AJ26" s="262"/>
      <c r="AK26" s="266" t="e">
        <f t="shared" si="3"/>
        <v>#DIV/0!</v>
      </c>
      <c r="AL26" s="449"/>
      <c r="AM26" s="443"/>
      <c r="AN26" s="262"/>
      <c r="AO26" s="262"/>
      <c r="AP26" s="262"/>
      <c r="AQ26" s="262"/>
      <c r="AR26" s="262"/>
      <c r="AS26" s="262"/>
      <c r="AT26" s="266" t="e">
        <f t="shared" si="4"/>
        <v>#DIV/0!</v>
      </c>
      <c r="AV26" s="104"/>
    </row>
    <row r="27" spans="2:49" ht="17.25" thickBot="1" x14ac:dyDescent="0.3">
      <c r="B27" s="861"/>
      <c r="C27" s="289" t="s">
        <v>373</v>
      </c>
      <c r="D27" s="292"/>
      <c r="E27" s="293"/>
      <c r="F27" s="284">
        <f t="shared" si="0"/>
        <v>0</v>
      </c>
      <c r="G27" s="415"/>
      <c r="H27" s="416"/>
      <c r="I27" s="280"/>
      <c r="J27" s="284">
        <f t="shared" si="1"/>
        <v>0</v>
      </c>
      <c r="K27" s="416"/>
      <c r="L27" s="280"/>
      <c r="M27" s="280"/>
      <c r="N27" s="280"/>
      <c r="O27" s="280"/>
      <c r="P27" s="280"/>
      <c r="Q27" s="447"/>
      <c r="R27" s="447"/>
      <c r="S27" s="447"/>
      <c r="T27" s="447"/>
      <c r="U27" s="447"/>
      <c r="V27" s="447"/>
      <c r="W27" s="447"/>
      <c r="X27" s="447"/>
      <c r="Y27" s="447"/>
      <c r="Z27" s="263" t="e">
        <f t="shared" si="2"/>
        <v>#DIV/0!</v>
      </c>
      <c r="AA27" s="280"/>
      <c r="AB27" s="462"/>
      <c r="AC27" s="450"/>
      <c r="AD27" s="451"/>
      <c r="AE27" s="447"/>
      <c r="AF27" s="447"/>
      <c r="AG27" s="447"/>
      <c r="AH27" s="447"/>
      <c r="AI27" s="447"/>
      <c r="AJ27" s="447"/>
      <c r="AK27" s="452" t="e">
        <f t="shared" si="3"/>
        <v>#DIV/0!</v>
      </c>
      <c r="AL27" s="450"/>
      <c r="AM27" s="451"/>
      <c r="AN27" s="447"/>
      <c r="AO27" s="447"/>
      <c r="AP27" s="447"/>
      <c r="AQ27" s="447"/>
      <c r="AR27" s="447"/>
      <c r="AS27" s="447"/>
      <c r="AT27" s="266" t="e">
        <f t="shared" si="4"/>
        <v>#DIV/0!</v>
      </c>
      <c r="AV27" s="104"/>
    </row>
    <row r="28" spans="2:49" ht="24" customHeight="1" thickBot="1" x14ac:dyDescent="0.3">
      <c r="B28" s="152" t="s">
        <v>151</v>
      </c>
      <c r="C28" s="269"/>
      <c r="D28" s="234"/>
      <c r="E28" s="234"/>
      <c r="F28" s="234"/>
      <c r="G28" s="234"/>
      <c r="H28" s="234"/>
      <c r="I28" s="234"/>
      <c r="J28" s="234"/>
      <c r="K28" s="843" t="s">
        <v>344</v>
      </c>
      <c r="L28" s="844"/>
      <c r="M28" s="844"/>
      <c r="N28" s="844"/>
      <c r="O28" s="844"/>
      <c r="P28" s="844"/>
      <c r="Q28" s="844"/>
      <c r="R28" s="844"/>
      <c r="S28" s="844"/>
      <c r="T28" s="844"/>
      <c r="U28" s="844"/>
      <c r="V28" s="844"/>
      <c r="W28" s="844"/>
      <c r="X28" s="844"/>
      <c r="Y28" s="845"/>
      <c r="Z28" s="442">
        <f>Volume!C16</f>
        <v>0</v>
      </c>
      <c r="AA28" s="234"/>
      <c r="AB28" s="270"/>
      <c r="AC28" s="444"/>
      <c r="AD28" s="444"/>
      <c r="AE28" s="458"/>
      <c r="AF28" s="459"/>
      <c r="AG28" s="459"/>
      <c r="AH28" s="459"/>
      <c r="AI28" s="459"/>
      <c r="AJ28" s="460" t="s">
        <v>353</v>
      </c>
      <c r="AK28" s="445">
        <f>IF(AC20="Freezer",AC24,0)</f>
        <v>0</v>
      </c>
      <c r="AL28" s="444"/>
      <c r="AM28" s="444"/>
      <c r="AN28" s="461"/>
      <c r="AO28" s="190"/>
      <c r="AP28" s="190"/>
      <c r="AQ28" s="190"/>
      <c r="AR28" s="190"/>
      <c r="AS28" s="101" t="s">
        <v>353</v>
      </c>
      <c r="AT28" s="271">
        <f>IF(AL20="Freezer",AL24,0)</f>
        <v>0</v>
      </c>
      <c r="AV28" s="104"/>
    </row>
    <row r="29" spans="2:49" x14ac:dyDescent="0.25">
      <c r="B29" s="112"/>
      <c r="C29" s="26"/>
      <c r="D29" s="126"/>
      <c r="E29" s="126"/>
      <c r="F29" s="126"/>
      <c r="G29" s="126"/>
      <c r="H29" s="126"/>
      <c r="I29" s="126"/>
      <c r="J29" s="126"/>
      <c r="K29" s="126"/>
      <c r="L29" s="126"/>
      <c r="M29" s="126"/>
      <c r="N29" s="126"/>
      <c r="O29" s="126"/>
      <c r="P29" s="126"/>
      <c r="Q29" s="126"/>
      <c r="R29" s="126"/>
      <c r="S29" s="126"/>
      <c r="T29" s="126"/>
      <c r="AP29" s="192"/>
      <c r="AQ29" s="192"/>
      <c r="AR29" s="192"/>
      <c r="AS29" s="192"/>
      <c r="AT29" s="192"/>
      <c r="AU29" s="192"/>
      <c r="AV29" s="104"/>
      <c r="AW29" s="192"/>
    </row>
    <row r="30" spans="2:49" ht="17.25" thickBot="1" x14ac:dyDescent="0.3">
      <c r="B30" s="112"/>
      <c r="C30" s="26"/>
      <c r="D30" s="126"/>
      <c r="E30" s="126"/>
      <c r="F30" s="126"/>
      <c r="G30" s="126"/>
      <c r="H30" s="126"/>
      <c r="I30" s="126"/>
      <c r="J30" s="126"/>
      <c r="K30" s="126"/>
      <c r="L30" s="126"/>
      <c r="M30" s="126"/>
      <c r="N30" s="126"/>
      <c r="O30" s="126"/>
      <c r="P30" s="126"/>
      <c r="Q30" s="126"/>
      <c r="R30" s="126"/>
      <c r="S30" s="126"/>
      <c r="T30" s="126"/>
      <c r="AP30" s="192"/>
      <c r="AQ30" s="192"/>
      <c r="AR30" s="192"/>
      <c r="AS30" s="192"/>
      <c r="AT30" s="192"/>
      <c r="AU30" s="192"/>
      <c r="AV30" s="104"/>
      <c r="AW30" s="192"/>
    </row>
    <row r="31" spans="2:49" ht="18" thickBot="1" x14ac:dyDescent="0.3">
      <c r="B31" s="46" t="s">
        <v>179</v>
      </c>
      <c r="C31" s="47"/>
      <c r="D31" s="47"/>
      <c r="E31" s="47"/>
      <c r="F31" s="47"/>
      <c r="G31" s="48"/>
      <c r="H31" s="63"/>
      <c r="I31" s="63"/>
      <c r="J31" s="63"/>
      <c r="K31" s="63"/>
      <c r="L31" s="63"/>
      <c r="M31" s="63"/>
      <c r="N31" s="63"/>
      <c r="O31" s="63"/>
      <c r="P31" s="63"/>
      <c r="Q31" s="63"/>
      <c r="R31" s="63"/>
      <c r="S31" s="63"/>
      <c r="Y31" s="126"/>
      <c r="AP31" s="192"/>
      <c r="AQ31" s="192"/>
      <c r="AR31" s="192"/>
      <c r="AS31" s="192"/>
      <c r="AT31" s="192"/>
      <c r="AU31" s="192"/>
      <c r="AV31" s="104"/>
      <c r="AW31" s="192"/>
    </row>
    <row r="32" spans="2:49" ht="18.75" thickBot="1" x14ac:dyDescent="0.3">
      <c r="B32" s="853" t="s">
        <v>178</v>
      </c>
      <c r="C32" s="854"/>
      <c r="D32" s="854"/>
      <c r="E32" s="854"/>
      <c r="F32" s="854"/>
      <c r="G32" s="855"/>
      <c r="H32" s="126"/>
      <c r="I32" s="126"/>
      <c r="J32" s="126"/>
      <c r="K32" s="126"/>
      <c r="L32" s="126"/>
      <c r="M32" s="126"/>
      <c r="N32" s="126"/>
      <c r="O32" s="126"/>
      <c r="P32" s="126"/>
      <c r="Q32" s="126"/>
      <c r="R32" s="126"/>
      <c r="S32" s="126"/>
      <c r="AP32" s="192"/>
      <c r="AQ32" s="192"/>
      <c r="AR32" s="192"/>
      <c r="AS32" s="192"/>
      <c r="AT32" s="192"/>
      <c r="AU32" s="192"/>
      <c r="AV32" s="104"/>
      <c r="AW32" s="192"/>
    </row>
    <row r="33" spans="2:49" ht="42.75" customHeight="1" thickTop="1" x14ac:dyDescent="0.25">
      <c r="B33" s="477"/>
      <c r="C33" s="476"/>
      <c r="D33" s="428" t="s">
        <v>29</v>
      </c>
      <c r="E33" s="428" t="s">
        <v>30</v>
      </c>
      <c r="F33" s="428" t="s">
        <v>31</v>
      </c>
      <c r="G33" s="478" t="s">
        <v>367</v>
      </c>
      <c r="H33" s="126"/>
      <c r="I33" s="126"/>
      <c r="J33" s="126"/>
      <c r="K33" s="126"/>
      <c r="AP33" s="192"/>
      <c r="AQ33" s="192"/>
      <c r="AR33" s="192"/>
      <c r="AS33" s="192"/>
      <c r="AT33" s="192"/>
      <c r="AU33" s="192"/>
      <c r="AV33" s="104"/>
      <c r="AW33" s="192"/>
    </row>
    <row r="34" spans="2:49" x14ac:dyDescent="0.25">
      <c r="B34" s="479" t="s">
        <v>15</v>
      </c>
      <c r="C34" s="472" t="s">
        <v>34</v>
      </c>
      <c r="D34" s="263">
        <f>(E20-D20)</f>
        <v>0</v>
      </c>
      <c r="E34" s="263">
        <f>(E22-D22)</f>
        <v>0</v>
      </c>
      <c r="F34" s="263">
        <f>(E24-D24)</f>
        <v>0</v>
      </c>
      <c r="G34" s="266">
        <f>E26-D26</f>
        <v>0</v>
      </c>
      <c r="H34" s="126"/>
      <c r="I34" s="503" t="s">
        <v>368</v>
      </c>
      <c r="J34" s="193">
        <f>'General Info &amp; Test Results'!C27</f>
        <v>0</v>
      </c>
      <c r="AP34" s="192"/>
      <c r="AQ34" s="192"/>
      <c r="AR34" s="192"/>
      <c r="AS34" s="192"/>
      <c r="AT34" s="192"/>
      <c r="AU34" s="192"/>
      <c r="AV34" s="104"/>
      <c r="AW34" s="192"/>
    </row>
    <row r="35" spans="2:49" ht="17.25" x14ac:dyDescent="0.25">
      <c r="B35" s="479" t="s">
        <v>13</v>
      </c>
      <c r="C35" s="472" t="s">
        <v>28</v>
      </c>
      <c r="D35" s="261">
        <f>G20</f>
        <v>0</v>
      </c>
      <c r="E35" s="261">
        <f>G22</f>
        <v>0</v>
      </c>
      <c r="F35" s="261">
        <f>G24</f>
        <v>0</v>
      </c>
      <c r="G35" s="284">
        <f>G26</f>
        <v>0</v>
      </c>
      <c r="H35" s="126"/>
      <c r="I35" s="503" t="s">
        <v>369</v>
      </c>
      <c r="J35" s="193">
        <f>IF(J34="Chest Freezer",0.7,0.85)</f>
        <v>0.85</v>
      </c>
      <c r="U35" s="63"/>
      <c r="V35" s="63"/>
      <c r="AP35" s="192"/>
      <c r="AQ35" s="192"/>
      <c r="AR35" s="192"/>
      <c r="AS35" s="192"/>
      <c r="AT35" s="192"/>
      <c r="AU35" s="192"/>
      <c r="AV35" s="104"/>
      <c r="AW35" s="192"/>
    </row>
    <row r="36" spans="2:49" ht="17.25" x14ac:dyDescent="0.25">
      <c r="B36" s="480" t="s">
        <v>17</v>
      </c>
      <c r="C36" s="473" t="s">
        <v>249</v>
      </c>
      <c r="D36" s="261" t="e">
        <f>(D35*1440*$J$35)/D34</f>
        <v>#DIV/0!</v>
      </c>
      <c r="E36" s="261" t="e">
        <f t="shared" ref="E36:F36" si="5">(E35*1440*$J$35)/E34</f>
        <v>#DIV/0!</v>
      </c>
      <c r="F36" s="261" t="e">
        <f t="shared" si="5"/>
        <v>#DIV/0!</v>
      </c>
      <c r="G36" s="284" t="e">
        <f>(G35*1440*$J$35)/G34</f>
        <v>#DIV/0!</v>
      </c>
      <c r="H36" s="126"/>
      <c r="I36" s="126"/>
      <c r="J36" s="126"/>
      <c r="K36" s="126"/>
      <c r="U36" s="126"/>
      <c r="V36" s="126"/>
      <c r="AP36" s="192"/>
      <c r="AQ36" s="192"/>
      <c r="AR36" s="192"/>
      <c r="AS36" s="192"/>
      <c r="AT36" s="192"/>
      <c r="AU36" s="192"/>
      <c r="AV36" s="104"/>
      <c r="AW36" s="192"/>
    </row>
    <row r="37" spans="2:49" ht="18.75" thickBot="1" x14ac:dyDescent="0.3">
      <c r="B37" s="853" t="s">
        <v>177</v>
      </c>
      <c r="C37" s="854"/>
      <c r="D37" s="854"/>
      <c r="E37" s="854"/>
      <c r="F37" s="854"/>
      <c r="G37" s="855"/>
      <c r="H37" s="126"/>
      <c r="I37" s="126"/>
      <c r="J37" s="126"/>
      <c r="K37" s="126"/>
      <c r="U37" s="274"/>
      <c r="V37" s="274"/>
      <c r="AP37" s="192"/>
      <c r="AQ37" s="192"/>
      <c r="AR37" s="192"/>
      <c r="AS37" s="192"/>
      <c r="AT37" s="192"/>
      <c r="AU37" s="192"/>
      <c r="AV37" s="104"/>
      <c r="AW37" s="192"/>
    </row>
    <row r="38" spans="2:49" ht="35.25" thickTop="1" x14ac:dyDescent="0.25">
      <c r="B38" s="848" t="s">
        <v>7</v>
      </c>
      <c r="C38" s="888"/>
      <c r="D38" s="428" t="s">
        <v>29</v>
      </c>
      <c r="E38" s="428" t="s">
        <v>30</v>
      </c>
      <c r="F38" s="428" t="s">
        <v>31</v>
      </c>
      <c r="G38" s="478" t="s">
        <v>367</v>
      </c>
      <c r="H38" s="126"/>
      <c r="I38" s="910" t="s">
        <v>180</v>
      </c>
      <c r="J38" s="911"/>
      <c r="K38" s="911"/>
      <c r="L38" s="911"/>
      <c r="M38" s="187"/>
      <c r="U38" s="274"/>
      <c r="V38" s="274"/>
      <c r="AP38" s="192"/>
      <c r="AQ38" s="192"/>
      <c r="AR38" s="192"/>
      <c r="AS38" s="192"/>
      <c r="AT38" s="192"/>
      <c r="AU38" s="192"/>
      <c r="AV38" s="104"/>
      <c r="AW38" s="192"/>
    </row>
    <row r="39" spans="2:49" ht="17.25" thickBot="1" x14ac:dyDescent="0.3">
      <c r="B39" s="481" t="s">
        <v>71</v>
      </c>
      <c r="C39" s="472" t="s">
        <v>34</v>
      </c>
      <c r="D39" s="263">
        <f>(E20-D20)</f>
        <v>0</v>
      </c>
      <c r="E39" s="263">
        <f>(E22-D22)</f>
        <v>0</v>
      </c>
      <c r="F39" s="263">
        <f>(E24-D24)</f>
        <v>0</v>
      </c>
      <c r="G39" s="266">
        <f>E26-D26</f>
        <v>0</v>
      </c>
      <c r="H39" s="126"/>
      <c r="I39" s="126"/>
      <c r="J39" s="126"/>
      <c r="U39" s="274"/>
      <c r="V39" s="274"/>
      <c r="AP39" s="192"/>
      <c r="AQ39" s="192"/>
      <c r="AR39" s="192"/>
      <c r="AS39" s="192"/>
      <c r="AT39" s="192"/>
      <c r="AU39" s="192"/>
      <c r="AV39" s="104"/>
      <c r="AW39" s="192"/>
    </row>
    <row r="40" spans="2:49" ht="18" thickBot="1" x14ac:dyDescent="0.3">
      <c r="B40" s="481" t="s">
        <v>72</v>
      </c>
      <c r="C40" s="472" t="s">
        <v>28</v>
      </c>
      <c r="D40" s="261">
        <f>G20</f>
        <v>0</v>
      </c>
      <c r="E40" s="261">
        <f>G22</f>
        <v>0</v>
      </c>
      <c r="F40" s="261">
        <f>G24</f>
        <v>0</v>
      </c>
      <c r="G40" s="284">
        <f>G26</f>
        <v>0</v>
      </c>
      <c r="H40" s="126"/>
      <c r="I40" s="46" t="s">
        <v>137</v>
      </c>
      <c r="J40" s="47"/>
      <c r="K40" s="47"/>
      <c r="L40" s="47"/>
      <c r="M40" s="47"/>
      <c r="N40" s="47"/>
      <c r="O40" s="47"/>
      <c r="P40" s="47"/>
      <c r="Q40" s="48"/>
      <c r="U40" s="126"/>
      <c r="V40" s="126"/>
      <c r="AP40" s="192"/>
      <c r="AQ40" s="192"/>
      <c r="AR40" s="192"/>
      <c r="AS40" s="192"/>
      <c r="AT40" s="192"/>
      <c r="AU40" s="192"/>
      <c r="AV40" s="104"/>
      <c r="AW40" s="192"/>
    </row>
    <row r="41" spans="2:49" ht="15" customHeight="1" thickBot="1" x14ac:dyDescent="0.3">
      <c r="B41" s="481"/>
      <c r="C41" s="472" t="s">
        <v>79</v>
      </c>
      <c r="D41" s="261" t="e">
        <f>D40*1440*$J$35/D39</f>
        <v>#DIV/0!</v>
      </c>
      <c r="E41" s="261" t="e">
        <f t="shared" ref="E41:F41" si="6">E40*1440*$J$35/E39</f>
        <v>#DIV/0!</v>
      </c>
      <c r="F41" s="261" t="e">
        <f t="shared" si="6"/>
        <v>#DIV/0!</v>
      </c>
      <c r="G41" s="284" t="e">
        <f>G40*1440*$J$35/G39</f>
        <v>#DIV/0!</v>
      </c>
      <c r="H41" s="126"/>
      <c r="I41" s="115" t="s">
        <v>268</v>
      </c>
      <c r="J41" s="112"/>
      <c r="K41" s="112"/>
      <c r="L41" s="112"/>
      <c r="M41" s="112"/>
      <c r="N41" s="112"/>
      <c r="O41" s="112"/>
      <c r="P41" s="112"/>
      <c r="Q41" s="99"/>
      <c r="U41" s="298"/>
      <c r="V41" s="298"/>
      <c r="AP41" s="192"/>
      <c r="AQ41" s="192"/>
      <c r="AR41" s="192"/>
      <c r="AS41" s="192"/>
      <c r="AT41" s="192"/>
      <c r="AU41" s="192"/>
      <c r="AV41" s="104"/>
      <c r="AW41" s="192"/>
    </row>
    <row r="42" spans="2:49" ht="24.75" customHeight="1" x14ac:dyDescent="0.25">
      <c r="B42" s="834" t="s">
        <v>70</v>
      </c>
      <c r="C42" s="835"/>
      <c r="D42" s="112"/>
      <c r="E42" s="112"/>
      <c r="F42" s="112"/>
      <c r="G42" s="99"/>
      <c r="H42" s="126"/>
      <c r="I42" s="871"/>
      <c r="J42" s="872"/>
      <c r="K42" s="872"/>
      <c r="L42" s="872"/>
      <c r="M42" s="872"/>
      <c r="N42" s="872"/>
      <c r="O42" s="872"/>
      <c r="P42" s="872"/>
      <c r="Q42" s="873"/>
      <c r="U42" s="298"/>
      <c r="V42" s="298"/>
      <c r="AP42" s="192"/>
      <c r="AQ42" s="192"/>
      <c r="AR42" s="192"/>
      <c r="AS42" s="192"/>
      <c r="AT42" s="192"/>
      <c r="AU42" s="192"/>
      <c r="AV42" s="104"/>
      <c r="AW42" s="192"/>
    </row>
    <row r="43" spans="2:49" ht="35.25" customHeight="1" x14ac:dyDescent="0.25">
      <c r="B43" s="481" t="s">
        <v>74</v>
      </c>
      <c r="C43" s="472" t="s">
        <v>76</v>
      </c>
      <c r="D43" s="262"/>
      <c r="E43" s="900" t="s">
        <v>374</v>
      </c>
      <c r="F43" s="900"/>
      <c r="G43" s="482"/>
      <c r="H43" s="380"/>
      <c r="I43" s="646"/>
      <c r="J43" s="647"/>
      <c r="K43" s="647"/>
      <c r="L43" s="647"/>
      <c r="M43" s="647"/>
      <c r="N43" s="647"/>
      <c r="O43" s="647"/>
      <c r="P43" s="647"/>
      <c r="Q43" s="648"/>
      <c r="U43" s="299"/>
      <c r="V43" s="299"/>
      <c r="AP43" s="192"/>
      <c r="AQ43" s="192"/>
      <c r="AR43" s="192"/>
      <c r="AS43" s="192"/>
      <c r="AT43" s="192"/>
      <c r="AU43" s="192"/>
      <c r="AV43" s="104"/>
      <c r="AW43" s="192"/>
    </row>
    <row r="44" spans="2:49" ht="34.5" customHeight="1" x14ac:dyDescent="0.25">
      <c r="B44" s="481" t="s">
        <v>75</v>
      </c>
      <c r="C44" s="472" t="s">
        <v>77</v>
      </c>
      <c r="D44" s="262"/>
      <c r="E44" s="900" t="s">
        <v>374</v>
      </c>
      <c r="F44" s="900"/>
      <c r="G44" s="482"/>
      <c r="H44" s="126"/>
      <c r="I44" s="646"/>
      <c r="J44" s="647"/>
      <c r="K44" s="647"/>
      <c r="L44" s="647"/>
      <c r="M44" s="647"/>
      <c r="N44" s="647"/>
      <c r="O44" s="647"/>
      <c r="P44" s="647"/>
      <c r="Q44" s="648"/>
      <c r="U44" s="299"/>
      <c r="V44" s="299"/>
      <c r="AP44" s="192"/>
      <c r="AQ44" s="192"/>
      <c r="AR44" s="192"/>
      <c r="AS44" s="192"/>
      <c r="AT44" s="192"/>
      <c r="AU44" s="192"/>
      <c r="AV44" s="104"/>
      <c r="AW44" s="192"/>
    </row>
    <row r="45" spans="2:49" ht="33" x14ac:dyDescent="0.25">
      <c r="B45" s="481" t="s">
        <v>33</v>
      </c>
      <c r="C45" s="474" t="s">
        <v>78</v>
      </c>
      <c r="D45" s="268"/>
      <c r="E45" s="402"/>
      <c r="F45" s="402"/>
      <c r="G45" s="407"/>
      <c r="H45" s="126"/>
      <c r="I45" s="646"/>
      <c r="J45" s="647"/>
      <c r="K45" s="647"/>
      <c r="L45" s="647"/>
      <c r="M45" s="647"/>
      <c r="N45" s="647"/>
      <c r="O45" s="647"/>
      <c r="P45" s="647"/>
      <c r="Q45" s="648"/>
      <c r="U45" s="418"/>
      <c r="V45" s="419"/>
      <c r="AP45" s="192"/>
      <c r="AQ45" s="192"/>
      <c r="AR45" s="192"/>
      <c r="AS45" s="192"/>
      <c r="AT45" s="192"/>
      <c r="AU45" s="192"/>
      <c r="AV45" s="104"/>
      <c r="AW45" s="192"/>
    </row>
    <row r="46" spans="2:49" ht="35.25" thickBot="1" x14ac:dyDescent="0.3">
      <c r="B46" s="481"/>
      <c r="C46" s="472"/>
      <c r="D46" s="463" t="s">
        <v>29</v>
      </c>
      <c r="E46" s="464" t="s">
        <v>30</v>
      </c>
      <c r="F46" s="464" t="s">
        <v>31</v>
      </c>
      <c r="G46" s="183" t="s">
        <v>367</v>
      </c>
      <c r="H46" s="126"/>
      <c r="I46" s="649"/>
      <c r="J46" s="650"/>
      <c r="K46" s="650"/>
      <c r="L46" s="650"/>
      <c r="M46" s="650"/>
      <c r="N46" s="650"/>
      <c r="O46" s="650"/>
      <c r="P46" s="650"/>
      <c r="Q46" s="651"/>
      <c r="U46" s="418"/>
      <c r="V46" s="419"/>
      <c r="AP46" s="192"/>
      <c r="AQ46" s="192"/>
      <c r="AR46" s="192"/>
      <c r="AS46" s="192"/>
      <c r="AT46" s="192"/>
      <c r="AU46" s="192"/>
      <c r="AV46" s="104"/>
      <c r="AW46" s="192"/>
    </row>
    <row r="47" spans="2:49" ht="17.25" thickBot="1" x14ac:dyDescent="0.3">
      <c r="B47" s="481" t="s">
        <v>50</v>
      </c>
      <c r="C47" s="475" t="s">
        <v>34</v>
      </c>
      <c r="D47" s="263">
        <f>(E21-D21)</f>
        <v>0</v>
      </c>
      <c r="E47" s="263">
        <f>(E23-D23)</f>
        <v>0</v>
      </c>
      <c r="F47" s="263">
        <f>(E25-D25)</f>
        <v>0</v>
      </c>
      <c r="G47" s="266">
        <f>E27-D27</f>
        <v>0</v>
      </c>
      <c r="H47" s="126"/>
      <c r="U47" s="418"/>
      <c r="V47" s="419"/>
      <c r="AP47" s="192"/>
      <c r="AQ47" s="192"/>
      <c r="AR47" s="192"/>
      <c r="AS47" s="192"/>
      <c r="AT47" s="192"/>
      <c r="AU47" s="192"/>
      <c r="AV47" s="104"/>
      <c r="AW47" s="192"/>
    </row>
    <row r="48" spans="2:49" ht="35.25" customHeight="1" thickBot="1" x14ac:dyDescent="0.3">
      <c r="B48" s="481" t="s">
        <v>49</v>
      </c>
      <c r="C48" s="472" t="s">
        <v>28</v>
      </c>
      <c r="D48" s="261">
        <f>G21</f>
        <v>0</v>
      </c>
      <c r="E48" s="261">
        <f>G23</f>
        <v>0</v>
      </c>
      <c r="F48" s="261">
        <f>G25</f>
        <v>0</v>
      </c>
      <c r="G48" s="284">
        <f>G27</f>
        <v>0</v>
      </c>
      <c r="H48" s="126"/>
      <c r="I48" s="665" t="s">
        <v>166</v>
      </c>
      <c r="J48" s="683"/>
      <c r="K48" s="683"/>
      <c r="L48" s="683"/>
      <c r="M48" s="683"/>
      <c r="N48" s="683"/>
      <c r="O48" s="683"/>
      <c r="P48" s="683"/>
      <c r="Q48" s="666"/>
      <c r="V48" s="126"/>
      <c r="AP48" s="192"/>
      <c r="AQ48" s="192"/>
      <c r="AR48" s="192"/>
      <c r="AS48" s="192"/>
      <c r="AT48" s="192"/>
      <c r="AU48" s="192"/>
      <c r="AV48" s="104"/>
      <c r="AW48" s="192"/>
    </row>
    <row r="49" spans="2:49" ht="36" customHeight="1" thickBot="1" x14ac:dyDescent="0.3">
      <c r="B49" s="481"/>
      <c r="C49" s="472" t="s">
        <v>79</v>
      </c>
      <c r="D49" s="261" t="e">
        <f>(D48-(D40*D47/D39))*12*$J$35/$D$45</f>
        <v>#DIV/0!</v>
      </c>
      <c r="E49" s="261" t="e">
        <f t="shared" ref="E49:F49" si="7">(E48-(E40*E47/E39))*12*$J$35/$D$45</f>
        <v>#DIV/0!</v>
      </c>
      <c r="F49" s="261" t="e">
        <f t="shared" si="7"/>
        <v>#DIV/0!</v>
      </c>
      <c r="G49" s="284" t="e">
        <f>(G48-(G40*G47/G39))*12*$J$35/$D$45</f>
        <v>#DIV/0!</v>
      </c>
      <c r="H49" s="126"/>
      <c r="I49" s="874" t="s">
        <v>248</v>
      </c>
      <c r="J49" s="875"/>
      <c r="K49" s="875"/>
      <c r="L49" s="875"/>
      <c r="M49" s="875"/>
      <c r="N49" s="875"/>
      <c r="O49" s="875"/>
      <c r="P49" s="875"/>
      <c r="Q49" s="876"/>
      <c r="V49" s="126"/>
      <c r="AP49" s="192"/>
      <c r="AQ49" s="192"/>
      <c r="AR49" s="192"/>
      <c r="AS49" s="192"/>
      <c r="AT49" s="192"/>
      <c r="AU49" s="192"/>
      <c r="AV49" s="104"/>
      <c r="AW49" s="192"/>
    </row>
    <row r="50" spans="2:49" x14ac:dyDescent="0.25">
      <c r="B50" s="481"/>
      <c r="C50" s="466"/>
      <c r="D50" s="151"/>
      <c r="E50" s="151"/>
      <c r="F50" s="116"/>
      <c r="G50" s="43"/>
      <c r="H50" s="126"/>
      <c r="I50" s="812"/>
      <c r="J50" s="813"/>
      <c r="K50" s="813"/>
      <c r="L50" s="813"/>
      <c r="M50" s="813"/>
      <c r="N50" s="813"/>
      <c r="O50" s="813"/>
      <c r="P50" s="813"/>
      <c r="Q50" s="814"/>
      <c r="AP50" s="192"/>
      <c r="AQ50" s="192"/>
      <c r="AR50" s="192"/>
      <c r="AS50" s="192"/>
      <c r="AT50" s="192"/>
      <c r="AU50" s="192"/>
      <c r="AV50" s="104"/>
      <c r="AW50" s="192"/>
    </row>
    <row r="51" spans="2:49" ht="18" thickBot="1" x14ac:dyDescent="0.3">
      <c r="B51" s="483" t="s">
        <v>347</v>
      </c>
      <c r="C51" s="484" t="s">
        <v>348</v>
      </c>
      <c r="D51" s="440" t="e">
        <f>SUM(D41,D49)</f>
        <v>#DIV/0!</v>
      </c>
      <c r="E51" s="440" t="e">
        <f>SUM(E41,E49)</f>
        <v>#DIV/0!</v>
      </c>
      <c r="F51" s="440" t="e">
        <f>SUM(F41,F49)</f>
        <v>#DIV/0!</v>
      </c>
      <c r="G51" s="441" t="e">
        <f>SUM(G41,G49)</f>
        <v>#DIV/0!</v>
      </c>
      <c r="H51" s="126"/>
      <c r="I51" s="815"/>
      <c r="J51" s="816"/>
      <c r="K51" s="816"/>
      <c r="L51" s="816"/>
      <c r="M51" s="816"/>
      <c r="N51" s="816"/>
      <c r="O51" s="816"/>
      <c r="P51" s="816"/>
      <c r="Q51" s="817"/>
      <c r="AP51" s="192"/>
      <c r="AQ51" s="192"/>
      <c r="AR51" s="192"/>
      <c r="AS51" s="192"/>
      <c r="AT51" s="192"/>
      <c r="AU51" s="192"/>
      <c r="AV51" s="104"/>
      <c r="AW51" s="192"/>
    </row>
    <row r="52" spans="2:49" x14ac:dyDescent="0.25">
      <c r="B52" s="112" t="s">
        <v>354</v>
      </c>
      <c r="C52" s="380"/>
      <c r="D52" s="438"/>
      <c r="E52" s="438"/>
      <c r="F52" s="438"/>
      <c r="G52" s="438"/>
      <c r="H52" s="380"/>
      <c r="I52" s="815"/>
      <c r="J52" s="816"/>
      <c r="K52" s="816"/>
      <c r="L52" s="816"/>
      <c r="M52" s="816"/>
      <c r="N52" s="816"/>
      <c r="O52" s="816"/>
      <c r="P52" s="816"/>
      <c r="Q52" s="817"/>
      <c r="AP52" s="192"/>
      <c r="AQ52" s="192"/>
      <c r="AR52" s="192"/>
      <c r="AS52" s="192"/>
      <c r="AT52" s="192"/>
      <c r="AU52" s="192"/>
      <c r="AV52" s="104"/>
      <c r="AW52" s="192"/>
    </row>
    <row r="53" spans="2:49" ht="17.25" thickBot="1" x14ac:dyDescent="0.3">
      <c r="E53" s="403"/>
      <c r="F53" s="403"/>
      <c r="G53" s="404"/>
      <c r="I53" s="815"/>
      <c r="J53" s="816"/>
      <c r="K53" s="816"/>
      <c r="L53" s="816"/>
      <c r="M53" s="816"/>
      <c r="N53" s="816"/>
      <c r="O53" s="816"/>
      <c r="P53" s="816"/>
      <c r="Q53" s="817"/>
      <c r="AP53" s="192"/>
      <c r="AQ53" s="192"/>
      <c r="AR53" s="192"/>
      <c r="AS53" s="192"/>
      <c r="AT53" s="192"/>
      <c r="AU53" s="192"/>
      <c r="AV53" s="104"/>
      <c r="AW53" s="192"/>
    </row>
    <row r="54" spans="2:49" ht="18" thickBot="1" x14ac:dyDescent="0.3">
      <c r="B54" s="46" t="s">
        <v>296</v>
      </c>
      <c r="C54" s="47"/>
      <c r="D54" s="47"/>
      <c r="E54" s="47"/>
      <c r="F54" s="47"/>
      <c r="G54" s="48"/>
      <c r="H54" s="63"/>
      <c r="I54" s="815"/>
      <c r="J54" s="816"/>
      <c r="K54" s="816"/>
      <c r="L54" s="816"/>
      <c r="M54" s="816"/>
      <c r="N54" s="816"/>
      <c r="O54" s="816"/>
      <c r="P54" s="816"/>
      <c r="Q54" s="817"/>
      <c r="AP54" s="192"/>
      <c r="AQ54" s="192"/>
      <c r="AR54" s="192"/>
      <c r="AS54" s="192"/>
      <c r="AT54" s="192"/>
      <c r="AU54" s="192"/>
      <c r="AV54" s="104"/>
      <c r="AW54" s="192"/>
    </row>
    <row r="55" spans="2:49" ht="18" thickBot="1" x14ac:dyDescent="0.3">
      <c r="B55" s="901" t="s">
        <v>258</v>
      </c>
      <c r="C55" s="671"/>
      <c r="D55" s="493"/>
      <c r="E55" s="63"/>
      <c r="F55" s="63"/>
      <c r="G55" s="409"/>
      <c r="H55" s="63"/>
      <c r="I55" s="818"/>
      <c r="J55" s="819"/>
      <c r="K55" s="819"/>
      <c r="L55" s="819"/>
      <c r="M55" s="819"/>
      <c r="N55" s="819"/>
      <c r="O55" s="819"/>
      <c r="P55" s="819"/>
      <c r="Q55" s="820"/>
      <c r="AP55" s="192"/>
      <c r="AQ55" s="192"/>
      <c r="AR55" s="192"/>
      <c r="AS55" s="192"/>
      <c r="AT55" s="192"/>
      <c r="AU55" s="192"/>
      <c r="AV55" s="104"/>
      <c r="AW55" s="192"/>
    </row>
    <row r="56" spans="2:49" ht="18" thickBot="1" x14ac:dyDescent="0.3">
      <c r="B56" s="829" t="s">
        <v>383</v>
      </c>
      <c r="C56" s="830"/>
      <c r="D56" s="830"/>
      <c r="E56" s="830"/>
      <c r="F56" s="830"/>
      <c r="G56" s="831"/>
      <c r="H56" s="126"/>
      <c r="I56" s="126"/>
      <c r="J56" s="126"/>
      <c r="AP56" s="192"/>
      <c r="AQ56" s="192"/>
      <c r="AR56" s="192"/>
      <c r="AS56" s="192"/>
      <c r="AT56" s="192"/>
      <c r="AU56" s="192"/>
      <c r="AV56" s="104"/>
      <c r="AW56" s="192"/>
    </row>
    <row r="57" spans="2:49" ht="18" thickTop="1" x14ac:dyDescent="0.25">
      <c r="B57" s="405" t="s">
        <v>19</v>
      </c>
      <c r="C57" s="902" t="s">
        <v>148</v>
      </c>
      <c r="D57" s="903"/>
      <c r="E57" s="406" t="e">
        <f>E36</f>
        <v>#DIV/0!</v>
      </c>
      <c r="F57" s="63"/>
      <c r="G57" s="410"/>
      <c r="H57" s="63"/>
      <c r="I57" s="126" t="s">
        <v>323</v>
      </c>
      <c r="J57" s="126"/>
      <c r="AP57" s="192"/>
      <c r="AQ57" s="192"/>
      <c r="AR57" s="192"/>
      <c r="AS57" s="192"/>
      <c r="AT57" s="192"/>
      <c r="AU57" s="192"/>
      <c r="AV57" s="104"/>
      <c r="AW57" s="192"/>
    </row>
    <row r="58" spans="2:49" ht="18" thickBot="1" x14ac:dyDescent="0.3">
      <c r="B58" s="826" t="s">
        <v>384</v>
      </c>
      <c r="C58" s="827"/>
      <c r="D58" s="827"/>
      <c r="E58" s="827"/>
      <c r="F58" s="827"/>
      <c r="G58" s="828"/>
      <c r="H58" s="126"/>
      <c r="I58" s="126"/>
      <c r="J58" s="126"/>
      <c r="V58" s="112"/>
      <c r="W58" s="112"/>
      <c r="AP58" s="192"/>
      <c r="AQ58" s="192"/>
      <c r="AR58" s="192"/>
      <c r="AS58" s="192"/>
      <c r="AT58" s="192"/>
      <c r="AU58" s="192"/>
      <c r="AV58" s="104"/>
      <c r="AW58" s="192"/>
    </row>
    <row r="59" spans="2:49" ht="48.75" customHeight="1" thickTop="1" x14ac:dyDescent="0.35">
      <c r="B59" s="778" t="s">
        <v>346</v>
      </c>
      <c r="C59" s="779"/>
      <c r="D59" s="779"/>
      <c r="E59" s="897"/>
      <c r="F59" s="776" t="s">
        <v>352</v>
      </c>
      <c r="G59" s="777"/>
      <c r="H59" s="126"/>
      <c r="I59" s="126"/>
      <c r="J59" s="126"/>
      <c r="V59" s="112"/>
      <c r="W59" s="112"/>
      <c r="AP59" s="192"/>
      <c r="AQ59" s="192"/>
      <c r="AR59" s="192"/>
      <c r="AS59" s="192"/>
      <c r="AT59" s="192"/>
      <c r="AU59" s="192"/>
      <c r="AV59" s="104"/>
      <c r="AW59" s="192"/>
    </row>
    <row r="60" spans="2:49" x14ac:dyDescent="0.25">
      <c r="B60" s="144" t="s">
        <v>73</v>
      </c>
      <c r="C60" s="898" t="s">
        <v>250</v>
      </c>
      <c r="D60" s="899"/>
      <c r="E60" s="209"/>
      <c r="F60" s="112"/>
      <c r="G60" s="99"/>
      <c r="H60" s="126"/>
      <c r="I60" s="126"/>
      <c r="J60" s="126"/>
      <c r="V60" s="112"/>
      <c r="W60" s="112"/>
      <c r="AP60" s="192"/>
      <c r="AQ60" s="192"/>
      <c r="AR60" s="192"/>
      <c r="AS60" s="192"/>
      <c r="AT60" s="192"/>
      <c r="AU60" s="192"/>
      <c r="AV60" s="104"/>
      <c r="AW60" s="192"/>
    </row>
    <row r="61" spans="2:49" x14ac:dyDescent="0.25">
      <c r="B61" s="144" t="s">
        <v>80</v>
      </c>
      <c r="C61" s="898" t="s">
        <v>251</v>
      </c>
      <c r="D61" s="899"/>
      <c r="E61" s="209"/>
      <c r="F61" s="112"/>
      <c r="G61" s="99"/>
      <c r="H61" s="126"/>
      <c r="I61" s="126"/>
      <c r="J61" s="126"/>
      <c r="V61" s="112"/>
      <c r="W61" s="112"/>
      <c r="AP61" s="192"/>
      <c r="AQ61" s="192"/>
      <c r="AR61" s="192"/>
      <c r="AS61" s="192"/>
      <c r="AT61" s="192"/>
      <c r="AU61" s="192"/>
      <c r="AV61" s="104"/>
      <c r="AW61" s="192"/>
    </row>
    <row r="62" spans="2:49" ht="15" customHeight="1" x14ac:dyDescent="0.25">
      <c r="B62" s="144" t="s">
        <v>81</v>
      </c>
      <c r="C62" s="898" t="s">
        <v>194</v>
      </c>
      <c r="D62" s="899"/>
      <c r="E62" s="263" t="b">
        <f>IF(D55="Warm Only",Z22,IF(D55="Mid and Warm",Z20,IF(D55="Mid and Cold",Z20,IF(D55="No User Control",Z26,IF(D55="Warm and Cold",Z22)))))</f>
        <v>0</v>
      </c>
      <c r="F62" s="112"/>
      <c r="G62" s="99"/>
      <c r="H62" s="126"/>
      <c r="I62" s="126"/>
      <c r="J62" s="126"/>
      <c r="AP62" s="192"/>
      <c r="AQ62" s="192"/>
      <c r="AR62" s="192"/>
      <c r="AS62" s="192"/>
      <c r="AT62" s="192"/>
      <c r="AU62" s="192"/>
      <c r="AV62" s="104"/>
      <c r="AW62" s="192"/>
    </row>
    <row r="63" spans="2:49" x14ac:dyDescent="0.25">
      <c r="B63" s="144" t="s">
        <v>82</v>
      </c>
      <c r="C63" s="898" t="s">
        <v>195</v>
      </c>
      <c r="D63" s="899"/>
      <c r="E63" s="263" t="b">
        <f>IF(D55="Warm Only","",IF(D55="Mid and Warm",Z22,IF(D55="Mid and Cold",Z24,IF(D55="No User Control",Z27,IF(D55="Warm and Cold",Z24)))))</f>
        <v>0</v>
      </c>
      <c r="F63" s="112"/>
      <c r="G63" s="99"/>
      <c r="H63" s="126"/>
      <c r="I63" s="126"/>
      <c r="J63" s="126"/>
      <c r="S63" s="126"/>
      <c r="U63" s="126"/>
      <c r="V63" s="126"/>
      <c r="W63" s="112"/>
      <c r="AP63" s="192"/>
      <c r="AQ63" s="192"/>
      <c r="AR63" s="192"/>
      <c r="AS63" s="192"/>
      <c r="AT63" s="192"/>
      <c r="AU63" s="192"/>
      <c r="AV63" s="104"/>
      <c r="AW63" s="192"/>
    </row>
    <row r="64" spans="2:49" ht="16.5" customHeight="1" x14ac:dyDescent="0.25">
      <c r="B64" s="144" t="s">
        <v>83</v>
      </c>
      <c r="C64" s="898" t="s">
        <v>170</v>
      </c>
      <c r="D64" s="899"/>
      <c r="E64" s="433">
        <v>0</v>
      </c>
      <c r="F64" s="906" t="s">
        <v>365</v>
      </c>
      <c r="G64" s="907"/>
      <c r="H64" s="126"/>
      <c r="I64" s="126"/>
      <c r="J64" s="126"/>
      <c r="S64" s="112"/>
      <c r="AP64" s="192"/>
      <c r="AQ64" s="192"/>
      <c r="AR64" s="192"/>
      <c r="AS64" s="192"/>
      <c r="AT64" s="192"/>
      <c r="AU64" s="192"/>
      <c r="AV64" s="104"/>
      <c r="AW64" s="192"/>
    </row>
    <row r="65" spans="2:49" x14ac:dyDescent="0.25">
      <c r="B65" s="144"/>
      <c r="C65" s="898" t="s">
        <v>32</v>
      </c>
      <c r="D65" s="899"/>
      <c r="E65" s="218" t="e">
        <f>E60+(E61-E60)*(E64-E62)/(E63-E62)</f>
        <v>#DIV/0!</v>
      </c>
      <c r="F65" s="112"/>
      <c r="G65" s="99"/>
      <c r="H65" s="126"/>
      <c r="I65" s="126"/>
      <c r="J65" s="126"/>
      <c r="S65" s="112"/>
      <c r="T65" s="112"/>
      <c r="U65" s="112"/>
      <c r="V65" s="112"/>
      <c r="W65" s="112"/>
      <c r="AP65" s="192"/>
      <c r="AQ65" s="192"/>
      <c r="AR65" s="192"/>
      <c r="AS65" s="192"/>
      <c r="AT65" s="192"/>
      <c r="AU65" s="192"/>
      <c r="AV65" s="104"/>
      <c r="AW65" s="192"/>
    </row>
    <row r="66" spans="2:49" ht="18" thickBot="1" x14ac:dyDescent="0.3">
      <c r="B66" s="146" t="s">
        <v>19</v>
      </c>
      <c r="C66" s="775" t="s">
        <v>148</v>
      </c>
      <c r="D66" s="761"/>
      <c r="E66" s="426" t="e">
        <f>E65</f>
        <v>#DIV/0!</v>
      </c>
      <c r="F66" s="915"/>
      <c r="G66" s="916"/>
      <c r="H66" s="126"/>
      <c r="I66" s="63"/>
      <c r="J66" s="126"/>
      <c r="K66" s="126"/>
      <c r="L66" s="126"/>
      <c r="M66" s="126"/>
      <c r="S66" s="112"/>
      <c r="T66" s="112"/>
      <c r="U66" s="112"/>
      <c r="V66" s="112"/>
      <c r="W66" s="112"/>
      <c r="AP66" s="192"/>
      <c r="AQ66" s="192"/>
      <c r="AR66" s="192"/>
      <c r="AS66" s="192"/>
      <c r="AT66" s="192"/>
      <c r="AU66" s="192"/>
      <c r="AV66" s="104"/>
      <c r="AW66" s="192"/>
    </row>
    <row r="67" spans="2:49" ht="33.75" customHeight="1" thickBot="1" x14ac:dyDescent="0.3">
      <c r="H67" s="126"/>
      <c r="I67" s="63"/>
      <c r="J67" s="126"/>
      <c r="K67" s="126"/>
      <c r="L67" s="126"/>
      <c r="M67" s="126"/>
      <c r="S67" s="112"/>
      <c r="T67" s="112"/>
      <c r="U67" s="112"/>
      <c r="V67" s="112"/>
      <c r="W67" s="112"/>
      <c r="AP67" s="192"/>
      <c r="AQ67" s="192"/>
      <c r="AR67" s="192"/>
      <c r="AS67" s="192"/>
      <c r="AT67" s="192"/>
      <c r="AU67" s="192"/>
      <c r="AV67" s="104"/>
      <c r="AW67" s="192"/>
    </row>
    <row r="68" spans="2:49" ht="18" thickBot="1" x14ac:dyDescent="0.3">
      <c r="B68" s="46" t="s">
        <v>297</v>
      </c>
      <c r="C68" s="47"/>
      <c r="D68" s="47"/>
      <c r="E68" s="47"/>
      <c r="F68" s="47"/>
      <c r="G68" s="48"/>
      <c r="H68" s="126"/>
      <c r="I68" s="126"/>
      <c r="J68" s="126"/>
      <c r="K68" s="126"/>
      <c r="L68" s="126"/>
      <c r="M68" s="126"/>
      <c r="S68" s="112"/>
      <c r="T68" s="112"/>
      <c r="U68" s="112"/>
      <c r="V68" s="112"/>
      <c r="W68" s="112"/>
      <c r="AP68" s="192"/>
      <c r="AQ68" s="192"/>
      <c r="AR68" s="192"/>
      <c r="AS68" s="192"/>
      <c r="AT68" s="192"/>
      <c r="AU68" s="192"/>
      <c r="AV68" s="104"/>
      <c r="AW68" s="192"/>
    </row>
    <row r="69" spans="2:49" ht="17.25" x14ac:dyDescent="0.25">
      <c r="B69" s="138" t="s">
        <v>258</v>
      </c>
      <c r="C69" s="63"/>
      <c r="D69" s="495"/>
      <c r="E69" s="63"/>
      <c r="F69" s="63"/>
      <c r="G69" s="64"/>
      <c r="H69" s="126"/>
      <c r="I69" s="63"/>
      <c r="J69" s="126"/>
      <c r="K69" s="126"/>
      <c r="L69" s="126"/>
      <c r="M69" s="126"/>
      <c r="S69" s="112"/>
      <c r="T69" s="112"/>
      <c r="U69" s="112"/>
      <c r="V69" s="112"/>
      <c r="W69" s="112"/>
      <c r="AP69" s="192"/>
      <c r="AQ69" s="192"/>
      <c r="AR69" s="192"/>
      <c r="AS69" s="192"/>
      <c r="AT69" s="192"/>
      <c r="AU69" s="192"/>
      <c r="AV69" s="104"/>
      <c r="AW69" s="192"/>
    </row>
    <row r="70" spans="2:49" ht="18" thickBot="1" x14ac:dyDescent="0.3">
      <c r="B70" s="786" t="s">
        <v>383</v>
      </c>
      <c r="C70" s="787"/>
      <c r="D70" s="787"/>
      <c r="E70" s="787"/>
      <c r="F70" s="787"/>
      <c r="G70" s="788"/>
      <c r="H70" s="126"/>
      <c r="I70" s="126"/>
      <c r="J70" s="126"/>
      <c r="K70" s="126"/>
      <c r="L70" s="126"/>
      <c r="M70" s="126"/>
      <c r="S70" s="112"/>
      <c r="T70" s="112"/>
      <c r="U70" s="112"/>
      <c r="V70" s="112"/>
      <c r="W70" s="112"/>
      <c r="AP70" s="192"/>
      <c r="AQ70" s="192"/>
      <c r="AR70" s="192"/>
      <c r="AS70" s="192"/>
      <c r="AT70" s="192"/>
      <c r="AU70" s="192"/>
      <c r="AV70" s="104"/>
      <c r="AW70" s="192"/>
    </row>
    <row r="71" spans="2:49" ht="18" thickTop="1" x14ac:dyDescent="0.25">
      <c r="B71" s="405" t="s">
        <v>19</v>
      </c>
      <c r="C71" s="917" t="s">
        <v>148</v>
      </c>
      <c r="D71" s="918"/>
      <c r="E71" s="406" t="e">
        <f>E36</f>
        <v>#DIV/0!</v>
      </c>
      <c r="F71" s="63"/>
      <c r="G71" s="321"/>
      <c r="H71" s="126"/>
      <c r="I71" s="126"/>
      <c r="J71" s="126"/>
      <c r="K71" s="126"/>
      <c r="L71" s="126"/>
      <c r="M71" s="126"/>
      <c r="S71" s="112"/>
      <c r="T71" s="112"/>
      <c r="U71" s="126"/>
      <c r="V71" s="112"/>
      <c r="W71" s="112"/>
      <c r="AP71" s="192"/>
      <c r="AQ71" s="192"/>
      <c r="AR71" s="192"/>
      <c r="AS71" s="192"/>
      <c r="AT71" s="192"/>
      <c r="AU71" s="192"/>
      <c r="AV71" s="104"/>
      <c r="AW71" s="192"/>
    </row>
    <row r="72" spans="2:49" ht="18" thickBot="1" x14ac:dyDescent="0.3">
      <c r="B72" s="783" t="s">
        <v>384</v>
      </c>
      <c r="C72" s="784"/>
      <c r="D72" s="784"/>
      <c r="E72" s="784"/>
      <c r="F72" s="784"/>
      <c r="G72" s="785"/>
      <c r="H72" s="63"/>
      <c r="I72" s="126"/>
      <c r="J72" s="126"/>
      <c r="K72" s="126"/>
      <c r="L72" s="126"/>
      <c r="M72" s="126"/>
      <c r="S72" s="112"/>
      <c r="T72" s="112"/>
      <c r="U72" s="112"/>
      <c r="V72" s="112"/>
      <c r="W72" s="112"/>
      <c r="AP72" s="192"/>
      <c r="AQ72" s="192"/>
      <c r="AR72" s="192"/>
      <c r="AS72" s="192"/>
      <c r="AT72" s="192"/>
      <c r="AU72" s="192"/>
      <c r="AV72" s="104"/>
      <c r="AW72" s="192"/>
    </row>
    <row r="73" spans="2:49" ht="18" thickTop="1" x14ac:dyDescent="0.35">
      <c r="B73" s="904" t="s">
        <v>346</v>
      </c>
      <c r="C73" s="905"/>
      <c r="D73" s="905"/>
      <c r="E73" s="780"/>
      <c r="F73" s="776" t="s">
        <v>352</v>
      </c>
      <c r="G73" s="777"/>
      <c r="H73" s="63"/>
      <c r="I73" s="126"/>
      <c r="J73" s="126"/>
      <c r="K73" s="126"/>
      <c r="L73" s="126"/>
      <c r="M73" s="126"/>
      <c r="S73" s="112"/>
      <c r="T73" s="112"/>
      <c r="U73" s="112"/>
      <c r="V73" s="112"/>
      <c r="W73" s="112"/>
      <c r="AP73" s="192"/>
      <c r="AQ73" s="192"/>
      <c r="AR73" s="192"/>
      <c r="AS73" s="192"/>
      <c r="AT73" s="192"/>
      <c r="AU73" s="192"/>
      <c r="AV73" s="104"/>
      <c r="AW73" s="192"/>
    </row>
    <row r="74" spans="2:49" x14ac:dyDescent="0.25">
      <c r="B74" s="297" t="s">
        <v>73</v>
      </c>
      <c r="C74" s="912" t="s">
        <v>250</v>
      </c>
      <c r="D74" s="913"/>
      <c r="E74" s="209"/>
      <c r="F74" s="112"/>
      <c r="G74" s="43"/>
      <c r="H74" s="126"/>
      <c r="I74" s="126"/>
      <c r="J74" s="126"/>
      <c r="K74" s="126"/>
      <c r="L74" s="126"/>
      <c r="M74" s="126"/>
      <c r="S74" s="112"/>
      <c r="T74" s="112"/>
      <c r="U74" s="112"/>
      <c r="V74" s="112"/>
      <c r="W74" s="112"/>
      <c r="AP74" s="192"/>
      <c r="AQ74" s="192"/>
      <c r="AR74" s="192"/>
      <c r="AS74" s="192"/>
      <c r="AT74" s="192"/>
      <c r="AU74" s="192"/>
      <c r="AV74" s="104"/>
      <c r="AW74" s="192"/>
    </row>
    <row r="75" spans="2:49" ht="16.5" customHeight="1" x14ac:dyDescent="0.25">
      <c r="B75" s="144" t="s">
        <v>80</v>
      </c>
      <c r="C75" s="898" t="s">
        <v>251</v>
      </c>
      <c r="D75" s="899"/>
      <c r="E75" s="315"/>
      <c r="F75" s="112"/>
      <c r="G75" s="43"/>
      <c r="H75" s="63"/>
      <c r="I75" s="126"/>
      <c r="J75" s="126"/>
      <c r="K75" s="126"/>
      <c r="L75" s="126"/>
      <c r="M75" s="126"/>
      <c r="AP75" s="192"/>
      <c r="AQ75" s="192"/>
      <c r="AR75" s="192"/>
      <c r="AS75" s="192"/>
      <c r="AT75" s="192"/>
      <c r="AU75" s="192"/>
      <c r="AV75" s="104"/>
      <c r="AW75" s="192"/>
    </row>
    <row r="76" spans="2:49" x14ac:dyDescent="0.25">
      <c r="B76" s="144" t="s">
        <v>294</v>
      </c>
      <c r="C76" s="898" t="s">
        <v>194</v>
      </c>
      <c r="D76" s="899"/>
      <c r="E76" s="411"/>
      <c r="F76" s="112"/>
      <c r="G76" s="99"/>
      <c r="H76" s="126"/>
      <c r="I76" s="126"/>
      <c r="J76" s="126"/>
      <c r="K76" s="126"/>
      <c r="L76" s="126"/>
      <c r="M76" s="126"/>
      <c r="AP76" s="192"/>
      <c r="AQ76" s="192"/>
      <c r="AR76" s="192"/>
      <c r="AS76" s="192"/>
      <c r="AT76" s="192"/>
      <c r="AU76" s="192"/>
      <c r="AV76" s="104"/>
      <c r="AW76" s="192"/>
    </row>
    <row r="77" spans="2:49" x14ac:dyDescent="0.25">
      <c r="B77" s="144" t="s">
        <v>295</v>
      </c>
      <c r="C77" s="898" t="s">
        <v>195</v>
      </c>
      <c r="D77" s="899"/>
      <c r="E77" s="411"/>
      <c r="F77" s="112"/>
      <c r="G77" s="99"/>
      <c r="H77" s="126"/>
      <c r="I77" s="126"/>
      <c r="J77" s="126"/>
      <c r="K77" s="126"/>
      <c r="L77" s="126"/>
      <c r="M77" s="126"/>
      <c r="AP77" s="192"/>
      <c r="AQ77" s="192"/>
      <c r="AR77" s="192"/>
      <c r="AS77" s="192"/>
      <c r="AT77" s="192"/>
      <c r="AU77" s="192"/>
      <c r="AV77" s="104"/>
      <c r="AW77" s="192"/>
    </row>
    <row r="78" spans="2:49" ht="16.5" customHeight="1" x14ac:dyDescent="0.25">
      <c r="B78" s="144" t="s">
        <v>83</v>
      </c>
      <c r="C78" s="898" t="s">
        <v>170</v>
      </c>
      <c r="D78" s="899"/>
      <c r="E78" s="433">
        <v>0</v>
      </c>
      <c r="F78" s="906" t="s">
        <v>365</v>
      </c>
      <c r="G78" s="907"/>
      <c r="H78" s="126"/>
      <c r="I78" s="126"/>
      <c r="J78" s="126"/>
      <c r="K78" s="126"/>
      <c r="L78" s="126"/>
      <c r="M78" s="126"/>
      <c r="AP78" s="192"/>
      <c r="AQ78" s="192"/>
      <c r="AR78" s="192"/>
      <c r="AS78" s="192"/>
      <c r="AT78" s="192"/>
      <c r="AU78" s="192"/>
      <c r="AV78" s="104"/>
      <c r="AW78" s="192"/>
    </row>
    <row r="79" spans="2:49" x14ac:dyDescent="0.25">
      <c r="B79" s="144"/>
      <c r="C79" s="898" t="s">
        <v>32</v>
      </c>
      <c r="D79" s="899"/>
      <c r="E79" s="155" t="e">
        <f>E74+(E75-E74)*(E78-E76)/(E77-E76)</f>
        <v>#DIV/0!</v>
      </c>
      <c r="F79" s="112"/>
      <c r="G79" s="99"/>
      <c r="H79" s="126"/>
      <c r="I79" s="126"/>
      <c r="J79" s="126"/>
      <c r="K79" s="126"/>
      <c r="L79" s="126"/>
      <c r="M79" s="126"/>
      <c r="AP79" s="192"/>
      <c r="AQ79" s="192"/>
      <c r="AR79" s="192"/>
      <c r="AS79" s="192"/>
      <c r="AT79" s="192"/>
      <c r="AU79" s="192"/>
      <c r="AV79" s="104"/>
      <c r="AW79" s="192"/>
    </row>
    <row r="80" spans="2:49" ht="18" thickBot="1" x14ac:dyDescent="0.3">
      <c r="B80" s="176" t="s">
        <v>19</v>
      </c>
      <c r="C80" s="914" t="s">
        <v>148</v>
      </c>
      <c r="D80" s="761"/>
      <c r="E80" s="426" t="e">
        <f>E79</f>
        <v>#DIV/0!</v>
      </c>
      <c r="F80" s="190"/>
      <c r="G80" s="121"/>
      <c r="H80" s="126"/>
      <c r="I80" s="126"/>
      <c r="J80" s="126"/>
      <c r="K80" s="126"/>
      <c r="L80" s="126"/>
      <c r="M80" s="126"/>
      <c r="AP80" s="192"/>
      <c r="AQ80" s="192"/>
      <c r="AR80" s="192"/>
      <c r="AS80" s="192"/>
      <c r="AT80" s="192"/>
      <c r="AU80" s="192"/>
      <c r="AV80" s="104"/>
      <c r="AW80" s="192"/>
    </row>
    <row r="81" spans="1:49" ht="17.25" thickBot="1" x14ac:dyDescent="0.3">
      <c r="F81" s="112"/>
      <c r="H81" s="126"/>
      <c r="I81" s="126"/>
      <c r="J81" s="126"/>
      <c r="K81" s="126"/>
      <c r="L81" s="126"/>
      <c r="M81" s="126"/>
      <c r="AP81" s="192"/>
      <c r="AQ81" s="192"/>
      <c r="AR81" s="192"/>
      <c r="AS81" s="192"/>
      <c r="AT81" s="192"/>
      <c r="AU81" s="192"/>
      <c r="AV81" s="104"/>
      <c r="AW81" s="192"/>
    </row>
    <row r="82" spans="1:49" ht="18" thickBot="1" x14ac:dyDescent="0.3">
      <c r="B82" s="46" t="s">
        <v>57</v>
      </c>
      <c r="C82" s="47"/>
      <c r="D82" s="47"/>
      <c r="E82" s="47"/>
      <c r="F82" s="48"/>
      <c r="H82" s="126"/>
      <c r="I82" s="126"/>
      <c r="J82" s="126"/>
      <c r="K82" s="126"/>
      <c r="L82" s="126"/>
      <c r="M82" s="126"/>
      <c r="AP82" s="192"/>
      <c r="AQ82" s="192"/>
      <c r="AR82" s="192"/>
      <c r="AS82" s="192"/>
      <c r="AT82" s="192"/>
      <c r="AU82" s="192"/>
      <c r="AV82" s="104"/>
      <c r="AW82" s="192"/>
    </row>
    <row r="83" spans="1:49" ht="33" x14ac:dyDescent="0.25">
      <c r="B83" s="413" t="s">
        <v>19</v>
      </c>
      <c r="C83" s="386" t="s">
        <v>148</v>
      </c>
      <c r="D83" s="408"/>
      <c r="E83" s="908" t="s">
        <v>311</v>
      </c>
      <c r="F83" s="909"/>
      <c r="G83" s="63"/>
      <c r="H83" s="126"/>
      <c r="I83" s="126"/>
      <c r="J83" s="126"/>
      <c r="K83" s="126"/>
      <c r="L83" s="126"/>
      <c r="M83" s="126"/>
      <c r="AP83" s="192"/>
      <c r="AQ83" s="192"/>
      <c r="AR83" s="192"/>
      <c r="AS83" s="192"/>
      <c r="AT83" s="192"/>
      <c r="AU83" s="192"/>
      <c r="AV83" s="104"/>
      <c r="AW83" s="192"/>
    </row>
    <row r="84" spans="1:49" ht="18" thickBot="1" x14ac:dyDescent="0.3">
      <c r="B84" s="766" t="s">
        <v>57</v>
      </c>
      <c r="C84" s="767"/>
      <c r="D84" s="412">
        <f>D83*365</f>
        <v>0</v>
      </c>
      <c r="E84" s="120"/>
      <c r="F84" s="101"/>
      <c r="G84" s="126"/>
      <c r="H84" s="126"/>
      <c r="I84" s="126"/>
      <c r="J84" s="126"/>
      <c r="K84" s="126"/>
      <c r="L84" s="126"/>
      <c r="M84" s="126"/>
      <c r="AP84" s="192"/>
      <c r="AQ84" s="192"/>
      <c r="AR84" s="192"/>
      <c r="AS84" s="192"/>
      <c r="AT84" s="192"/>
      <c r="AU84" s="192"/>
      <c r="AV84" s="104"/>
      <c r="AW84" s="192"/>
    </row>
    <row r="85" spans="1:49" ht="17.25" x14ac:dyDescent="0.25">
      <c r="H85" s="126"/>
      <c r="I85" s="63"/>
      <c r="J85" s="126"/>
      <c r="AP85" s="192"/>
      <c r="AQ85" s="192"/>
      <c r="AR85" s="192"/>
      <c r="AS85" s="192"/>
      <c r="AT85" s="192"/>
      <c r="AU85" s="192"/>
      <c r="AV85" s="104"/>
      <c r="AW85" s="192"/>
    </row>
    <row r="86" spans="1:49" x14ac:dyDescent="0.25">
      <c r="A86" s="488"/>
      <c r="B86" s="488"/>
      <c r="C86" s="488"/>
      <c r="D86" s="488"/>
      <c r="E86" s="488"/>
      <c r="F86" s="488"/>
      <c r="G86" s="488"/>
      <c r="H86" s="488"/>
      <c r="I86" s="488"/>
      <c r="J86" s="488"/>
      <c r="K86" s="488"/>
      <c r="L86" s="488"/>
      <c r="M86" s="488"/>
      <c r="N86" s="488"/>
      <c r="O86" s="488"/>
      <c r="P86" s="488"/>
      <c r="Q86" s="488"/>
      <c r="R86" s="488"/>
      <c r="S86" s="488"/>
      <c r="T86" s="488"/>
      <c r="U86" s="488"/>
      <c r="V86" s="488"/>
      <c r="W86" s="488"/>
      <c r="X86" s="488"/>
      <c r="Y86" s="488"/>
      <c r="Z86" s="488"/>
      <c r="AA86" s="488"/>
      <c r="AB86" s="488"/>
      <c r="AC86" s="488"/>
      <c r="AD86" s="488"/>
      <c r="AE86" s="488"/>
      <c r="AF86" s="488"/>
      <c r="AG86" s="488"/>
      <c r="AH86" s="488"/>
      <c r="AI86" s="488"/>
      <c r="AJ86" s="488"/>
      <c r="AK86" s="488"/>
      <c r="AL86" s="488"/>
      <c r="AM86" s="104"/>
      <c r="AN86" s="488"/>
      <c r="AO86" s="488"/>
      <c r="AP86" s="488"/>
      <c r="AQ86" s="488"/>
      <c r="AR86" s="488"/>
      <c r="AS86" s="488"/>
      <c r="AT86" s="488"/>
      <c r="AU86" s="488"/>
      <c r="AV86" s="488"/>
      <c r="AW86" s="126"/>
    </row>
    <row r="87" spans="1:49" x14ac:dyDescent="0.25">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row>
    <row r="88" spans="1:49" x14ac:dyDescent="0.25">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row>
  </sheetData>
  <sheetProtection password="CA82" sheet="1" objects="1" scenarios="1" selectLockedCells="1"/>
  <mergeCells count="75">
    <mergeCell ref="H4:I4"/>
    <mergeCell ref="B7:C7"/>
    <mergeCell ref="B8:C8"/>
    <mergeCell ref="D3:F3"/>
    <mergeCell ref="D4:F4"/>
    <mergeCell ref="D5:F5"/>
    <mergeCell ref="D6:F6"/>
    <mergeCell ref="D7:F7"/>
    <mergeCell ref="D8:F8"/>
    <mergeCell ref="E83:F83"/>
    <mergeCell ref="B84:C84"/>
    <mergeCell ref="I38:L38"/>
    <mergeCell ref="F78:G78"/>
    <mergeCell ref="C74:D74"/>
    <mergeCell ref="C75:D75"/>
    <mergeCell ref="C76:D76"/>
    <mergeCell ref="C77:D77"/>
    <mergeCell ref="C78:D78"/>
    <mergeCell ref="C79:D79"/>
    <mergeCell ref="C66:D66"/>
    <mergeCell ref="C80:D80"/>
    <mergeCell ref="F66:G66"/>
    <mergeCell ref="B70:G70"/>
    <mergeCell ref="C71:D71"/>
    <mergeCell ref="B72:G72"/>
    <mergeCell ref="B73:E73"/>
    <mergeCell ref="F73:G73"/>
    <mergeCell ref="C65:D65"/>
    <mergeCell ref="F59:G59"/>
    <mergeCell ref="F64:G64"/>
    <mergeCell ref="C62:D62"/>
    <mergeCell ref="C63:D63"/>
    <mergeCell ref="C64:D64"/>
    <mergeCell ref="B58:G58"/>
    <mergeCell ref="B59:E59"/>
    <mergeCell ref="C60:D60"/>
    <mergeCell ref="C61:D61"/>
    <mergeCell ref="B42:C42"/>
    <mergeCell ref="E43:F43"/>
    <mergeCell ref="E44:F44"/>
    <mergeCell ref="B55:C55"/>
    <mergeCell ref="B56:G56"/>
    <mergeCell ref="C57:D57"/>
    <mergeCell ref="B38:C38"/>
    <mergeCell ref="AC22:AD23"/>
    <mergeCell ref="AL22:AM23"/>
    <mergeCell ref="AC24:AD25"/>
    <mergeCell ref="AL24:AM25"/>
    <mergeCell ref="B26:B27"/>
    <mergeCell ref="B37:G37"/>
    <mergeCell ref="B32:G32"/>
    <mergeCell ref="B2:F2"/>
    <mergeCell ref="AC19:AD19"/>
    <mergeCell ref="AL19:AM19"/>
    <mergeCell ref="AC20:AD21"/>
    <mergeCell ref="AL20:AM21"/>
    <mergeCell ref="AI17:AK17"/>
    <mergeCell ref="B13:J13"/>
    <mergeCell ref="AL18:AT18"/>
    <mergeCell ref="D18:F18"/>
    <mergeCell ref="H18:J18"/>
    <mergeCell ref="G18:G19"/>
    <mergeCell ref="AC18:AK18"/>
    <mergeCell ref="B3:C3"/>
    <mergeCell ref="B4:C4"/>
    <mergeCell ref="B5:C5"/>
    <mergeCell ref="B6:C6"/>
    <mergeCell ref="I42:Q46"/>
    <mergeCell ref="I50:Q55"/>
    <mergeCell ref="I48:Q48"/>
    <mergeCell ref="I49:Q49"/>
    <mergeCell ref="AR17:AT17"/>
    <mergeCell ref="K28:Y28"/>
    <mergeCell ref="K17:AB17"/>
    <mergeCell ref="K18:AB18"/>
  </mergeCells>
  <conditionalFormatting sqref="AD19:AK28 AC17:AC28 AD17:AK17 B68:C80 E68:G80 D68:D79">
    <cfRule type="expression" dxfId="8" priority="7" stopIfTrue="1">
      <formula>OR(Aux_Comp_Y_N&lt;1,Aux_Comp_Y_N="Other",ASH="No")</formula>
    </cfRule>
  </conditionalFormatting>
  <conditionalFormatting sqref="AL17:AL28 AM17:AT17 AM19:AT28">
    <cfRule type="expression" dxfId="7" priority="6" stopIfTrue="1">
      <formula>OR(Aux_Comp_Y_N&lt;&gt;2,ASH="No")</formula>
    </cfRule>
  </conditionalFormatting>
  <conditionalFormatting sqref="B54:C66 E54:G66 D54:D65">
    <cfRule type="expression" dxfId="6" priority="4" stopIfTrue="1">
      <formula>OR(ASH="No",Aux_Comp_Y_N=1,Aux_Comp_Y_N=2)</formula>
    </cfRule>
  </conditionalFormatting>
  <conditionalFormatting sqref="M38 C38:G52 I42 B82:F84 B17:B26 B28 L19:P27 B31:B52 C31:G36 I50 C17:K19 Z19:AB28 C25:J28 C20:D24 F20:F24 H20:J24 K25:K27">
    <cfRule type="expression" dxfId="5" priority="3" stopIfTrue="1">
      <formula>AND(ASH="No")</formula>
    </cfRule>
  </conditionalFormatting>
  <dataValidations count="3">
    <dataValidation type="list" showInputMessage="1" showErrorMessage="1" sqref="D83">
      <formula1>E_Cycle_ON</formula1>
    </dataValidation>
    <dataValidation type="list" showInputMessage="1" showErrorMessage="1" sqref="D69 D55">
      <formula1>Temp_Set</formula1>
    </dataValidation>
    <dataValidation showInputMessage="1" showErrorMessage="1" sqref="E64 E78"/>
  </dataValidations>
  <hyperlinks>
    <hyperlink ref="H4" location="Instructions!C33" display="Back to Instructions tab"/>
  </hyperlinks>
  <printOptions horizontalCentered="1"/>
  <pageMargins left="0.25" right="0.25" top="0.75" bottom="0.25" header="0.3" footer="0.3"/>
  <pageSetup scale="3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Y245"/>
  <sheetViews>
    <sheetView showGridLines="0" zoomScale="80" zoomScaleNormal="80" zoomScaleSheetLayoutView="100" workbookViewId="0">
      <selection activeCell="E4" sqref="E4"/>
    </sheetView>
  </sheetViews>
  <sheetFormatPr defaultRowHeight="16.5" x14ac:dyDescent="0.3"/>
  <cols>
    <col min="1" max="1" width="3.85546875" style="37" customWidth="1"/>
    <col min="2" max="2" width="32.85546875" style="37" customWidth="1"/>
    <col min="3" max="3" width="41.140625" style="37" customWidth="1"/>
    <col min="4" max="4" width="7.42578125" style="37" customWidth="1"/>
    <col min="5" max="5" width="26.5703125" style="37" customWidth="1"/>
    <col min="6" max="6" width="35.140625" style="37" customWidth="1"/>
    <col min="7" max="7" width="14.5703125" style="37" customWidth="1"/>
    <col min="8" max="8" width="3.7109375" style="37" customWidth="1"/>
    <col min="9" max="9" width="14.140625" style="37" customWidth="1"/>
    <col min="10" max="10" width="15.28515625" style="37" customWidth="1"/>
    <col min="11" max="15" width="16.28515625" style="37" customWidth="1"/>
    <col min="16" max="16" width="12.7109375" style="37" customWidth="1"/>
    <col min="17" max="17" width="13.42578125" style="37" customWidth="1"/>
    <col min="18" max="18" width="11.7109375" style="37" customWidth="1"/>
    <col min="19" max="19" width="14.140625" style="37" customWidth="1"/>
    <col min="20" max="20" width="5.140625" style="37" customWidth="1"/>
    <col min="21" max="21" width="3.85546875" style="37" customWidth="1"/>
    <col min="22" max="16384" width="9.140625" style="37"/>
  </cols>
  <sheetData>
    <row r="1" spans="2:25" ht="17.25" thickBot="1" x14ac:dyDescent="0.35">
      <c r="U1" s="38"/>
    </row>
    <row r="2" spans="2:25" ht="18" thickBot="1" x14ac:dyDescent="0.35">
      <c r="B2" s="593" t="str">
        <f>'Version Control'!$B$2</f>
        <v>Title Block</v>
      </c>
      <c r="C2" s="594"/>
      <c r="U2" s="38"/>
    </row>
    <row r="3" spans="2:25" x14ac:dyDescent="0.3">
      <c r="B3" s="366" t="str">
        <f>'Version Control'!$B$3</f>
        <v>Test Report Template Name:</v>
      </c>
      <c r="C3" s="367" t="str">
        <f>'Version Control'!$C$3</f>
        <v>Residential Freezer  Appendix B1</v>
      </c>
      <c r="U3" s="38"/>
    </row>
    <row r="4" spans="2:25" ht="18" x14ac:dyDescent="0.35">
      <c r="B4" s="364" t="str">
        <f>'Version Control'!$B$4</f>
        <v>Version Number:</v>
      </c>
      <c r="C4" s="576" t="str">
        <f>'Version Control'!$C$4</f>
        <v>v2.0</v>
      </c>
      <c r="E4" s="71" t="s">
        <v>265</v>
      </c>
      <c r="F4" s="579"/>
      <c r="U4" s="38"/>
    </row>
    <row r="5" spans="2:25" x14ac:dyDescent="0.3">
      <c r="B5" s="363" t="str">
        <f>'Version Control'!$B$5</f>
        <v xml:space="preserve">Latest Template Revision: </v>
      </c>
      <c r="C5" s="361">
        <f>'Version Control'!$C$5</f>
        <v>42160</v>
      </c>
      <c r="U5" s="38"/>
    </row>
    <row r="6" spans="2:25" x14ac:dyDescent="0.3">
      <c r="B6" s="363" t="str">
        <f>'Version Control'!$B$6</f>
        <v>Tab Name:</v>
      </c>
      <c r="C6" s="576" t="str">
        <f ca="1">MID(CELL("filename",B1), FIND("]", CELL("filename", B1))+ 1, 255)</f>
        <v>Photos</v>
      </c>
      <c r="U6" s="38"/>
    </row>
    <row r="7" spans="2:25" ht="38.25" customHeight="1" x14ac:dyDescent="0.3">
      <c r="B7" s="577" t="str">
        <f>'Version Control'!$B$7</f>
        <v>File Name:</v>
      </c>
      <c r="C7" s="578" t="str">
        <f ca="1">'Version Control'!$C$7</f>
        <v>Residential Freezer Appendix B1 - v2.0.xlsx</v>
      </c>
      <c r="U7" s="38"/>
    </row>
    <row r="8" spans="2:25" ht="17.25" thickBot="1" x14ac:dyDescent="0.35">
      <c r="B8" s="365" t="str">
        <f>'Version Control'!$B$8</f>
        <v xml:space="preserve">Test Completion Date: </v>
      </c>
      <c r="C8" s="362" t="str">
        <f>'Version Control'!$C$8</f>
        <v>[MM/DD/YYYY]</v>
      </c>
      <c r="U8" s="38"/>
    </row>
    <row r="9" spans="2:25" x14ac:dyDescent="0.3">
      <c r="U9" s="38"/>
    </row>
    <row r="10" spans="2:25" ht="17.25" thickBot="1" x14ac:dyDescent="0.35">
      <c r="U10" s="38"/>
    </row>
    <row r="11" spans="2:25" ht="18" thickBot="1" x14ac:dyDescent="0.35">
      <c r="B11" s="46" t="s">
        <v>400</v>
      </c>
      <c r="C11" s="47"/>
      <c r="D11" s="47"/>
      <c r="E11" s="47"/>
      <c r="F11" s="47"/>
      <c r="G11" s="48"/>
      <c r="I11" s="46" t="s">
        <v>253</v>
      </c>
      <c r="J11" s="47"/>
      <c r="K11" s="47"/>
      <c r="L11" s="47"/>
      <c r="M11" s="47"/>
      <c r="N11" s="47"/>
      <c r="O11" s="47"/>
      <c r="P11" s="47"/>
      <c r="Q11" s="47"/>
      <c r="R11" s="47"/>
      <c r="S11" s="48"/>
      <c r="U11" s="38"/>
    </row>
    <row r="12" spans="2:25" x14ac:dyDescent="0.3">
      <c r="B12" s="919"/>
      <c r="C12" s="920"/>
      <c r="D12" s="920"/>
      <c r="E12" s="920"/>
      <c r="F12" s="920"/>
      <c r="G12" s="921"/>
      <c r="I12" s="919"/>
      <c r="J12" s="920"/>
      <c r="K12" s="920"/>
      <c r="L12" s="920"/>
      <c r="M12" s="920"/>
      <c r="N12" s="920"/>
      <c r="O12" s="920"/>
      <c r="P12" s="920"/>
      <c r="Q12" s="920"/>
      <c r="R12" s="920"/>
      <c r="S12" s="921"/>
      <c r="U12" s="38"/>
    </row>
    <row r="13" spans="2:25" x14ac:dyDescent="0.3">
      <c r="B13" s="919"/>
      <c r="C13" s="920"/>
      <c r="D13" s="920"/>
      <c r="E13" s="920"/>
      <c r="F13" s="920"/>
      <c r="G13" s="921"/>
      <c r="I13" s="919"/>
      <c r="J13" s="920"/>
      <c r="K13" s="920"/>
      <c r="L13" s="920"/>
      <c r="M13" s="920"/>
      <c r="N13" s="920"/>
      <c r="O13" s="920"/>
      <c r="P13" s="920"/>
      <c r="Q13" s="920"/>
      <c r="R13" s="920"/>
      <c r="S13" s="921"/>
      <c r="U13" s="38"/>
      <c r="V13" s="67"/>
      <c r="W13" s="41"/>
      <c r="X13" s="41"/>
      <c r="Y13" s="41"/>
    </row>
    <row r="14" spans="2:25" x14ac:dyDescent="0.3">
      <c r="B14" s="919"/>
      <c r="C14" s="920"/>
      <c r="D14" s="920"/>
      <c r="E14" s="920"/>
      <c r="F14" s="920"/>
      <c r="G14" s="921"/>
      <c r="I14" s="919"/>
      <c r="J14" s="920"/>
      <c r="K14" s="920"/>
      <c r="L14" s="920"/>
      <c r="M14" s="920"/>
      <c r="N14" s="920"/>
      <c r="O14" s="920"/>
      <c r="P14" s="920"/>
      <c r="Q14" s="920"/>
      <c r="R14" s="920"/>
      <c r="S14" s="921"/>
      <c r="U14" s="38"/>
      <c r="V14" s="67"/>
      <c r="W14" s="41"/>
      <c r="X14" s="41"/>
      <c r="Y14" s="41"/>
    </row>
    <row r="15" spans="2:25" x14ac:dyDescent="0.3">
      <c r="B15" s="919"/>
      <c r="C15" s="920"/>
      <c r="D15" s="920"/>
      <c r="E15" s="920"/>
      <c r="F15" s="920"/>
      <c r="G15" s="921"/>
      <c r="I15" s="919"/>
      <c r="J15" s="920"/>
      <c r="K15" s="920"/>
      <c r="L15" s="920"/>
      <c r="M15" s="920"/>
      <c r="N15" s="920"/>
      <c r="O15" s="920"/>
      <c r="P15" s="920"/>
      <c r="Q15" s="920"/>
      <c r="R15" s="920"/>
      <c r="S15" s="921"/>
      <c r="U15" s="38"/>
      <c r="V15" s="67"/>
      <c r="W15" s="41"/>
      <c r="X15" s="41"/>
      <c r="Y15" s="41"/>
    </row>
    <row r="16" spans="2:25" x14ac:dyDescent="0.3">
      <c r="B16" s="919"/>
      <c r="C16" s="920"/>
      <c r="D16" s="920"/>
      <c r="E16" s="920"/>
      <c r="F16" s="920"/>
      <c r="G16" s="921"/>
      <c r="I16" s="919"/>
      <c r="J16" s="920"/>
      <c r="K16" s="920"/>
      <c r="L16" s="920"/>
      <c r="M16" s="920"/>
      <c r="N16" s="920"/>
      <c r="O16" s="920"/>
      <c r="P16" s="920"/>
      <c r="Q16" s="920"/>
      <c r="R16" s="920"/>
      <c r="S16" s="921"/>
      <c r="U16" s="38"/>
      <c r="V16" s="67"/>
      <c r="W16" s="41"/>
      <c r="X16" s="41"/>
      <c r="Y16" s="41"/>
    </row>
    <row r="17" spans="2:25" x14ac:dyDescent="0.3">
      <c r="B17" s="919"/>
      <c r="C17" s="920"/>
      <c r="D17" s="920"/>
      <c r="E17" s="920"/>
      <c r="F17" s="920"/>
      <c r="G17" s="921"/>
      <c r="I17" s="919"/>
      <c r="J17" s="920"/>
      <c r="K17" s="920"/>
      <c r="L17" s="920"/>
      <c r="M17" s="920"/>
      <c r="N17" s="920"/>
      <c r="O17" s="920"/>
      <c r="P17" s="920"/>
      <c r="Q17" s="920"/>
      <c r="R17" s="920"/>
      <c r="S17" s="921"/>
      <c r="U17" s="38"/>
      <c r="V17" s="67"/>
      <c r="W17" s="41"/>
      <c r="X17" s="41"/>
      <c r="Y17" s="41"/>
    </row>
    <row r="18" spans="2:25" x14ac:dyDescent="0.3">
      <c r="B18" s="919"/>
      <c r="C18" s="920"/>
      <c r="D18" s="920"/>
      <c r="E18" s="920"/>
      <c r="F18" s="920"/>
      <c r="G18" s="921"/>
      <c r="I18" s="919"/>
      <c r="J18" s="920"/>
      <c r="K18" s="920"/>
      <c r="L18" s="920"/>
      <c r="M18" s="920"/>
      <c r="N18" s="920"/>
      <c r="O18" s="920"/>
      <c r="P18" s="920"/>
      <c r="Q18" s="920"/>
      <c r="R18" s="920"/>
      <c r="S18" s="921"/>
      <c r="U18" s="38"/>
      <c r="V18" s="67"/>
      <c r="W18" s="41"/>
      <c r="X18" s="41"/>
      <c r="Y18" s="41"/>
    </row>
    <row r="19" spans="2:25" x14ac:dyDescent="0.3">
      <c r="B19" s="919"/>
      <c r="C19" s="920"/>
      <c r="D19" s="920"/>
      <c r="E19" s="920"/>
      <c r="F19" s="920"/>
      <c r="G19" s="921"/>
      <c r="I19" s="919"/>
      <c r="J19" s="920"/>
      <c r="K19" s="920"/>
      <c r="L19" s="920"/>
      <c r="M19" s="920"/>
      <c r="N19" s="920"/>
      <c r="O19" s="920"/>
      <c r="P19" s="920"/>
      <c r="Q19" s="920"/>
      <c r="R19" s="920"/>
      <c r="S19" s="921"/>
      <c r="U19" s="38"/>
      <c r="V19" s="67"/>
      <c r="W19" s="41"/>
      <c r="X19" s="41"/>
      <c r="Y19" s="41"/>
    </row>
    <row r="20" spans="2:25" x14ac:dyDescent="0.3">
      <c r="B20" s="919"/>
      <c r="C20" s="920"/>
      <c r="D20" s="920"/>
      <c r="E20" s="920"/>
      <c r="F20" s="920"/>
      <c r="G20" s="921"/>
      <c r="I20" s="919"/>
      <c r="J20" s="920"/>
      <c r="K20" s="920"/>
      <c r="L20" s="920"/>
      <c r="M20" s="920"/>
      <c r="N20" s="920"/>
      <c r="O20" s="920"/>
      <c r="P20" s="920"/>
      <c r="Q20" s="920"/>
      <c r="R20" s="920"/>
      <c r="S20" s="921"/>
      <c r="U20" s="38"/>
      <c r="V20" s="67"/>
      <c r="W20" s="41"/>
      <c r="X20" s="41"/>
      <c r="Y20" s="41"/>
    </row>
    <row r="21" spans="2:25" x14ac:dyDescent="0.3">
      <c r="B21" s="919"/>
      <c r="C21" s="920"/>
      <c r="D21" s="920"/>
      <c r="E21" s="920"/>
      <c r="F21" s="920"/>
      <c r="G21" s="921"/>
      <c r="I21" s="919"/>
      <c r="J21" s="920"/>
      <c r="K21" s="920"/>
      <c r="L21" s="920"/>
      <c r="M21" s="920"/>
      <c r="N21" s="920"/>
      <c r="O21" s="920"/>
      <c r="P21" s="920"/>
      <c r="Q21" s="920"/>
      <c r="R21" s="920"/>
      <c r="S21" s="921"/>
      <c r="U21" s="38"/>
      <c r="V21" s="67"/>
      <c r="W21" s="41"/>
      <c r="X21" s="41"/>
      <c r="Y21" s="41"/>
    </row>
    <row r="22" spans="2:25" x14ac:dyDescent="0.3">
      <c r="B22" s="919"/>
      <c r="C22" s="920"/>
      <c r="D22" s="920"/>
      <c r="E22" s="920"/>
      <c r="F22" s="920"/>
      <c r="G22" s="921"/>
      <c r="I22" s="919"/>
      <c r="J22" s="920"/>
      <c r="K22" s="920"/>
      <c r="L22" s="920"/>
      <c r="M22" s="920"/>
      <c r="N22" s="920"/>
      <c r="O22" s="920"/>
      <c r="P22" s="920"/>
      <c r="Q22" s="920"/>
      <c r="R22" s="920"/>
      <c r="S22" s="921"/>
      <c r="U22" s="38"/>
      <c r="V22" s="67"/>
      <c r="W22" s="41"/>
      <c r="X22" s="41"/>
      <c r="Y22" s="41"/>
    </row>
    <row r="23" spans="2:25" x14ac:dyDescent="0.3">
      <c r="B23" s="919"/>
      <c r="C23" s="920"/>
      <c r="D23" s="920"/>
      <c r="E23" s="920"/>
      <c r="F23" s="920"/>
      <c r="G23" s="921"/>
      <c r="I23" s="919"/>
      <c r="J23" s="920"/>
      <c r="K23" s="920"/>
      <c r="L23" s="920"/>
      <c r="M23" s="920"/>
      <c r="N23" s="920"/>
      <c r="O23" s="920"/>
      <c r="P23" s="920"/>
      <c r="Q23" s="920"/>
      <c r="R23" s="920"/>
      <c r="S23" s="921"/>
      <c r="U23" s="38"/>
      <c r="V23" s="67"/>
      <c r="W23" s="41"/>
      <c r="X23" s="41"/>
      <c r="Y23" s="41"/>
    </row>
    <row r="24" spans="2:25" x14ac:dyDescent="0.3">
      <c r="B24" s="919"/>
      <c r="C24" s="920"/>
      <c r="D24" s="920"/>
      <c r="E24" s="920"/>
      <c r="F24" s="920"/>
      <c r="G24" s="921"/>
      <c r="I24" s="919"/>
      <c r="J24" s="920"/>
      <c r="K24" s="920"/>
      <c r="L24" s="920"/>
      <c r="M24" s="920"/>
      <c r="N24" s="920"/>
      <c r="O24" s="920"/>
      <c r="P24" s="920"/>
      <c r="Q24" s="920"/>
      <c r="R24" s="920"/>
      <c r="S24" s="921"/>
      <c r="U24" s="38"/>
    </row>
    <row r="25" spans="2:25" x14ac:dyDescent="0.3">
      <c r="B25" s="919"/>
      <c r="C25" s="920"/>
      <c r="D25" s="920"/>
      <c r="E25" s="920"/>
      <c r="F25" s="920"/>
      <c r="G25" s="921"/>
      <c r="I25" s="919"/>
      <c r="J25" s="920"/>
      <c r="K25" s="920"/>
      <c r="L25" s="920"/>
      <c r="M25" s="920"/>
      <c r="N25" s="920"/>
      <c r="O25" s="920"/>
      <c r="P25" s="920"/>
      <c r="Q25" s="920"/>
      <c r="R25" s="920"/>
      <c r="S25" s="921"/>
      <c r="U25" s="38"/>
    </row>
    <row r="26" spans="2:25" x14ac:dyDescent="0.3">
      <c r="B26" s="919"/>
      <c r="C26" s="920"/>
      <c r="D26" s="920"/>
      <c r="E26" s="920"/>
      <c r="F26" s="920"/>
      <c r="G26" s="921"/>
      <c r="I26" s="919"/>
      <c r="J26" s="920"/>
      <c r="K26" s="920"/>
      <c r="L26" s="920"/>
      <c r="M26" s="920"/>
      <c r="N26" s="920"/>
      <c r="O26" s="920"/>
      <c r="P26" s="920"/>
      <c r="Q26" s="920"/>
      <c r="R26" s="920"/>
      <c r="S26" s="921"/>
      <c r="U26" s="38"/>
    </row>
    <row r="27" spans="2:25" x14ac:dyDescent="0.3">
      <c r="B27" s="919"/>
      <c r="C27" s="920"/>
      <c r="D27" s="920"/>
      <c r="E27" s="920"/>
      <c r="F27" s="920"/>
      <c r="G27" s="921"/>
      <c r="I27" s="919"/>
      <c r="J27" s="920"/>
      <c r="K27" s="920"/>
      <c r="L27" s="920"/>
      <c r="M27" s="920"/>
      <c r="N27" s="920"/>
      <c r="O27" s="920"/>
      <c r="P27" s="920"/>
      <c r="Q27" s="920"/>
      <c r="R27" s="920"/>
      <c r="S27" s="921"/>
      <c r="U27" s="38"/>
    </row>
    <row r="28" spans="2:25" x14ac:dyDescent="0.3">
      <c r="B28" s="919"/>
      <c r="C28" s="920"/>
      <c r="D28" s="920"/>
      <c r="E28" s="920"/>
      <c r="F28" s="920"/>
      <c r="G28" s="921"/>
      <c r="I28" s="919"/>
      <c r="J28" s="920"/>
      <c r="K28" s="920"/>
      <c r="L28" s="920"/>
      <c r="M28" s="920"/>
      <c r="N28" s="920"/>
      <c r="O28" s="920"/>
      <c r="P28" s="920"/>
      <c r="Q28" s="920"/>
      <c r="R28" s="920"/>
      <c r="S28" s="921"/>
      <c r="U28" s="38"/>
    </row>
    <row r="29" spans="2:25" x14ac:dyDescent="0.3">
      <c r="B29" s="919"/>
      <c r="C29" s="920"/>
      <c r="D29" s="920"/>
      <c r="E29" s="920"/>
      <c r="F29" s="920"/>
      <c r="G29" s="921"/>
      <c r="I29" s="919"/>
      <c r="J29" s="920"/>
      <c r="K29" s="920"/>
      <c r="L29" s="920"/>
      <c r="M29" s="920"/>
      <c r="N29" s="920"/>
      <c r="O29" s="920"/>
      <c r="P29" s="920"/>
      <c r="Q29" s="920"/>
      <c r="R29" s="920"/>
      <c r="S29" s="921"/>
      <c r="U29" s="38"/>
    </row>
    <row r="30" spans="2:25" x14ac:dyDescent="0.3">
      <c r="B30" s="919"/>
      <c r="C30" s="920"/>
      <c r="D30" s="920"/>
      <c r="E30" s="920"/>
      <c r="F30" s="920"/>
      <c r="G30" s="921"/>
      <c r="I30" s="919"/>
      <c r="J30" s="920"/>
      <c r="K30" s="920"/>
      <c r="L30" s="920"/>
      <c r="M30" s="920"/>
      <c r="N30" s="920"/>
      <c r="O30" s="920"/>
      <c r="P30" s="920"/>
      <c r="Q30" s="920"/>
      <c r="R30" s="920"/>
      <c r="S30" s="921"/>
      <c r="U30" s="38"/>
    </row>
    <row r="31" spans="2:25" x14ac:dyDescent="0.3">
      <c r="B31" s="919"/>
      <c r="C31" s="920"/>
      <c r="D31" s="920"/>
      <c r="E31" s="920"/>
      <c r="F31" s="920"/>
      <c r="G31" s="921"/>
      <c r="I31" s="919"/>
      <c r="J31" s="920"/>
      <c r="K31" s="920"/>
      <c r="L31" s="920"/>
      <c r="M31" s="920"/>
      <c r="N31" s="920"/>
      <c r="O31" s="920"/>
      <c r="P31" s="920"/>
      <c r="Q31" s="920"/>
      <c r="R31" s="920"/>
      <c r="S31" s="921"/>
      <c r="U31" s="38"/>
    </row>
    <row r="32" spans="2:25" x14ac:dyDescent="0.3">
      <c r="B32" s="919"/>
      <c r="C32" s="920"/>
      <c r="D32" s="920"/>
      <c r="E32" s="920"/>
      <c r="F32" s="920"/>
      <c r="G32" s="921"/>
      <c r="I32" s="919"/>
      <c r="J32" s="920"/>
      <c r="K32" s="920"/>
      <c r="L32" s="920"/>
      <c r="M32" s="920"/>
      <c r="N32" s="920"/>
      <c r="O32" s="920"/>
      <c r="P32" s="920"/>
      <c r="Q32" s="920"/>
      <c r="R32" s="920"/>
      <c r="S32" s="921"/>
      <c r="U32" s="38"/>
    </row>
    <row r="33" spans="2:21" x14ac:dyDescent="0.3">
      <c r="B33" s="919"/>
      <c r="C33" s="920"/>
      <c r="D33" s="920"/>
      <c r="E33" s="920"/>
      <c r="F33" s="920"/>
      <c r="G33" s="921"/>
      <c r="I33" s="919"/>
      <c r="J33" s="920"/>
      <c r="K33" s="920"/>
      <c r="L33" s="920"/>
      <c r="M33" s="920"/>
      <c r="N33" s="920"/>
      <c r="O33" s="920"/>
      <c r="P33" s="920"/>
      <c r="Q33" s="920"/>
      <c r="R33" s="920"/>
      <c r="S33" s="921"/>
      <c r="U33" s="38"/>
    </row>
    <row r="34" spans="2:21" x14ac:dyDescent="0.3">
      <c r="B34" s="919"/>
      <c r="C34" s="920"/>
      <c r="D34" s="920"/>
      <c r="E34" s="920"/>
      <c r="F34" s="920"/>
      <c r="G34" s="921"/>
      <c r="I34" s="919"/>
      <c r="J34" s="920"/>
      <c r="K34" s="920"/>
      <c r="L34" s="920"/>
      <c r="M34" s="920"/>
      <c r="N34" s="920"/>
      <c r="O34" s="920"/>
      <c r="P34" s="920"/>
      <c r="Q34" s="920"/>
      <c r="R34" s="920"/>
      <c r="S34" s="921"/>
      <c r="U34" s="38"/>
    </row>
    <row r="35" spans="2:21" x14ac:dyDescent="0.3">
      <c r="B35" s="919"/>
      <c r="C35" s="920"/>
      <c r="D35" s="920"/>
      <c r="E35" s="920"/>
      <c r="F35" s="920"/>
      <c r="G35" s="921"/>
      <c r="I35" s="919"/>
      <c r="J35" s="920"/>
      <c r="K35" s="920"/>
      <c r="L35" s="920"/>
      <c r="M35" s="920"/>
      <c r="N35" s="920"/>
      <c r="O35" s="920"/>
      <c r="P35" s="920"/>
      <c r="Q35" s="920"/>
      <c r="R35" s="920"/>
      <c r="S35" s="921"/>
      <c r="U35" s="38"/>
    </row>
    <row r="36" spans="2:21" x14ac:dyDescent="0.3">
      <c r="B36" s="919"/>
      <c r="C36" s="920"/>
      <c r="D36" s="920"/>
      <c r="E36" s="920"/>
      <c r="F36" s="920"/>
      <c r="G36" s="921"/>
      <c r="I36" s="919"/>
      <c r="J36" s="920"/>
      <c r="K36" s="920"/>
      <c r="L36" s="920"/>
      <c r="M36" s="920"/>
      <c r="N36" s="920"/>
      <c r="O36" s="920"/>
      <c r="P36" s="920"/>
      <c r="Q36" s="920"/>
      <c r="R36" s="920"/>
      <c r="S36" s="921"/>
      <c r="U36" s="38"/>
    </row>
    <row r="37" spans="2:21" x14ac:dyDescent="0.3">
      <c r="B37" s="919"/>
      <c r="C37" s="920"/>
      <c r="D37" s="920"/>
      <c r="E37" s="920"/>
      <c r="F37" s="920"/>
      <c r="G37" s="921"/>
      <c r="I37" s="919"/>
      <c r="J37" s="920"/>
      <c r="K37" s="920"/>
      <c r="L37" s="920"/>
      <c r="M37" s="920"/>
      <c r="N37" s="920"/>
      <c r="O37" s="920"/>
      <c r="P37" s="920"/>
      <c r="Q37" s="920"/>
      <c r="R37" s="920"/>
      <c r="S37" s="921"/>
      <c r="U37" s="38"/>
    </row>
    <row r="38" spans="2:21" x14ac:dyDescent="0.3">
      <c r="B38" s="919"/>
      <c r="C38" s="920"/>
      <c r="D38" s="920"/>
      <c r="E38" s="920"/>
      <c r="F38" s="920"/>
      <c r="G38" s="921"/>
      <c r="I38" s="919"/>
      <c r="J38" s="920"/>
      <c r="K38" s="920"/>
      <c r="L38" s="920"/>
      <c r="M38" s="920"/>
      <c r="N38" s="920"/>
      <c r="O38" s="920"/>
      <c r="P38" s="920"/>
      <c r="Q38" s="920"/>
      <c r="R38" s="920"/>
      <c r="S38" s="921"/>
      <c r="U38" s="38"/>
    </row>
    <row r="39" spans="2:21" x14ac:dyDescent="0.3">
      <c r="B39" s="919"/>
      <c r="C39" s="920"/>
      <c r="D39" s="920"/>
      <c r="E39" s="920"/>
      <c r="F39" s="920"/>
      <c r="G39" s="921"/>
      <c r="I39" s="919"/>
      <c r="J39" s="920"/>
      <c r="K39" s="920"/>
      <c r="L39" s="920"/>
      <c r="M39" s="920"/>
      <c r="N39" s="920"/>
      <c r="O39" s="920"/>
      <c r="P39" s="920"/>
      <c r="Q39" s="920"/>
      <c r="R39" s="920"/>
      <c r="S39" s="921"/>
      <c r="U39" s="38"/>
    </row>
    <row r="40" spans="2:21" x14ac:dyDescent="0.3">
      <c r="B40" s="919"/>
      <c r="C40" s="920"/>
      <c r="D40" s="920"/>
      <c r="E40" s="920"/>
      <c r="F40" s="920"/>
      <c r="G40" s="921"/>
      <c r="I40" s="919"/>
      <c r="J40" s="920"/>
      <c r="K40" s="920"/>
      <c r="L40" s="920"/>
      <c r="M40" s="920"/>
      <c r="N40" s="920"/>
      <c r="O40" s="920"/>
      <c r="P40" s="920"/>
      <c r="Q40" s="920"/>
      <c r="R40" s="920"/>
      <c r="S40" s="921"/>
      <c r="U40" s="38"/>
    </row>
    <row r="41" spans="2:21" x14ac:dyDescent="0.3">
      <c r="B41" s="919"/>
      <c r="C41" s="920"/>
      <c r="D41" s="920"/>
      <c r="E41" s="920"/>
      <c r="F41" s="920"/>
      <c r="G41" s="921"/>
      <c r="I41" s="919"/>
      <c r="J41" s="920"/>
      <c r="K41" s="920"/>
      <c r="L41" s="920"/>
      <c r="M41" s="920"/>
      <c r="N41" s="920"/>
      <c r="O41" s="920"/>
      <c r="P41" s="920"/>
      <c r="Q41" s="920"/>
      <c r="R41" s="920"/>
      <c r="S41" s="921"/>
      <c r="U41" s="38"/>
    </row>
    <row r="42" spans="2:21" ht="17.25" thickBot="1" x14ac:dyDescent="0.35">
      <c r="B42" s="922"/>
      <c r="C42" s="923"/>
      <c r="D42" s="923"/>
      <c r="E42" s="923"/>
      <c r="F42" s="923"/>
      <c r="G42" s="924"/>
      <c r="I42" s="922"/>
      <c r="J42" s="923"/>
      <c r="K42" s="923"/>
      <c r="L42" s="923"/>
      <c r="M42" s="923"/>
      <c r="N42" s="923"/>
      <c r="O42" s="923"/>
      <c r="P42" s="923"/>
      <c r="Q42" s="923"/>
      <c r="R42" s="923"/>
      <c r="S42" s="924"/>
      <c r="U42" s="38"/>
    </row>
    <row r="43" spans="2:21" ht="17.25" thickBot="1" x14ac:dyDescent="0.35">
      <c r="U43" s="38"/>
    </row>
    <row r="44" spans="2:21" ht="18" thickBot="1" x14ac:dyDescent="0.35">
      <c r="B44" s="46" t="s">
        <v>252</v>
      </c>
      <c r="C44" s="47"/>
      <c r="D44" s="47"/>
      <c r="E44" s="47"/>
      <c r="F44" s="47"/>
      <c r="G44" s="47"/>
      <c r="H44" s="47"/>
      <c r="I44" s="47"/>
      <c r="J44" s="47"/>
      <c r="K44" s="47"/>
      <c r="L44" s="47"/>
      <c r="M44" s="47"/>
      <c r="N44" s="47"/>
      <c r="O44" s="47"/>
      <c r="P44" s="47"/>
      <c r="Q44" s="47"/>
      <c r="R44" s="47"/>
      <c r="S44" s="48"/>
      <c r="U44" s="38"/>
    </row>
    <row r="45" spans="2:21" x14ac:dyDescent="0.3">
      <c r="B45" s="919"/>
      <c r="C45" s="920"/>
      <c r="D45" s="920"/>
      <c r="E45" s="920"/>
      <c r="F45" s="920"/>
      <c r="G45" s="920"/>
      <c r="H45" s="920"/>
      <c r="I45" s="920"/>
      <c r="J45" s="920"/>
      <c r="K45" s="920"/>
      <c r="L45" s="920"/>
      <c r="M45" s="920"/>
      <c r="N45" s="920"/>
      <c r="O45" s="920"/>
      <c r="P45" s="920"/>
      <c r="Q45" s="920"/>
      <c r="R45" s="920"/>
      <c r="S45" s="921"/>
      <c r="U45" s="38"/>
    </row>
    <row r="46" spans="2:21" x14ac:dyDescent="0.3">
      <c r="B46" s="919"/>
      <c r="C46" s="920"/>
      <c r="D46" s="920"/>
      <c r="E46" s="920"/>
      <c r="F46" s="920"/>
      <c r="G46" s="920"/>
      <c r="H46" s="920"/>
      <c r="I46" s="920"/>
      <c r="J46" s="920"/>
      <c r="K46" s="920"/>
      <c r="L46" s="920"/>
      <c r="M46" s="920"/>
      <c r="N46" s="920"/>
      <c r="O46" s="920"/>
      <c r="P46" s="920"/>
      <c r="Q46" s="920"/>
      <c r="R46" s="920"/>
      <c r="S46" s="921"/>
      <c r="U46" s="38"/>
    </row>
    <row r="47" spans="2:21" x14ac:dyDescent="0.3">
      <c r="B47" s="919"/>
      <c r="C47" s="920"/>
      <c r="D47" s="920"/>
      <c r="E47" s="920"/>
      <c r="F47" s="920"/>
      <c r="G47" s="920"/>
      <c r="H47" s="920"/>
      <c r="I47" s="920"/>
      <c r="J47" s="920"/>
      <c r="K47" s="920"/>
      <c r="L47" s="920"/>
      <c r="M47" s="920"/>
      <c r="N47" s="920"/>
      <c r="O47" s="920"/>
      <c r="P47" s="920"/>
      <c r="Q47" s="920"/>
      <c r="R47" s="920"/>
      <c r="S47" s="921"/>
      <c r="U47" s="38"/>
    </row>
    <row r="48" spans="2:21" x14ac:dyDescent="0.3">
      <c r="B48" s="919"/>
      <c r="C48" s="920"/>
      <c r="D48" s="920"/>
      <c r="E48" s="920"/>
      <c r="F48" s="920"/>
      <c r="G48" s="920"/>
      <c r="H48" s="920"/>
      <c r="I48" s="920"/>
      <c r="J48" s="920"/>
      <c r="K48" s="920"/>
      <c r="L48" s="920"/>
      <c r="M48" s="920"/>
      <c r="N48" s="920"/>
      <c r="O48" s="920"/>
      <c r="P48" s="920"/>
      <c r="Q48" s="920"/>
      <c r="R48" s="920"/>
      <c r="S48" s="921"/>
      <c r="U48" s="38"/>
    </row>
    <row r="49" spans="2:21" x14ac:dyDescent="0.3">
      <c r="B49" s="919"/>
      <c r="C49" s="920"/>
      <c r="D49" s="920"/>
      <c r="E49" s="920"/>
      <c r="F49" s="920"/>
      <c r="G49" s="920"/>
      <c r="H49" s="920"/>
      <c r="I49" s="920"/>
      <c r="J49" s="920"/>
      <c r="K49" s="920"/>
      <c r="L49" s="920"/>
      <c r="M49" s="920"/>
      <c r="N49" s="920"/>
      <c r="O49" s="920"/>
      <c r="P49" s="920"/>
      <c r="Q49" s="920"/>
      <c r="R49" s="920"/>
      <c r="S49" s="921"/>
      <c r="U49" s="38"/>
    </row>
    <row r="50" spans="2:21" x14ac:dyDescent="0.3">
      <c r="B50" s="919"/>
      <c r="C50" s="920"/>
      <c r="D50" s="920"/>
      <c r="E50" s="920"/>
      <c r="F50" s="920"/>
      <c r="G50" s="920"/>
      <c r="H50" s="920"/>
      <c r="I50" s="920"/>
      <c r="J50" s="920"/>
      <c r="K50" s="920"/>
      <c r="L50" s="920"/>
      <c r="M50" s="920"/>
      <c r="N50" s="920"/>
      <c r="O50" s="920"/>
      <c r="P50" s="920"/>
      <c r="Q50" s="920"/>
      <c r="R50" s="920"/>
      <c r="S50" s="921"/>
      <c r="U50" s="38"/>
    </row>
    <row r="51" spans="2:21" x14ac:dyDescent="0.3">
      <c r="B51" s="919"/>
      <c r="C51" s="920"/>
      <c r="D51" s="920"/>
      <c r="E51" s="920"/>
      <c r="F51" s="920"/>
      <c r="G51" s="920"/>
      <c r="H51" s="920"/>
      <c r="I51" s="920"/>
      <c r="J51" s="920"/>
      <c r="K51" s="920"/>
      <c r="L51" s="920"/>
      <c r="M51" s="920"/>
      <c r="N51" s="920"/>
      <c r="O51" s="920"/>
      <c r="P51" s="920"/>
      <c r="Q51" s="920"/>
      <c r="R51" s="920"/>
      <c r="S51" s="921"/>
      <c r="U51" s="38"/>
    </row>
    <row r="52" spans="2:21" x14ac:dyDescent="0.3">
      <c r="B52" s="919"/>
      <c r="C52" s="920"/>
      <c r="D52" s="920"/>
      <c r="E52" s="920"/>
      <c r="F52" s="920"/>
      <c r="G52" s="920"/>
      <c r="H52" s="920"/>
      <c r="I52" s="920"/>
      <c r="J52" s="920"/>
      <c r="K52" s="920"/>
      <c r="L52" s="920"/>
      <c r="M52" s="920"/>
      <c r="N52" s="920"/>
      <c r="O52" s="920"/>
      <c r="P52" s="920"/>
      <c r="Q52" s="920"/>
      <c r="R52" s="920"/>
      <c r="S52" s="921"/>
      <c r="U52" s="38"/>
    </row>
    <row r="53" spans="2:21" x14ac:dyDescent="0.3">
      <c r="B53" s="919"/>
      <c r="C53" s="920"/>
      <c r="D53" s="920"/>
      <c r="E53" s="920"/>
      <c r="F53" s="920"/>
      <c r="G53" s="920"/>
      <c r="H53" s="920"/>
      <c r="I53" s="920"/>
      <c r="J53" s="920"/>
      <c r="K53" s="920"/>
      <c r="L53" s="920"/>
      <c r="M53" s="920"/>
      <c r="N53" s="920"/>
      <c r="O53" s="920"/>
      <c r="P53" s="920"/>
      <c r="Q53" s="920"/>
      <c r="R53" s="920"/>
      <c r="S53" s="921"/>
      <c r="U53" s="38"/>
    </row>
    <row r="54" spans="2:21" x14ac:dyDescent="0.3">
      <c r="B54" s="919"/>
      <c r="C54" s="920"/>
      <c r="D54" s="920"/>
      <c r="E54" s="920"/>
      <c r="F54" s="920"/>
      <c r="G54" s="920"/>
      <c r="H54" s="920"/>
      <c r="I54" s="920"/>
      <c r="J54" s="920"/>
      <c r="K54" s="920"/>
      <c r="L54" s="920"/>
      <c r="M54" s="920"/>
      <c r="N54" s="920"/>
      <c r="O54" s="920"/>
      <c r="P54" s="920"/>
      <c r="Q54" s="920"/>
      <c r="R54" s="920"/>
      <c r="S54" s="921"/>
      <c r="U54" s="38"/>
    </row>
    <row r="55" spans="2:21" x14ac:dyDescent="0.3">
      <c r="B55" s="919"/>
      <c r="C55" s="920"/>
      <c r="D55" s="920"/>
      <c r="E55" s="920"/>
      <c r="F55" s="920"/>
      <c r="G55" s="920"/>
      <c r="H55" s="920"/>
      <c r="I55" s="920"/>
      <c r="J55" s="920"/>
      <c r="K55" s="920"/>
      <c r="L55" s="920"/>
      <c r="M55" s="920"/>
      <c r="N55" s="920"/>
      <c r="O55" s="920"/>
      <c r="P55" s="920"/>
      <c r="Q55" s="920"/>
      <c r="R55" s="920"/>
      <c r="S55" s="921"/>
      <c r="U55" s="38"/>
    </row>
    <row r="56" spans="2:21" x14ac:dyDescent="0.3">
      <c r="B56" s="919"/>
      <c r="C56" s="920"/>
      <c r="D56" s="920"/>
      <c r="E56" s="920"/>
      <c r="F56" s="920"/>
      <c r="G56" s="920"/>
      <c r="H56" s="920"/>
      <c r="I56" s="920"/>
      <c r="J56" s="920"/>
      <c r="K56" s="920"/>
      <c r="L56" s="920"/>
      <c r="M56" s="920"/>
      <c r="N56" s="920"/>
      <c r="O56" s="920"/>
      <c r="P56" s="920"/>
      <c r="Q56" s="920"/>
      <c r="R56" s="920"/>
      <c r="S56" s="921"/>
      <c r="U56" s="38"/>
    </row>
    <row r="57" spans="2:21" x14ac:dyDescent="0.3">
      <c r="B57" s="919"/>
      <c r="C57" s="920"/>
      <c r="D57" s="920"/>
      <c r="E57" s="920"/>
      <c r="F57" s="920"/>
      <c r="G57" s="920"/>
      <c r="H57" s="920"/>
      <c r="I57" s="920"/>
      <c r="J57" s="920"/>
      <c r="K57" s="920"/>
      <c r="L57" s="920"/>
      <c r="M57" s="920"/>
      <c r="N57" s="920"/>
      <c r="O57" s="920"/>
      <c r="P57" s="920"/>
      <c r="Q57" s="920"/>
      <c r="R57" s="920"/>
      <c r="S57" s="921"/>
      <c r="U57" s="38"/>
    </row>
    <row r="58" spans="2:21" x14ac:dyDescent="0.3">
      <c r="B58" s="919"/>
      <c r="C58" s="920"/>
      <c r="D58" s="920"/>
      <c r="E58" s="920"/>
      <c r="F58" s="920"/>
      <c r="G58" s="920"/>
      <c r="H58" s="920"/>
      <c r="I58" s="920"/>
      <c r="J58" s="920"/>
      <c r="K58" s="920"/>
      <c r="L58" s="920"/>
      <c r="M58" s="920"/>
      <c r="N58" s="920"/>
      <c r="O58" s="920"/>
      <c r="P58" s="920"/>
      <c r="Q58" s="920"/>
      <c r="R58" s="920"/>
      <c r="S58" s="921"/>
      <c r="U58" s="38"/>
    </row>
    <row r="59" spans="2:21" x14ac:dyDescent="0.3">
      <c r="B59" s="919"/>
      <c r="C59" s="920"/>
      <c r="D59" s="920"/>
      <c r="E59" s="920"/>
      <c r="F59" s="920"/>
      <c r="G59" s="920"/>
      <c r="H59" s="920"/>
      <c r="I59" s="920"/>
      <c r="J59" s="920"/>
      <c r="K59" s="920"/>
      <c r="L59" s="920"/>
      <c r="M59" s="920"/>
      <c r="N59" s="920"/>
      <c r="O59" s="920"/>
      <c r="P59" s="920"/>
      <c r="Q59" s="920"/>
      <c r="R59" s="920"/>
      <c r="S59" s="921"/>
      <c r="U59" s="38"/>
    </row>
    <row r="60" spans="2:21" x14ac:dyDescent="0.3">
      <c r="B60" s="919"/>
      <c r="C60" s="920"/>
      <c r="D60" s="920"/>
      <c r="E60" s="920"/>
      <c r="F60" s="920"/>
      <c r="G60" s="920"/>
      <c r="H60" s="920"/>
      <c r="I60" s="920"/>
      <c r="J60" s="920"/>
      <c r="K60" s="920"/>
      <c r="L60" s="920"/>
      <c r="M60" s="920"/>
      <c r="N60" s="920"/>
      <c r="O60" s="920"/>
      <c r="P60" s="920"/>
      <c r="Q60" s="920"/>
      <c r="R60" s="920"/>
      <c r="S60" s="921"/>
      <c r="U60" s="38"/>
    </row>
    <row r="61" spans="2:21" x14ac:dyDescent="0.3">
      <c r="B61" s="919"/>
      <c r="C61" s="920"/>
      <c r="D61" s="920"/>
      <c r="E61" s="920"/>
      <c r="F61" s="920"/>
      <c r="G61" s="920"/>
      <c r="H61" s="920"/>
      <c r="I61" s="920"/>
      <c r="J61" s="920"/>
      <c r="K61" s="920"/>
      <c r="L61" s="920"/>
      <c r="M61" s="920"/>
      <c r="N61" s="920"/>
      <c r="O61" s="920"/>
      <c r="P61" s="920"/>
      <c r="Q61" s="920"/>
      <c r="R61" s="920"/>
      <c r="S61" s="921"/>
      <c r="U61" s="38"/>
    </row>
    <row r="62" spans="2:21" x14ac:dyDescent="0.3">
      <c r="B62" s="919"/>
      <c r="C62" s="920"/>
      <c r="D62" s="920"/>
      <c r="E62" s="920"/>
      <c r="F62" s="920"/>
      <c r="G62" s="920"/>
      <c r="H62" s="920"/>
      <c r="I62" s="920"/>
      <c r="J62" s="920"/>
      <c r="K62" s="920"/>
      <c r="L62" s="920"/>
      <c r="M62" s="920"/>
      <c r="N62" s="920"/>
      <c r="O62" s="920"/>
      <c r="P62" s="920"/>
      <c r="Q62" s="920"/>
      <c r="R62" s="920"/>
      <c r="S62" s="921"/>
      <c r="U62" s="38"/>
    </row>
    <row r="63" spans="2:21" x14ac:dyDescent="0.3">
      <c r="B63" s="919"/>
      <c r="C63" s="920"/>
      <c r="D63" s="920"/>
      <c r="E63" s="920"/>
      <c r="F63" s="920"/>
      <c r="G63" s="920"/>
      <c r="H63" s="920"/>
      <c r="I63" s="920"/>
      <c r="J63" s="920"/>
      <c r="K63" s="920"/>
      <c r="L63" s="920"/>
      <c r="M63" s="920"/>
      <c r="N63" s="920"/>
      <c r="O63" s="920"/>
      <c r="P63" s="920"/>
      <c r="Q63" s="920"/>
      <c r="R63" s="920"/>
      <c r="S63" s="921"/>
      <c r="U63" s="38"/>
    </row>
    <row r="64" spans="2:21" x14ac:dyDescent="0.3">
      <c r="B64" s="919"/>
      <c r="C64" s="920"/>
      <c r="D64" s="920"/>
      <c r="E64" s="920"/>
      <c r="F64" s="920"/>
      <c r="G64" s="920"/>
      <c r="H64" s="920"/>
      <c r="I64" s="920"/>
      <c r="J64" s="920"/>
      <c r="K64" s="920"/>
      <c r="L64" s="920"/>
      <c r="M64" s="920"/>
      <c r="N64" s="920"/>
      <c r="O64" s="920"/>
      <c r="P64" s="920"/>
      <c r="Q64" s="920"/>
      <c r="R64" s="920"/>
      <c r="S64" s="921"/>
      <c r="U64" s="38"/>
    </row>
    <row r="65" spans="2:21" x14ac:dyDescent="0.3">
      <c r="B65" s="919"/>
      <c r="C65" s="920"/>
      <c r="D65" s="920"/>
      <c r="E65" s="920"/>
      <c r="F65" s="920"/>
      <c r="G65" s="920"/>
      <c r="H65" s="920"/>
      <c r="I65" s="920"/>
      <c r="J65" s="920"/>
      <c r="K65" s="920"/>
      <c r="L65" s="920"/>
      <c r="M65" s="920"/>
      <c r="N65" s="920"/>
      <c r="O65" s="920"/>
      <c r="P65" s="920"/>
      <c r="Q65" s="920"/>
      <c r="R65" s="920"/>
      <c r="S65" s="921"/>
      <c r="U65" s="38"/>
    </row>
    <row r="66" spans="2:21" x14ac:dyDescent="0.3">
      <c r="B66" s="919"/>
      <c r="C66" s="920"/>
      <c r="D66" s="920"/>
      <c r="E66" s="920"/>
      <c r="F66" s="920"/>
      <c r="G66" s="920"/>
      <c r="H66" s="920"/>
      <c r="I66" s="920"/>
      <c r="J66" s="920"/>
      <c r="K66" s="920"/>
      <c r="L66" s="920"/>
      <c r="M66" s="920"/>
      <c r="N66" s="920"/>
      <c r="O66" s="920"/>
      <c r="P66" s="920"/>
      <c r="Q66" s="920"/>
      <c r="R66" s="920"/>
      <c r="S66" s="921"/>
      <c r="U66" s="38"/>
    </row>
    <row r="67" spans="2:21" x14ac:dyDescent="0.3">
      <c r="B67" s="919"/>
      <c r="C67" s="920"/>
      <c r="D67" s="920"/>
      <c r="E67" s="920"/>
      <c r="F67" s="920"/>
      <c r="G67" s="920"/>
      <c r="H67" s="920"/>
      <c r="I67" s="920"/>
      <c r="J67" s="920"/>
      <c r="K67" s="920"/>
      <c r="L67" s="920"/>
      <c r="M67" s="920"/>
      <c r="N67" s="920"/>
      <c r="O67" s="920"/>
      <c r="P67" s="920"/>
      <c r="Q67" s="920"/>
      <c r="R67" s="920"/>
      <c r="S67" s="921"/>
      <c r="U67" s="38"/>
    </row>
    <row r="68" spans="2:21" x14ac:dyDescent="0.3">
      <c r="B68" s="919"/>
      <c r="C68" s="920"/>
      <c r="D68" s="920"/>
      <c r="E68" s="920"/>
      <c r="F68" s="920"/>
      <c r="G68" s="920"/>
      <c r="H68" s="920"/>
      <c r="I68" s="920"/>
      <c r="J68" s="920"/>
      <c r="K68" s="920"/>
      <c r="L68" s="920"/>
      <c r="M68" s="920"/>
      <c r="N68" s="920"/>
      <c r="O68" s="920"/>
      <c r="P68" s="920"/>
      <c r="Q68" s="920"/>
      <c r="R68" s="920"/>
      <c r="S68" s="921"/>
      <c r="U68" s="38"/>
    </row>
    <row r="69" spans="2:21" x14ac:dyDescent="0.3">
      <c r="B69" s="919"/>
      <c r="C69" s="920"/>
      <c r="D69" s="920"/>
      <c r="E69" s="920"/>
      <c r="F69" s="920"/>
      <c r="G69" s="920"/>
      <c r="H69" s="920"/>
      <c r="I69" s="920"/>
      <c r="J69" s="920"/>
      <c r="K69" s="920"/>
      <c r="L69" s="920"/>
      <c r="M69" s="920"/>
      <c r="N69" s="920"/>
      <c r="O69" s="920"/>
      <c r="P69" s="920"/>
      <c r="Q69" s="920"/>
      <c r="R69" s="920"/>
      <c r="S69" s="921"/>
      <c r="U69" s="38"/>
    </row>
    <row r="70" spans="2:21" x14ac:dyDescent="0.3">
      <c r="B70" s="919"/>
      <c r="C70" s="920"/>
      <c r="D70" s="920"/>
      <c r="E70" s="920"/>
      <c r="F70" s="920"/>
      <c r="G70" s="920"/>
      <c r="H70" s="920"/>
      <c r="I70" s="920"/>
      <c r="J70" s="920"/>
      <c r="K70" s="920"/>
      <c r="L70" s="920"/>
      <c r="M70" s="920"/>
      <c r="N70" s="920"/>
      <c r="O70" s="920"/>
      <c r="P70" s="920"/>
      <c r="Q70" s="920"/>
      <c r="R70" s="920"/>
      <c r="S70" s="921"/>
      <c r="U70" s="38"/>
    </row>
    <row r="71" spans="2:21" x14ac:dyDescent="0.3">
      <c r="B71" s="919"/>
      <c r="C71" s="920"/>
      <c r="D71" s="920"/>
      <c r="E71" s="920"/>
      <c r="F71" s="920"/>
      <c r="G71" s="920"/>
      <c r="H71" s="920"/>
      <c r="I71" s="920"/>
      <c r="J71" s="920"/>
      <c r="K71" s="920"/>
      <c r="L71" s="920"/>
      <c r="M71" s="920"/>
      <c r="N71" s="920"/>
      <c r="O71" s="920"/>
      <c r="P71" s="920"/>
      <c r="Q71" s="920"/>
      <c r="R71" s="920"/>
      <c r="S71" s="921"/>
      <c r="U71" s="38"/>
    </row>
    <row r="72" spans="2:21" x14ac:dyDescent="0.3">
      <c r="B72" s="919"/>
      <c r="C72" s="920"/>
      <c r="D72" s="920"/>
      <c r="E72" s="920"/>
      <c r="F72" s="920"/>
      <c r="G72" s="920"/>
      <c r="H72" s="920"/>
      <c r="I72" s="920"/>
      <c r="J72" s="920"/>
      <c r="K72" s="920"/>
      <c r="L72" s="920"/>
      <c r="M72" s="920"/>
      <c r="N72" s="920"/>
      <c r="O72" s="920"/>
      <c r="P72" s="920"/>
      <c r="Q72" s="920"/>
      <c r="R72" s="920"/>
      <c r="S72" s="921"/>
      <c r="U72" s="38"/>
    </row>
    <row r="73" spans="2:21" x14ac:dyDescent="0.3">
      <c r="B73" s="919"/>
      <c r="C73" s="920"/>
      <c r="D73" s="920"/>
      <c r="E73" s="920"/>
      <c r="F73" s="920"/>
      <c r="G73" s="920"/>
      <c r="H73" s="920"/>
      <c r="I73" s="920"/>
      <c r="J73" s="920"/>
      <c r="K73" s="920"/>
      <c r="L73" s="920"/>
      <c r="M73" s="920"/>
      <c r="N73" s="920"/>
      <c r="O73" s="920"/>
      <c r="P73" s="920"/>
      <c r="Q73" s="920"/>
      <c r="R73" s="920"/>
      <c r="S73" s="921"/>
      <c r="U73" s="38"/>
    </row>
    <row r="74" spans="2:21" x14ac:dyDescent="0.3">
      <c r="B74" s="919"/>
      <c r="C74" s="920"/>
      <c r="D74" s="920"/>
      <c r="E74" s="920"/>
      <c r="F74" s="920"/>
      <c r="G74" s="920"/>
      <c r="H74" s="920"/>
      <c r="I74" s="920"/>
      <c r="J74" s="920"/>
      <c r="K74" s="920"/>
      <c r="L74" s="920"/>
      <c r="M74" s="920"/>
      <c r="N74" s="920"/>
      <c r="O74" s="920"/>
      <c r="P74" s="920"/>
      <c r="Q74" s="920"/>
      <c r="R74" s="920"/>
      <c r="S74" s="921"/>
      <c r="U74" s="38"/>
    </row>
    <row r="75" spans="2:21" x14ac:dyDescent="0.3">
      <c r="B75" s="919"/>
      <c r="C75" s="920"/>
      <c r="D75" s="920"/>
      <c r="E75" s="920"/>
      <c r="F75" s="920"/>
      <c r="G75" s="920"/>
      <c r="H75" s="920"/>
      <c r="I75" s="920"/>
      <c r="J75" s="920"/>
      <c r="K75" s="920"/>
      <c r="L75" s="920"/>
      <c r="M75" s="920"/>
      <c r="N75" s="920"/>
      <c r="O75" s="920"/>
      <c r="P75" s="920"/>
      <c r="Q75" s="920"/>
      <c r="R75" s="920"/>
      <c r="S75" s="921"/>
      <c r="U75" s="38"/>
    </row>
    <row r="76" spans="2:21" ht="17.25" thickBot="1" x14ac:dyDescent="0.35">
      <c r="B76" s="922"/>
      <c r="C76" s="923"/>
      <c r="D76" s="923"/>
      <c r="E76" s="923"/>
      <c r="F76" s="923"/>
      <c r="G76" s="923"/>
      <c r="H76" s="923"/>
      <c r="I76" s="923"/>
      <c r="J76" s="923"/>
      <c r="K76" s="923"/>
      <c r="L76" s="923"/>
      <c r="M76" s="923"/>
      <c r="N76" s="923"/>
      <c r="O76" s="923"/>
      <c r="P76" s="923"/>
      <c r="Q76" s="923"/>
      <c r="R76" s="923"/>
      <c r="S76" s="924"/>
      <c r="U76" s="38"/>
    </row>
    <row r="77" spans="2:21" ht="17.25" thickBot="1" x14ac:dyDescent="0.35">
      <c r="B77" s="41"/>
      <c r="C77" s="41"/>
      <c r="D77" s="41"/>
      <c r="E77" s="41"/>
      <c r="F77" s="41"/>
      <c r="G77" s="41"/>
      <c r="U77" s="38"/>
    </row>
    <row r="78" spans="2:21" ht="18" thickBot="1" x14ac:dyDescent="0.35">
      <c r="B78" s="46" t="s">
        <v>395</v>
      </c>
      <c r="C78" s="47"/>
      <c r="D78" s="47"/>
      <c r="E78" s="47"/>
      <c r="F78" s="47"/>
      <c r="G78" s="48"/>
      <c r="I78" s="46" t="s">
        <v>396</v>
      </c>
      <c r="J78" s="47"/>
      <c r="K78" s="47"/>
      <c r="L78" s="47"/>
      <c r="M78" s="47"/>
      <c r="N78" s="47"/>
      <c r="O78" s="47"/>
      <c r="P78" s="47"/>
      <c r="Q78" s="47"/>
      <c r="R78" s="47"/>
      <c r="S78" s="48"/>
      <c r="U78" s="38"/>
    </row>
    <row r="79" spans="2:21" x14ac:dyDescent="0.3">
      <c r="B79" s="919"/>
      <c r="C79" s="920"/>
      <c r="D79" s="920"/>
      <c r="E79" s="920"/>
      <c r="F79" s="920"/>
      <c r="G79" s="921"/>
      <c r="I79" s="919"/>
      <c r="J79" s="920"/>
      <c r="K79" s="920"/>
      <c r="L79" s="920"/>
      <c r="M79" s="920"/>
      <c r="N79" s="920"/>
      <c r="O79" s="920"/>
      <c r="P79" s="920"/>
      <c r="Q79" s="920"/>
      <c r="R79" s="920"/>
      <c r="S79" s="921"/>
      <c r="U79" s="38"/>
    </row>
    <row r="80" spans="2:21" x14ac:dyDescent="0.3">
      <c r="B80" s="919"/>
      <c r="C80" s="920"/>
      <c r="D80" s="920"/>
      <c r="E80" s="920"/>
      <c r="F80" s="920"/>
      <c r="G80" s="921"/>
      <c r="I80" s="919"/>
      <c r="J80" s="920"/>
      <c r="K80" s="920"/>
      <c r="L80" s="920"/>
      <c r="M80" s="920"/>
      <c r="N80" s="920"/>
      <c r="O80" s="920"/>
      <c r="P80" s="920"/>
      <c r="Q80" s="920"/>
      <c r="R80" s="920"/>
      <c r="S80" s="921"/>
      <c r="U80" s="38"/>
    </row>
    <row r="81" spans="2:21" x14ac:dyDescent="0.3">
      <c r="B81" s="919"/>
      <c r="C81" s="920"/>
      <c r="D81" s="920"/>
      <c r="E81" s="920"/>
      <c r="F81" s="920"/>
      <c r="G81" s="921"/>
      <c r="I81" s="919"/>
      <c r="J81" s="920"/>
      <c r="K81" s="920"/>
      <c r="L81" s="920"/>
      <c r="M81" s="920"/>
      <c r="N81" s="920"/>
      <c r="O81" s="920"/>
      <c r="P81" s="920"/>
      <c r="Q81" s="920"/>
      <c r="R81" s="920"/>
      <c r="S81" s="921"/>
      <c r="U81" s="38"/>
    </row>
    <row r="82" spans="2:21" x14ac:dyDescent="0.3">
      <c r="B82" s="919"/>
      <c r="C82" s="920"/>
      <c r="D82" s="920"/>
      <c r="E82" s="920"/>
      <c r="F82" s="920"/>
      <c r="G82" s="921"/>
      <c r="I82" s="919"/>
      <c r="J82" s="920"/>
      <c r="K82" s="920"/>
      <c r="L82" s="920"/>
      <c r="M82" s="920"/>
      <c r="N82" s="920"/>
      <c r="O82" s="920"/>
      <c r="P82" s="920"/>
      <c r="Q82" s="920"/>
      <c r="R82" s="920"/>
      <c r="S82" s="921"/>
      <c r="U82" s="38"/>
    </row>
    <row r="83" spans="2:21" x14ac:dyDescent="0.3">
      <c r="B83" s="919"/>
      <c r="C83" s="920"/>
      <c r="D83" s="920"/>
      <c r="E83" s="920"/>
      <c r="F83" s="920"/>
      <c r="G83" s="921"/>
      <c r="I83" s="919"/>
      <c r="J83" s="920"/>
      <c r="K83" s="920"/>
      <c r="L83" s="920"/>
      <c r="M83" s="920"/>
      <c r="N83" s="920"/>
      <c r="O83" s="920"/>
      <c r="P83" s="920"/>
      <c r="Q83" s="920"/>
      <c r="R83" s="920"/>
      <c r="S83" s="921"/>
      <c r="U83" s="38"/>
    </row>
    <row r="84" spans="2:21" x14ac:dyDescent="0.3">
      <c r="B84" s="919"/>
      <c r="C84" s="920"/>
      <c r="D84" s="920"/>
      <c r="E84" s="920"/>
      <c r="F84" s="920"/>
      <c r="G84" s="921"/>
      <c r="I84" s="919"/>
      <c r="J84" s="920"/>
      <c r="K84" s="920"/>
      <c r="L84" s="920"/>
      <c r="M84" s="920"/>
      <c r="N84" s="920"/>
      <c r="O84" s="920"/>
      <c r="P84" s="920"/>
      <c r="Q84" s="920"/>
      <c r="R84" s="920"/>
      <c r="S84" s="921"/>
      <c r="U84" s="38"/>
    </row>
    <row r="85" spans="2:21" x14ac:dyDescent="0.3">
      <c r="B85" s="919"/>
      <c r="C85" s="920"/>
      <c r="D85" s="920"/>
      <c r="E85" s="920"/>
      <c r="F85" s="920"/>
      <c r="G85" s="921"/>
      <c r="I85" s="919"/>
      <c r="J85" s="920"/>
      <c r="K85" s="920"/>
      <c r="L85" s="920"/>
      <c r="M85" s="920"/>
      <c r="N85" s="920"/>
      <c r="O85" s="920"/>
      <c r="P85" s="920"/>
      <c r="Q85" s="920"/>
      <c r="R85" s="920"/>
      <c r="S85" s="921"/>
      <c r="U85" s="38"/>
    </row>
    <row r="86" spans="2:21" x14ac:dyDescent="0.3">
      <c r="B86" s="919"/>
      <c r="C86" s="920"/>
      <c r="D86" s="920"/>
      <c r="E86" s="920"/>
      <c r="F86" s="920"/>
      <c r="G86" s="921"/>
      <c r="I86" s="919"/>
      <c r="J86" s="920"/>
      <c r="K86" s="920"/>
      <c r="L86" s="920"/>
      <c r="M86" s="920"/>
      <c r="N86" s="920"/>
      <c r="O86" s="920"/>
      <c r="P86" s="920"/>
      <c r="Q86" s="920"/>
      <c r="R86" s="920"/>
      <c r="S86" s="921"/>
      <c r="U86" s="38"/>
    </row>
    <row r="87" spans="2:21" x14ac:dyDescent="0.3">
      <c r="B87" s="919"/>
      <c r="C87" s="920"/>
      <c r="D87" s="920"/>
      <c r="E87" s="920"/>
      <c r="F87" s="920"/>
      <c r="G87" s="921"/>
      <c r="I87" s="919"/>
      <c r="J87" s="920"/>
      <c r="K87" s="920"/>
      <c r="L87" s="920"/>
      <c r="M87" s="920"/>
      <c r="N87" s="920"/>
      <c r="O87" s="920"/>
      <c r="P87" s="920"/>
      <c r="Q87" s="920"/>
      <c r="R87" s="920"/>
      <c r="S87" s="921"/>
      <c r="U87" s="38"/>
    </row>
    <row r="88" spans="2:21" x14ac:dyDescent="0.3">
      <c r="B88" s="919"/>
      <c r="C88" s="920"/>
      <c r="D88" s="920"/>
      <c r="E88" s="920"/>
      <c r="F88" s="920"/>
      <c r="G88" s="921"/>
      <c r="I88" s="919"/>
      <c r="J88" s="920"/>
      <c r="K88" s="920"/>
      <c r="L88" s="920"/>
      <c r="M88" s="920"/>
      <c r="N88" s="920"/>
      <c r="O88" s="920"/>
      <c r="P88" s="920"/>
      <c r="Q88" s="920"/>
      <c r="R88" s="920"/>
      <c r="S88" s="921"/>
      <c r="U88" s="38"/>
    </row>
    <row r="89" spans="2:21" x14ac:dyDescent="0.3">
      <c r="B89" s="919"/>
      <c r="C89" s="920"/>
      <c r="D89" s="920"/>
      <c r="E89" s="920"/>
      <c r="F89" s="920"/>
      <c r="G89" s="921"/>
      <c r="I89" s="919"/>
      <c r="J89" s="920"/>
      <c r="K89" s="920"/>
      <c r="L89" s="920"/>
      <c r="M89" s="920"/>
      <c r="N89" s="920"/>
      <c r="O89" s="920"/>
      <c r="P89" s="920"/>
      <c r="Q89" s="920"/>
      <c r="R89" s="920"/>
      <c r="S89" s="921"/>
      <c r="U89" s="38"/>
    </row>
    <row r="90" spans="2:21" x14ac:dyDescent="0.3">
      <c r="B90" s="919"/>
      <c r="C90" s="920"/>
      <c r="D90" s="920"/>
      <c r="E90" s="920"/>
      <c r="F90" s="920"/>
      <c r="G90" s="921"/>
      <c r="I90" s="919"/>
      <c r="J90" s="920"/>
      <c r="K90" s="920"/>
      <c r="L90" s="920"/>
      <c r="M90" s="920"/>
      <c r="N90" s="920"/>
      <c r="O90" s="920"/>
      <c r="P90" s="920"/>
      <c r="Q90" s="920"/>
      <c r="R90" s="920"/>
      <c r="S90" s="921"/>
      <c r="U90" s="38"/>
    </row>
    <row r="91" spans="2:21" x14ac:dyDescent="0.3">
      <c r="B91" s="919"/>
      <c r="C91" s="920"/>
      <c r="D91" s="920"/>
      <c r="E91" s="920"/>
      <c r="F91" s="920"/>
      <c r="G91" s="921"/>
      <c r="I91" s="919"/>
      <c r="J91" s="920"/>
      <c r="K91" s="920"/>
      <c r="L91" s="920"/>
      <c r="M91" s="920"/>
      <c r="N91" s="920"/>
      <c r="O91" s="920"/>
      <c r="P91" s="920"/>
      <c r="Q91" s="920"/>
      <c r="R91" s="920"/>
      <c r="S91" s="921"/>
      <c r="U91" s="38"/>
    </row>
    <row r="92" spans="2:21" x14ac:dyDescent="0.3">
      <c r="B92" s="919"/>
      <c r="C92" s="920"/>
      <c r="D92" s="920"/>
      <c r="E92" s="920"/>
      <c r="F92" s="920"/>
      <c r="G92" s="921"/>
      <c r="I92" s="919"/>
      <c r="J92" s="920"/>
      <c r="K92" s="920"/>
      <c r="L92" s="920"/>
      <c r="M92" s="920"/>
      <c r="N92" s="920"/>
      <c r="O92" s="920"/>
      <c r="P92" s="920"/>
      <c r="Q92" s="920"/>
      <c r="R92" s="920"/>
      <c r="S92" s="921"/>
      <c r="U92" s="38"/>
    </row>
    <row r="93" spans="2:21" x14ac:dyDescent="0.3">
      <c r="B93" s="919"/>
      <c r="C93" s="920"/>
      <c r="D93" s="920"/>
      <c r="E93" s="920"/>
      <c r="F93" s="920"/>
      <c r="G93" s="921"/>
      <c r="I93" s="919"/>
      <c r="J93" s="920"/>
      <c r="K93" s="920"/>
      <c r="L93" s="920"/>
      <c r="M93" s="920"/>
      <c r="N93" s="920"/>
      <c r="O93" s="920"/>
      <c r="P93" s="920"/>
      <c r="Q93" s="920"/>
      <c r="R93" s="920"/>
      <c r="S93" s="921"/>
      <c r="U93" s="38"/>
    </row>
    <row r="94" spans="2:21" x14ac:dyDescent="0.3">
      <c r="B94" s="919"/>
      <c r="C94" s="920"/>
      <c r="D94" s="920"/>
      <c r="E94" s="920"/>
      <c r="F94" s="920"/>
      <c r="G94" s="921"/>
      <c r="I94" s="919"/>
      <c r="J94" s="920"/>
      <c r="K94" s="920"/>
      <c r="L94" s="920"/>
      <c r="M94" s="920"/>
      <c r="N94" s="920"/>
      <c r="O94" s="920"/>
      <c r="P94" s="920"/>
      <c r="Q94" s="920"/>
      <c r="R94" s="920"/>
      <c r="S94" s="921"/>
      <c r="U94" s="38"/>
    </row>
    <row r="95" spans="2:21" x14ac:dyDescent="0.3">
      <c r="B95" s="919"/>
      <c r="C95" s="920"/>
      <c r="D95" s="920"/>
      <c r="E95" s="920"/>
      <c r="F95" s="920"/>
      <c r="G95" s="921"/>
      <c r="I95" s="919"/>
      <c r="J95" s="920"/>
      <c r="K95" s="920"/>
      <c r="L95" s="920"/>
      <c r="M95" s="920"/>
      <c r="N95" s="920"/>
      <c r="O95" s="920"/>
      <c r="P95" s="920"/>
      <c r="Q95" s="920"/>
      <c r="R95" s="920"/>
      <c r="S95" s="921"/>
      <c r="U95" s="38"/>
    </row>
    <row r="96" spans="2:21" x14ac:dyDescent="0.3">
      <c r="B96" s="919"/>
      <c r="C96" s="920"/>
      <c r="D96" s="920"/>
      <c r="E96" s="920"/>
      <c r="F96" s="920"/>
      <c r="G96" s="921"/>
      <c r="I96" s="919"/>
      <c r="J96" s="920"/>
      <c r="K96" s="920"/>
      <c r="L96" s="920"/>
      <c r="M96" s="920"/>
      <c r="N96" s="920"/>
      <c r="O96" s="920"/>
      <c r="P96" s="920"/>
      <c r="Q96" s="920"/>
      <c r="R96" s="920"/>
      <c r="S96" s="921"/>
      <c r="U96" s="38"/>
    </row>
    <row r="97" spans="2:21" x14ac:dyDescent="0.3">
      <c r="B97" s="919"/>
      <c r="C97" s="920"/>
      <c r="D97" s="920"/>
      <c r="E97" s="920"/>
      <c r="F97" s="920"/>
      <c r="G97" s="921"/>
      <c r="I97" s="919"/>
      <c r="J97" s="920"/>
      <c r="K97" s="920"/>
      <c r="L97" s="920"/>
      <c r="M97" s="920"/>
      <c r="N97" s="920"/>
      <c r="O97" s="920"/>
      <c r="P97" s="920"/>
      <c r="Q97" s="920"/>
      <c r="R97" s="920"/>
      <c r="S97" s="921"/>
      <c r="U97" s="38"/>
    </row>
    <row r="98" spans="2:21" x14ac:dyDescent="0.3">
      <c r="B98" s="919"/>
      <c r="C98" s="920"/>
      <c r="D98" s="920"/>
      <c r="E98" s="920"/>
      <c r="F98" s="920"/>
      <c r="G98" s="921"/>
      <c r="I98" s="919"/>
      <c r="J98" s="920"/>
      <c r="K98" s="920"/>
      <c r="L98" s="920"/>
      <c r="M98" s="920"/>
      <c r="N98" s="920"/>
      <c r="O98" s="920"/>
      <c r="P98" s="920"/>
      <c r="Q98" s="920"/>
      <c r="R98" s="920"/>
      <c r="S98" s="921"/>
      <c r="U98" s="38"/>
    </row>
    <row r="99" spans="2:21" x14ac:dyDescent="0.3">
      <c r="B99" s="919"/>
      <c r="C99" s="920"/>
      <c r="D99" s="920"/>
      <c r="E99" s="920"/>
      <c r="F99" s="920"/>
      <c r="G99" s="921"/>
      <c r="I99" s="919"/>
      <c r="J99" s="920"/>
      <c r="K99" s="920"/>
      <c r="L99" s="920"/>
      <c r="M99" s="920"/>
      <c r="N99" s="920"/>
      <c r="O99" s="920"/>
      <c r="P99" s="920"/>
      <c r="Q99" s="920"/>
      <c r="R99" s="920"/>
      <c r="S99" s="921"/>
      <c r="U99" s="38"/>
    </row>
    <row r="100" spans="2:21" x14ac:dyDescent="0.3">
      <c r="B100" s="919"/>
      <c r="C100" s="920"/>
      <c r="D100" s="920"/>
      <c r="E100" s="920"/>
      <c r="F100" s="920"/>
      <c r="G100" s="921"/>
      <c r="I100" s="919"/>
      <c r="J100" s="920"/>
      <c r="K100" s="920"/>
      <c r="L100" s="920"/>
      <c r="M100" s="920"/>
      <c r="N100" s="920"/>
      <c r="O100" s="920"/>
      <c r="P100" s="920"/>
      <c r="Q100" s="920"/>
      <c r="R100" s="920"/>
      <c r="S100" s="921"/>
      <c r="U100" s="38"/>
    </row>
    <row r="101" spans="2:21" x14ac:dyDescent="0.3">
      <c r="B101" s="919"/>
      <c r="C101" s="920"/>
      <c r="D101" s="920"/>
      <c r="E101" s="920"/>
      <c r="F101" s="920"/>
      <c r="G101" s="921"/>
      <c r="I101" s="919"/>
      <c r="J101" s="920"/>
      <c r="K101" s="920"/>
      <c r="L101" s="920"/>
      <c r="M101" s="920"/>
      <c r="N101" s="920"/>
      <c r="O101" s="920"/>
      <c r="P101" s="920"/>
      <c r="Q101" s="920"/>
      <c r="R101" s="920"/>
      <c r="S101" s="921"/>
      <c r="U101" s="38"/>
    </row>
    <row r="102" spans="2:21" x14ac:dyDescent="0.3">
      <c r="B102" s="919"/>
      <c r="C102" s="920"/>
      <c r="D102" s="920"/>
      <c r="E102" s="920"/>
      <c r="F102" s="920"/>
      <c r="G102" s="921"/>
      <c r="I102" s="919"/>
      <c r="J102" s="920"/>
      <c r="K102" s="920"/>
      <c r="L102" s="920"/>
      <c r="M102" s="920"/>
      <c r="N102" s="920"/>
      <c r="O102" s="920"/>
      <c r="P102" s="920"/>
      <c r="Q102" s="920"/>
      <c r="R102" s="920"/>
      <c r="S102" s="921"/>
      <c r="U102" s="38"/>
    </row>
    <row r="103" spans="2:21" x14ac:dyDescent="0.3">
      <c r="B103" s="919"/>
      <c r="C103" s="920"/>
      <c r="D103" s="920"/>
      <c r="E103" s="920"/>
      <c r="F103" s="920"/>
      <c r="G103" s="921"/>
      <c r="I103" s="919"/>
      <c r="J103" s="920"/>
      <c r="K103" s="920"/>
      <c r="L103" s="920"/>
      <c r="M103" s="920"/>
      <c r="N103" s="920"/>
      <c r="O103" s="920"/>
      <c r="P103" s="920"/>
      <c r="Q103" s="920"/>
      <c r="R103" s="920"/>
      <c r="S103" s="921"/>
      <c r="U103" s="38"/>
    </row>
    <row r="104" spans="2:21" x14ac:dyDescent="0.3">
      <c r="B104" s="919"/>
      <c r="C104" s="920"/>
      <c r="D104" s="920"/>
      <c r="E104" s="920"/>
      <c r="F104" s="920"/>
      <c r="G104" s="921"/>
      <c r="I104" s="919"/>
      <c r="J104" s="920"/>
      <c r="K104" s="920"/>
      <c r="L104" s="920"/>
      <c r="M104" s="920"/>
      <c r="N104" s="920"/>
      <c r="O104" s="920"/>
      <c r="P104" s="920"/>
      <c r="Q104" s="920"/>
      <c r="R104" s="920"/>
      <c r="S104" s="921"/>
      <c r="U104" s="38"/>
    </row>
    <row r="105" spans="2:21" x14ac:dyDescent="0.3">
      <c r="B105" s="919"/>
      <c r="C105" s="920"/>
      <c r="D105" s="920"/>
      <c r="E105" s="920"/>
      <c r="F105" s="920"/>
      <c r="G105" s="921"/>
      <c r="I105" s="919"/>
      <c r="J105" s="920"/>
      <c r="K105" s="920"/>
      <c r="L105" s="920"/>
      <c r="M105" s="920"/>
      <c r="N105" s="920"/>
      <c r="O105" s="920"/>
      <c r="P105" s="920"/>
      <c r="Q105" s="920"/>
      <c r="R105" s="920"/>
      <c r="S105" s="921"/>
      <c r="U105" s="38"/>
    </row>
    <row r="106" spans="2:21" x14ac:dyDescent="0.3">
      <c r="B106" s="919"/>
      <c r="C106" s="920"/>
      <c r="D106" s="920"/>
      <c r="E106" s="920"/>
      <c r="F106" s="920"/>
      <c r="G106" s="921"/>
      <c r="I106" s="919"/>
      <c r="J106" s="920"/>
      <c r="K106" s="920"/>
      <c r="L106" s="920"/>
      <c r="M106" s="920"/>
      <c r="N106" s="920"/>
      <c r="O106" s="920"/>
      <c r="P106" s="920"/>
      <c r="Q106" s="920"/>
      <c r="R106" s="920"/>
      <c r="S106" s="921"/>
      <c r="U106" s="38"/>
    </row>
    <row r="107" spans="2:21" x14ac:dyDescent="0.3">
      <c r="B107" s="919"/>
      <c r="C107" s="920"/>
      <c r="D107" s="920"/>
      <c r="E107" s="920"/>
      <c r="F107" s="920"/>
      <c r="G107" s="921"/>
      <c r="I107" s="919"/>
      <c r="J107" s="920"/>
      <c r="K107" s="920"/>
      <c r="L107" s="920"/>
      <c r="M107" s="920"/>
      <c r="N107" s="920"/>
      <c r="O107" s="920"/>
      <c r="P107" s="920"/>
      <c r="Q107" s="920"/>
      <c r="R107" s="920"/>
      <c r="S107" s="921"/>
      <c r="U107" s="38"/>
    </row>
    <row r="108" spans="2:21" x14ac:dyDescent="0.3">
      <c r="B108" s="919"/>
      <c r="C108" s="920"/>
      <c r="D108" s="920"/>
      <c r="E108" s="920"/>
      <c r="F108" s="920"/>
      <c r="G108" s="921"/>
      <c r="I108" s="919"/>
      <c r="J108" s="920"/>
      <c r="K108" s="920"/>
      <c r="L108" s="920"/>
      <c r="M108" s="920"/>
      <c r="N108" s="920"/>
      <c r="O108" s="920"/>
      <c r="P108" s="920"/>
      <c r="Q108" s="920"/>
      <c r="R108" s="920"/>
      <c r="S108" s="921"/>
      <c r="U108" s="38"/>
    </row>
    <row r="109" spans="2:21" ht="17.25" thickBot="1" x14ac:dyDescent="0.35">
      <c r="B109" s="922"/>
      <c r="C109" s="923"/>
      <c r="D109" s="923"/>
      <c r="E109" s="923"/>
      <c r="F109" s="923"/>
      <c r="G109" s="924"/>
      <c r="I109" s="922"/>
      <c r="J109" s="923"/>
      <c r="K109" s="923"/>
      <c r="L109" s="923"/>
      <c r="M109" s="923"/>
      <c r="N109" s="923"/>
      <c r="O109" s="923"/>
      <c r="P109" s="923"/>
      <c r="Q109" s="923"/>
      <c r="R109" s="923"/>
      <c r="S109" s="924"/>
      <c r="U109" s="38"/>
    </row>
    <row r="110" spans="2:21" ht="17.25" thickBot="1" x14ac:dyDescent="0.35">
      <c r="U110" s="38"/>
    </row>
    <row r="111" spans="2:21" ht="18" thickBot="1" x14ac:dyDescent="0.35">
      <c r="B111" s="46" t="s">
        <v>397</v>
      </c>
      <c r="C111" s="47"/>
      <c r="D111" s="47"/>
      <c r="E111" s="47"/>
      <c r="F111" s="47"/>
      <c r="G111" s="48"/>
      <c r="I111" s="46" t="s">
        <v>398</v>
      </c>
      <c r="J111" s="47"/>
      <c r="K111" s="47"/>
      <c r="L111" s="47"/>
      <c r="M111" s="47"/>
      <c r="N111" s="47"/>
      <c r="O111" s="47"/>
      <c r="P111" s="47"/>
      <c r="Q111" s="47"/>
      <c r="R111" s="47"/>
      <c r="S111" s="48"/>
      <c r="U111" s="38"/>
    </row>
    <row r="112" spans="2:21" x14ac:dyDescent="0.3">
      <c r="B112" s="919"/>
      <c r="C112" s="920"/>
      <c r="D112" s="920"/>
      <c r="E112" s="920"/>
      <c r="F112" s="920"/>
      <c r="G112" s="921"/>
      <c r="I112" s="919"/>
      <c r="J112" s="920"/>
      <c r="K112" s="920"/>
      <c r="L112" s="920"/>
      <c r="M112" s="920"/>
      <c r="N112" s="920"/>
      <c r="O112" s="920"/>
      <c r="P112" s="920"/>
      <c r="Q112" s="920"/>
      <c r="R112" s="920"/>
      <c r="S112" s="921"/>
      <c r="U112" s="38"/>
    </row>
    <row r="113" spans="2:21" x14ac:dyDescent="0.3">
      <c r="B113" s="919"/>
      <c r="C113" s="920"/>
      <c r="D113" s="920"/>
      <c r="E113" s="920"/>
      <c r="F113" s="920"/>
      <c r="G113" s="921"/>
      <c r="I113" s="919"/>
      <c r="J113" s="920"/>
      <c r="K113" s="920"/>
      <c r="L113" s="920"/>
      <c r="M113" s="920"/>
      <c r="N113" s="920"/>
      <c r="O113" s="920"/>
      <c r="P113" s="920"/>
      <c r="Q113" s="920"/>
      <c r="R113" s="920"/>
      <c r="S113" s="921"/>
      <c r="U113" s="38"/>
    </row>
    <row r="114" spans="2:21" x14ac:dyDescent="0.3">
      <c r="B114" s="919"/>
      <c r="C114" s="920"/>
      <c r="D114" s="920"/>
      <c r="E114" s="920"/>
      <c r="F114" s="920"/>
      <c r="G114" s="921"/>
      <c r="I114" s="919"/>
      <c r="J114" s="920"/>
      <c r="K114" s="920"/>
      <c r="L114" s="920"/>
      <c r="M114" s="920"/>
      <c r="N114" s="920"/>
      <c r="O114" s="920"/>
      <c r="P114" s="920"/>
      <c r="Q114" s="920"/>
      <c r="R114" s="920"/>
      <c r="S114" s="921"/>
      <c r="U114" s="38"/>
    </row>
    <row r="115" spans="2:21" x14ac:dyDescent="0.3">
      <c r="B115" s="919"/>
      <c r="C115" s="920"/>
      <c r="D115" s="920"/>
      <c r="E115" s="920"/>
      <c r="F115" s="920"/>
      <c r="G115" s="921"/>
      <c r="I115" s="919"/>
      <c r="J115" s="920"/>
      <c r="K115" s="920"/>
      <c r="L115" s="920"/>
      <c r="M115" s="920"/>
      <c r="N115" s="920"/>
      <c r="O115" s="920"/>
      <c r="P115" s="920"/>
      <c r="Q115" s="920"/>
      <c r="R115" s="920"/>
      <c r="S115" s="921"/>
      <c r="U115" s="38"/>
    </row>
    <row r="116" spans="2:21" x14ac:dyDescent="0.3">
      <c r="B116" s="919"/>
      <c r="C116" s="920"/>
      <c r="D116" s="920"/>
      <c r="E116" s="920"/>
      <c r="F116" s="920"/>
      <c r="G116" s="921"/>
      <c r="I116" s="919"/>
      <c r="J116" s="920"/>
      <c r="K116" s="920"/>
      <c r="L116" s="920"/>
      <c r="M116" s="920"/>
      <c r="N116" s="920"/>
      <c r="O116" s="920"/>
      <c r="P116" s="920"/>
      <c r="Q116" s="920"/>
      <c r="R116" s="920"/>
      <c r="S116" s="921"/>
      <c r="U116" s="38"/>
    </row>
    <row r="117" spans="2:21" x14ac:dyDescent="0.3">
      <c r="B117" s="919"/>
      <c r="C117" s="920"/>
      <c r="D117" s="920"/>
      <c r="E117" s="920"/>
      <c r="F117" s="920"/>
      <c r="G117" s="921"/>
      <c r="I117" s="919"/>
      <c r="J117" s="920"/>
      <c r="K117" s="920"/>
      <c r="L117" s="920"/>
      <c r="M117" s="920"/>
      <c r="N117" s="920"/>
      <c r="O117" s="920"/>
      <c r="P117" s="920"/>
      <c r="Q117" s="920"/>
      <c r="R117" s="920"/>
      <c r="S117" s="921"/>
      <c r="U117" s="38"/>
    </row>
    <row r="118" spans="2:21" x14ac:dyDescent="0.3">
      <c r="B118" s="919"/>
      <c r="C118" s="920"/>
      <c r="D118" s="920"/>
      <c r="E118" s="920"/>
      <c r="F118" s="920"/>
      <c r="G118" s="921"/>
      <c r="I118" s="919"/>
      <c r="J118" s="920"/>
      <c r="K118" s="920"/>
      <c r="L118" s="920"/>
      <c r="M118" s="920"/>
      <c r="N118" s="920"/>
      <c r="O118" s="920"/>
      <c r="P118" s="920"/>
      <c r="Q118" s="920"/>
      <c r="R118" s="920"/>
      <c r="S118" s="921"/>
      <c r="U118" s="38"/>
    </row>
    <row r="119" spans="2:21" x14ac:dyDescent="0.3">
      <c r="B119" s="919"/>
      <c r="C119" s="920"/>
      <c r="D119" s="920"/>
      <c r="E119" s="920"/>
      <c r="F119" s="920"/>
      <c r="G119" s="921"/>
      <c r="I119" s="919"/>
      <c r="J119" s="920"/>
      <c r="K119" s="920"/>
      <c r="L119" s="920"/>
      <c r="M119" s="920"/>
      <c r="N119" s="920"/>
      <c r="O119" s="920"/>
      <c r="P119" s="920"/>
      <c r="Q119" s="920"/>
      <c r="R119" s="920"/>
      <c r="S119" s="921"/>
      <c r="U119" s="38"/>
    </row>
    <row r="120" spans="2:21" x14ac:dyDescent="0.3">
      <c r="B120" s="919"/>
      <c r="C120" s="920"/>
      <c r="D120" s="920"/>
      <c r="E120" s="920"/>
      <c r="F120" s="920"/>
      <c r="G120" s="921"/>
      <c r="I120" s="919"/>
      <c r="J120" s="920"/>
      <c r="K120" s="920"/>
      <c r="L120" s="920"/>
      <c r="M120" s="920"/>
      <c r="N120" s="920"/>
      <c r="O120" s="920"/>
      <c r="P120" s="920"/>
      <c r="Q120" s="920"/>
      <c r="R120" s="920"/>
      <c r="S120" s="921"/>
      <c r="U120" s="38"/>
    </row>
    <row r="121" spans="2:21" x14ac:dyDescent="0.3">
      <c r="B121" s="919"/>
      <c r="C121" s="920"/>
      <c r="D121" s="920"/>
      <c r="E121" s="920"/>
      <c r="F121" s="920"/>
      <c r="G121" s="921"/>
      <c r="I121" s="919"/>
      <c r="J121" s="920"/>
      <c r="K121" s="920"/>
      <c r="L121" s="920"/>
      <c r="M121" s="920"/>
      <c r="N121" s="920"/>
      <c r="O121" s="920"/>
      <c r="P121" s="920"/>
      <c r="Q121" s="920"/>
      <c r="R121" s="920"/>
      <c r="S121" s="921"/>
      <c r="U121" s="38"/>
    </row>
    <row r="122" spans="2:21" x14ac:dyDescent="0.3">
      <c r="B122" s="919"/>
      <c r="C122" s="920"/>
      <c r="D122" s="920"/>
      <c r="E122" s="920"/>
      <c r="F122" s="920"/>
      <c r="G122" s="921"/>
      <c r="I122" s="919"/>
      <c r="J122" s="920"/>
      <c r="K122" s="920"/>
      <c r="L122" s="920"/>
      <c r="M122" s="920"/>
      <c r="N122" s="920"/>
      <c r="O122" s="920"/>
      <c r="P122" s="920"/>
      <c r="Q122" s="920"/>
      <c r="R122" s="920"/>
      <c r="S122" s="921"/>
      <c r="U122" s="38"/>
    </row>
    <row r="123" spans="2:21" x14ac:dyDescent="0.3">
      <c r="B123" s="919"/>
      <c r="C123" s="920"/>
      <c r="D123" s="920"/>
      <c r="E123" s="920"/>
      <c r="F123" s="920"/>
      <c r="G123" s="921"/>
      <c r="I123" s="919"/>
      <c r="J123" s="920"/>
      <c r="K123" s="920"/>
      <c r="L123" s="920"/>
      <c r="M123" s="920"/>
      <c r="N123" s="920"/>
      <c r="O123" s="920"/>
      <c r="P123" s="920"/>
      <c r="Q123" s="920"/>
      <c r="R123" s="920"/>
      <c r="S123" s="921"/>
      <c r="U123" s="38"/>
    </row>
    <row r="124" spans="2:21" x14ac:dyDescent="0.3">
      <c r="B124" s="919"/>
      <c r="C124" s="920"/>
      <c r="D124" s="920"/>
      <c r="E124" s="920"/>
      <c r="F124" s="920"/>
      <c r="G124" s="921"/>
      <c r="I124" s="919"/>
      <c r="J124" s="920"/>
      <c r="K124" s="920"/>
      <c r="L124" s="920"/>
      <c r="M124" s="920"/>
      <c r="N124" s="920"/>
      <c r="O124" s="920"/>
      <c r="P124" s="920"/>
      <c r="Q124" s="920"/>
      <c r="R124" s="920"/>
      <c r="S124" s="921"/>
      <c r="U124" s="38"/>
    </row>
    <row r="125" spans="2:21" x14ac:dyDescent="0.3">
      <c r="B125" s="919"/>
      <c r="C125" s="920"/>
      <c r="D125" s="920"/>
      <c r="E125" s="920"/>
      <c r="F125" s="920"/>
      <c r="G125" s="921"/>
      <c r="I125" s="919"/>
      <c r="J125" s="920"/>
      <c r="K125" s="920"/>
      <c r="L125" s="920"/>
      <c r="M125" s="920"/>
      <c r="N125" s="920"/>
      <c r="O125" s="920"/>
      <c r="P125" s="920"/>
      <c r="Q125" s="920"/>
      <c r="R125" s="920"/>
      <c r="S125" s="921"/>
      <c r="U125" s="38"/>
    </row>
    <row r="126" spans="2:21" x14ac:dyDescent="0.3">
      <c r="B126" s="919"/>
      <c r="C126" s="920"/>
      <c r="D126" s="920"/>
      <c r="E126" s="920"/>
      <c r="F126" s="920"/>
      <c r="G126" s="921"/>
      <c r="I126" s="919"/>
      <c r="J126" s="920"/>
      <c r="K126" s="920"/>
      <c r="L126" s="920"/>
      <c r="M126" s="920"/>
      <c r="N126" s="920"/>
      <c r="O126" s="920"/>
      <c r="P126" s="920"/>
      <c r="Q126" s="920"/>
      <c r="R126" s="920"/>
      <c r="S126" s="921"/>
      <c r="U126" s="38"/>
    </row>
    <row r="127" spans="2:21" x14ac:dyDescent="0.3">
      <c r="B127" s="919"/>
      <c r="C127" s="920"/>
      <c r="D127" s="920"/>
      <c r="E127" s="920"/>
      <c r="F127" s="920"/>
      <c r="G127" s="921"/>
      <c r="I127" s="919"/>
      <c r="J127" s="920"/>
      <c r="K127" s="920"/>
      <c r="L127" s="920"/>
      <c r="M127" s="920"/>
      <c r="N127" s="920"/>
      <c r="O127" s="920"/>
      <c r="P127" s="920"/>
      <c r="Q127" s="920"/>
      <c r="R127" s="920"/>
      <c r="S127" s="921"/>
      <c r="U127" s="38"/>
    </row>
    <row r="128" spans="2:21" x14ac:dyDescent="0.3">
      <c r="B128" s="919"/>
      <c r="C128" s="920"/>
      <c r="D128" s="920"/>
      <c r="E128" s="920"/>
      <c r="F128" s="920"/>
      <c r="G128" s="921"/>
      <c r="I128" s="919"/>
      <c r="J128" s="920"/>
      <c r="K128" s="920"/>
      <c r="L128" s="920"/>
      <c r="M128" s="920"/>
      <c r="N128" s="920"/>
      <c r="O128" s="920"/>
      <c r="P128" s="920"/>
      <c r="Q128" s="920"/>
      <c r="R128" s="920"/>
      <c r="S128" s="921"/>
      <c r="U128" s="38"/>
    </row>
    <row r="129" spans="2:21" x14ac:dyDescent="0.3">
      <c r="B129" s="919"/>
      <c r="C129" s="920"/>
      <c r="D129" s="920"/>
      <c r="E129" s="920"/>
      <c r="F129" s="920"/>
      <c r="G129" s="921"/>
      <c r="I129" s="919"/>
      <c r="J129" s="920"/>
      <c r="K129" s="920"/>
      <c r="L129" s="920"/>
      <c r="M129" s="920"/>
      <c r="N129" s="920"/>
      <c r="O129" s="920"/>
      <c r="P129" s="920"/>
      <c r="Q129" s="920"/>
      <c r="R129" s="920"/>
      <c r="S129" s="921"/>
      <c r="U129" s="38"/>
    </row>
    <row r="130" spans="2:21" x14ac:dyDescent="0.3">
      <c r="B130" s="919"/>
      <c r="C130" s="920"/>
      <c r="D130" s="920"/>
      <c r="E130" s="920"/>
      <c r="F130" s="920"/>
      <c r="G130" s="921"/>
      <c r="I130" s="919"/>
      <c r="J130" s="920"/>
      <c r="K130" s="920"/>
      <c r="L130" s="920"/>
      <c r="M130" s="920"/>
      <c r="N130" s="920"/>
      <c r="O130" s="920"/>
      <c r="P130" s="920"/>
      <c r="Q130" s="920"/>
      <c r="R130" s="920"/>
      <c r="S130" s="921"/>
      <c r="U130" s="38"/>
    </row>
    <row r="131" spans="2:21" x14ac:dyDescent="0.3">
      <c r="B131" s="919"/>
      <c r="C131" s="920"/>
      <c r="D131" s="920"/>
      <c r="E131" s="920"/>
      <c r="F131" s="920"/>
      <c r="G131" s="921"/>
      <c r="I131" s="919"/>
      <c r="J131" s="920"/>
      <c r="K131" s="920"/>
      <c r="L131" s="920"/>
      <c r="M131" s="920"/>
      <c r="N131" s="920"/>
      <c r="O131" s="920"/>
      <c r="P131" s="920"/>
      <c r="Q131" s="920"/>
      <c r="R131" s="920"/>
      <c r="S131" s="921"/>
      <c r="U131" s="38"/>
    </row>
    <row r="132" spans="2:21" x14ac:dyDescent="0.3">
      <c r="B132" s="919"/>
      <c r="C132" s="920"/>
      <c r="D132" s="920"/>
      <c r="E132" s="920"/>
      <c r="F132" s="920"/>
      <c r="G132" s="921"/>
      <c r="I132" s="919"/>
      <c r="J132" s="920"/>
      <c r="K132" s="920"/>
      <c r="L132" s="920"/>
      <c r="M132" s="920"/>
      <c r="N132" s="920"/>
      <c r="O132" s="920"/>
      <c r="P132" s="920"/>
      <c r="Q132" s="920"/>
      <c r="R132" s="920"/>
      <c r="S132" s="921"/>
      <c r="U132" s="38"/>
    </row>
    <row r="133" spans="2:21" x14ac:dyDescent="0.3">
      <c r="B133" s="919"/>
      <c r="C133" s="920"/>
      <c r="D133" s="920"/>
      <c r="E133" s="920"/>
      <c r="F133" s="920"/>
      <c r="G133" s="921"/>
      <c r="I133" s="919"/>
      <c r="J133" s="920"/>
      <c r="K133" s="920"/>
      <c r="L133" s="920"/>
      <c r="M133" s="920"/>
      <c r="N133" s="920"/>
      <c r="O133" s="920"/>
      <c r="P133" s="920"/>
      <c r="Q133" s="920"/>
      <c r="R133" s="920"/>
      <c r="S133" s="921"/>
      <c r="U133" s="38"/>
    </row>
    <row r="134" spans="2:21" x14ac:dyDescent="0.3">
      <c r="B134" s="919"/>
      <c r="C134" s="920"/>
      <c r="D134" s="920"/>
      <c r="E134" s="920"/>
      <c r="F134" s="920"/>
      <c r="G134" s="921"/>
      <c r="I134" s="919"/>
      <c r="J134" s="920"/>
      <c r="K134" s="920"/>
      <c r="L134" s="920"/>
      <c r="M134" s="920"/>
      <c r="N134" s="920"/>
      <c r="O134" s="920"/>
      <c r="P134" s="920"/>
      <c r="Q134" s="920"/>
      <c r="R134" s="920"/>
      <c r="S134" s="921"/>
      <c r="U134" s="38"/>
    </row>
    <row r="135" spans="2:21" x14ac:dyDescent="0.3">
      <c r="B135" s="919"/>
      <c r="C135" s="920"/>
      <c r="D135" s="920"/>
      <c r="E135" s="920"/>
      <c r="F135" s="920"/>
      <c r="G135" s="921"/>
      <c r="I135" s="919"/>
      <c r="J135" s="920"/>
      <c r="K135" s="920"/>
      <c r="L135" s="920"/>
      <c r="M135" s="920"/>
      <c r="N135" s="920"/>
      <c r="O135" s="920"/>
      <c r="P135" s="920"/>
      <c r="Q135" s="920"/>
      <c r="R135" s="920"/>
      <c r="S135" s="921"/>
      <c r="U135" s="38"/>
    </row>
    <row r="136" spans="2:21" x14ac:dyDescent="0.3">
      <c r="B136" s="919"/>
      <c r="C136" s="920"/>
      <c r="D136" s="920"/>
      <c r="E136" s="920"/>
      <c r="F136" s="920"/>
      <c r="G136" s="921"/>
      <c r="I136" s="919"/>
      <c r="J136" s="920"/>
      <c r="K136" s="920"/>
      <c r="L136" s="920"/>
      <c r="M136" s="920"/>
      <c r="N136" s="920"/>
      <c r="O136" s="920"/>
      <c r="P136" s="920"/>
      <c r="Q136" s="920"/>
      <c r="R136" s="920"/>
      <c r="S136" s="921"/>
      <c r="U136" s="38"/>
    </row>
    <row r="137" spans="2:21" x14ac:dyDescent="0.3">
      <c r="B137" s="919"/>
      <c r="C137" s="920"/>
      <c r="D137" s="920"/>
      <c r="E137" s="920"/>
      <c r="F137" s="920"/>
      <c r="G137" s="921"/>
      <c r="I137" s="919"/>
      <c r="J137" s="920"/>
      <c r="K137" s="920"/>
      <c r="L137" s="920"/>
      <c r="M137" s="920"/>
      <c r="N137" s="920"/>
      <c r="O137" s="920"/>
      <c r="P137" s="920"/>
      <c r="Q137" s="920"/>
      <c r="R137" s="920"/>
      <c r="S137" s="921"/>
      <c r="U137" s="38"/>
    </row>
    <row r="138" spans="2:21" x14ac:dyDescent="0.3">
      <c r="B138" s="919"/>
      <c r="C138" s="920"/>
      <c r="D138" s="920"/>
      <c r="E138" s="920"/>
      <c r="F138" s="920"/>
      <c r="G138" s="921"/>
      <c r="I138" s="919"/>
      <c r="J138" s="920"/>
      <c r="K138" s="920"/>
      <c r="L138" s="920"/>
      <c r="M138" s="920"/>
      <c r="N138" s="920"/>
      <c r="O138" s="920"/>
      <c r="P138" s="920"/>
      <c r="Q138" s="920"/>
      <c r="R138" s="920"/>
      <c r="S138" s="921"/>
      <c r="U138" s="38"/>
    </row>
    <row r="139" spans="2:21" x14ac:dyDescent="0.3">
      <c r="B139" s="919"/>
      <c r="C139" s="920"/>
      <c r="D139" s="920"/>
      <c r="E139" s="920"/>
      <c r="F139" s="920"/>
      <c r="G139" s="921"/>
      <c r="I139" s="919"/>
      <c r="J139" s="920"/>
      <c r="K139" s="920"/>
      <c r="L139" s="920"/>
      <c r="M139" s="920"/>
      <c r="N139" s="920"/>
      <c r="O139" s="920"/>
      <c r="P139" s="920"/>
      <c r="Q139" s="920"/>
      <c r="R139" s="920"/>
      <c r="S139" s="921"/>
      <c r="U139" s="38"/>
    </row>
    <row r="140" spans="2:21" x14ac:dyDescent="0.3">
      <c r="B140" s="919"/>
      <c r="C140" s="920"/>
      <c r="D140" s="920"/>
      <c r="E140" s="920"/>
      <c r="F140" s="920"/>
      <c r="G140" s="921"/>
      <c r="I140" s="919"/>
      <c r="J140" s="920"/>
      <c r="K140" s="920"/>
      <c r="L140" s="920"/>
      <c r="M140" s="920"/>
      <c r="N140" s="920"/>
      <c r="O140" s="920"/>
      <c r="P140" s="920"/>
      <c r="Q140" s="920"/>
      <c r="R140" s="920"/>
      <c r="S140" s="921"/>
      <c r="U140" s="38"/>
    </row>
    <row r="141" spans="2:21" x14ac:dyDescent="0.3">
      <c r="B141" s="919"/>
      <c r="C141" s="920"/>
      <c r="D141" s="920"/>
      <c r="E141" s="920"/>
      <c r="F141" s="920"/>
      <c r="G141" s="921"/>
      <c r="I141" s="919"/>
      <c r="J141" s="920"/>
      <c r="K141" s="920"/>
      <c r="L141" s="920"/>
      <c r="M141" s="920"/>
      <c r="N141" s="920"/>
      <c r="O141" s="920"/>
      <c r="P141" s="920"/>
      <c r="Q141" s="920"/>
      <c r="R141" s="920"/>
      <c r="S141" s="921"/>
      <c r="U141" s="38"/>
    </row>
    <row r="142" spans="2:21" ht="17.25" thickBot="1" x14ac:dyDescent="0.35">
      <c r="B142" s="922"/>
      <c r="C142" s="923"/>
      <c r="D142" s="923"/>
      <c r="E142" s="923"/>
      <c r="F142" s="923"/>
      <c r="G142" s="924"/>
      <c r="I142" s="922"/>
      <c r="J142" s="923"/>
      <c r="K142" s="923"/>
      <c r="L142" s="923"/>
      <c r="M142" s="923"/>
      <c r="N142" s="923"/>
      <c r="O142" s="923"/>
      <c r="P142" s="923"/>
      <c r="Q142" s="923"/>
      <c r="R142" s="923"/>
      <c r="S142" s="924"/>
      <c r="U142" s="38"/>
    </row>
    <row r="143" spans="2:21" ht="17.25" thickBot="1" x14ac:dyDescent="0.35">
      <c r="U143" s="38"/>
    </row>
    <row r="144" spans="2:21" ht="18" thickBot="1" x14ac:dyDescent="0.35">
      <c r="B144" s="46" t="s">
        <v>399</v>
      </c>
      <c r="C144" s="47"/>
      <c r="D144" s="47"/>
      <c r="E144" s="47"/>
      <c r="F144" s="47"/>
      <c r="G144" s="48"/>
      <c r="U144" s="38"/>
    </row>
    <row r="145" spans="2:21" x14ac:dyDescent="0.3">
      <c r="B145" s="919"/>
      <c r="C145" s="920"/>
      <c r="D145" s="920"/>
      <c r="E145" s="920"/>
      <c r="F145" s="920"/>
      <c r="G145" s="921"/>
      <c r="U145" s="38"/>
    </row>
    <row r="146" spans="2:21" x14ac:dyDescent="0.3">
      <c r="B146" s="919"/>
      <c r="C146" s="920"/>
      <c r="D146" s="920"/>
      <c r="E146" s="920"/>
      <c r="F146" s="920"/>
      <c r="G146" s="921"/>
      <c r="U146" s="38"/>
    </row>
    <row r="147" spans="2:21" x14ac:dyDescent="0.3">
      <c r="B147" s="919"/>
      <c r="C147" s="920"/>
      <c r="D147" s="920"/>
      <c r="E147" s="920"/>
      <c r="F147" s="920"/>
      <c r="G147" s="921"/>
      <c r="U147" s="38"/>
    </row>
    <row r="148" spans="2:21" x14ac:dyDescent="0.3">
      <c r="B148" s="919"/>
      <c r="C148" s="920"/>
      <c r="D148" s="920"/>
      <c r="E148" s="920"/>
      <c r="F148" s="920"/>
      <c r="G148" s="921"/>
      <c r="U148" s="38"/>
    </row>
    <row r="149" spans="2:21" x14ac:dyDescent="0.3">
      <c r="B149" s="919"/>
      <c r="C149" s="920"/>
      <c r="D149" s="920"/>
      <c r="E149" s="920"/>
      <c r="F149" s="920"/>
      <c r="G149" s="921"/>
      <c r="U149" s="38"/>
    </row>
    <row r="150" spans="2:21" x14ac:dyDescent="0.3">
      <c r="B150" s="919"/>
      <c r="C150" s="920"/>
      <c r="D150" s="920"/>
      <c r="E150" s="920"/>
      <c r="F150" s="920"/>
      <c r="G150" s="921"/>
      <c r="U150" s="38"/>
    </row>
    <row r="151" spans="2:21" x14ac:dyDescent="0.3">
      <c r="B151" s="919"/>
      <c r="C151" s="920"/>
      <c r="D151" s="920"/>
      <c r="E151" s="920"/>
      <c r="F151" s="920"/>
      <c r="G151" s="921"/>
      <c r="U151" s="38"/>
    </row>
    <row r="152" spans="2:21" x14ac:dyDescent="0.3">
      <c r="B152" s="919"/>
      <c r="C152" s="920"/>
      <c r="D152" s="920"/>
      <c r="E152" s="920"/>
      <c r="F152" s="920"/>
      <c r="G152" s="921"/>
      <c r="U152" s="38"/>
    </row>
    <row r="153" spans="2:21" x14ac:dyDescent="0.3">
      <c r="B153" s="919"/>
      <c r="C153" s="920"/>
      <c r="D153" s="920"/>
      <c r="E153" s="920"/>
      <c r="F153" s="920"/>
      <c r="G153" s="921"/>
      <c r="U153" s="38"/>
    </row>
    <row r="154" spans="2:21" x14ac:dyDescent="0.3">
      <c r="B154" s="919"/>
      <c r="C154" s="920"/>
      <c r="D154" s="920"/>
      <c r="E154" s="920"/>
      <c r="F154" s="920"/>
      <c r="G154" s="921"/>
      <c r="U154" s="38"/>
    </row>
    <row r="155" spans="2:21" x14ac:dyDescent="0.3">
      <c r="B155" s="919"/>
      <c r="C155" s="920"/>
      <c r="D155" s="920"/>
      <c r="E155" s="920"/>
      <c r="F155" s="920"/>
      <c r="G155" s="921"/>
      <c r="U155" s="38"/>
    </row>
    <row r="156" spans="2:21" x14ac:dyDescent="0.3">
      <c r="B156" s="919"/>
      <c r="C156" s="920"/>
      <c r="D156" s="920"/>
      <c r="E156" s="920"/>
      <c r="F156" s="920"/>
      <c r="G156" s="921"/>
      <c r="U156" s="38"/>
    </row>
    <row r="157" spans="2:21" x14ac:dyDescent="0.3">
      <c r="B157" s="919"/>
      <c r="C157" s="920"/>
      <c r="D157" s="920"/>
      <c r="E157" s="920"/>
      <c r="F157" s="920"/>
      <c r="G157" s="921"/>
      <c r="U157" s="38"/>
    </row>
    <row r="158" spans="2:21" x14ac:dyDescent="0.3">
      <c r="B158" s="919"/>
      <c r="C158" s="920"/>
      <c r="D158" s="920"/>
      <c r="E158" s="920"/>
      <c r="F158" s="920"/>
      <c r="G158" s="921"/>
      <c r="U158" s="38"/>
    </row>
    <row r="159" spans="2:21" x14ac:dyDescent="0.3">
      <c r="B159" s="919"/>
      <c r="C159" s="920"/>
      <c r="D159" s="920"/>
      <c r="E159" s="920"/>
      <c r="F159" s="920"/>
      <c r="G159" s="921"/>
      <c r="U159" s="38"/>
    </row>
    <row r="160" spans="2:21" x14ac:dyDescent="0.3">
      <c r="B160" s="919"/>
      <c r="C160" s="920"/>
      <c r="D160" s="920"/>
      <c r="E160" s="920"/>
      <c r="F160" s="920"/>
      <c r="G160" s="921"/>
      <c r="U160" s="38"/>
    </row>
    <row r="161" spans="2:21" x14ac:dyDescent="0.3">
      <c r="B161" s="919"/>
      <c r="C161" s="920"/>
      <c r="D161" s="920"/>
      <c r="E161" s="920"/>
      <c r="F161" s="920"/>
      <c r="G161" s="921"/>
      <c r="U161" s="38"/>
    </row>
    <row r="162" spans="2:21" x14ac:dyDescent="0.3">
      <c r="B162" s="919"/>
      <c r="C162" s="920"/>
      <c r="D162" s="920"/>
      <c r="E162" s="920"/>
      <c r="F162" s="920"/>
      <c r="G162" s="921"/>
      <c r="U162" s="38"/>
    </row>
    <row r="163" spans="2:21" x14ac:dyDescent="0.3">
      <c r="B163" s="919"/>
      <c r="C163" s="920"/>
      <c r="D163" s="920"/>
      <c r="E163" s="920"/>
      <c r="F163" s="920"/>
      <c r="G163" s="921"/>
      <c r="U163" s="38"/>
    </row>
    <row r="164" spans="2:21" x14ac:dyDescent="0.3">
      <c r="B164" s="919"/>
      <c r="C164" s="920"/>
      <c r="D164" s="920"/>
      <c r="E164" s="920"/>
      <c r="F164" s="920"/>
      <c r="G164" s="921"/>
      <c r="U164" s="38"/>
    </row>
    <row r="165" spans="2:21" x14ac:dyDescent="0.3">
      <c r="B165" s="919"/>
      <c r="C165" s="920"/>
      <c r="D165" s="920"/>
      <c r="E165" s="920"/>
      <c r="F165" s="920"/>
      <c r="G165" s="921"/>
      <c r="U165" s="38"/>
    </row>
    <row r="166" spans="2:21" x14ac:dyDescent="0.3">
      <c r="B166" s="919"/>
      <c r="C166" s="920"/>
      <c r="D166" s="920"/>
      <c r="E166" s="920"/>
      <c r="F166" s="920"/>
      <c r="G166" s="921"/>
      <c r="U166" s="38"/>
    </row>
    <row r="167" spans="2:21" x14ac:dyDescent="0.3">
      <c r="B167" s="919"/>
      <c r="C167" s="920"/>
      <c r="D167" s="920"/>
      <c r="E167" s="920"/>
      <c r="F167" s="920"/>
      <c r="G167" s="921"/>
      <c r="U167" s="38"/>
    </row>
    <row r="168" spans="2:21" x14ac:dyDescent="0.3">
      <c r="B168" s="919"/>
      <c r="C168" s="920"/>
      <c r="D168" s="920"/>
      <c r="E168" s="920"/>
      <c r="F168" s="920"/>
      <c r="G168" s="921"/>
      <c r="U168" s="38"/>
    </row>
    <row r="169" spans="2:21" x14ac:dyDescent="0.3">
      <c r="B169" s="919"/>
      <c r="C169" s="920"/>
      <c r="D169" s="920"/>
      <c r="E169" s="920"/>
      <c r="F169" s="920"/>
      <c r="G169" s="921"/>
      <c r="U169" s="38"/>
    </row>
    <row r="170" spans="2:21" x14ac:dyDescent="0.3">
      <c r="B170" s="919"/>
      <c r="C170" s="920"/>
      <c r="D170" s="920"/>
      <c r="E170" s="920"/>
      <c r="F170" s="920"/>
      <c r="G170" s="921"/>
      <c r="U170" s="38"/>
    </row>
    <row r="171" spans="2:21" x14ac:dyDescent="0.3">
      <c r="B171" s="919"/>
      <c r="C171" s="920"/>
      <c r="D171" s="920"/>
      <c r="E171" s="920"/>
      <c r="F171" s="920"/>
      <c r="G171" s="921"/>
      <c r="U171" s="38"/>
    </row>
    <row r="172" spans="2:21" x14ac:dyDescent="0.3">
      <c r="B172" s="919"/>
      <c r="C172" s="920"/>
      <c r="D172" s="920"/>
      <c r="E172" s="920"/>
      <c r="F172" s="920"/>
      <c r="G172" s="921"/>
      <c r="U172" s="38"/>
    </row>
    <row r="173" spans="2:21" x14ac:dyDescent="0.3">
      <c r="B173" s="919"/>
      <c r="C173" s="920"/>
      <c r="D173" s="920"/>
      <c r="E173" s="920"/>
      <c r="F173" s="920"/>
      <c r="G173" s="921"/>
      <c r="U173" s="38"/>
    </row>
    <row r="174" spans="2:21" x14ac:dyDescent="0.3">
      <c r="B174" s="919"/>
      <c r="C174" s="920"/>
      <c r="D174" s="920"/>
      <c r="E174" s="920"/>
      <c r="F174" s="920"/>
      <c r="G174" s="921"/>
      <c r="U174" s="38"/>
    </row>
    <row r="175" spans="2:21" ht="17.25" thickBot="1" x14ac:dyDescent="0.35">
      <c r="B175" s="922"/>
      <c r="C175" s="923"/>
      <c r="D175" s="923"/>
      <c r="E175" s="923"/>
      <c r="F175" s="923"/>
      <c r="G175" s="924"/>
      <c r="U175" s="38"/>
    </row>
    <row r="176" spans="2:21" ht="17.25" thickBot="1" x14ac:dyDescent="0.35">
      <c r="U176" s="38"/>
    </row>
    <row r="177" spans="2:21" ht="18" thickBot="1" x14ac:dyDescent="0.35">
      <c r="B177" s="46" t="s">
        <v>402</v>
      </c>
      <c r="C177" s="47"/>
      <c r="D177" s="47"/>
      <c r="E177" s="47"/>
      <c r="F177" s="47"/>
      <c r="G177" s="47"/>
      <c r="H177" s="47"/>
      <c r="I177" s="47"/>
      <c r="J177" s="47"/>
      <c r="K177" s="47"/>
      <c r="L177" s="47"/>
      <c r="M177" s="47"/>
      <c r="N177" s="47"/>
      <c r="O177" s="47"/>
      <c r="P177" s="47"/>
      <c r="Q177" s="47"/>
      <c r="R177" s="47"/>
      <c r="S177" s="48"/>
      <c r="U177" s="38"/>
    </row>
    <row r="178" spans="2:21" x14ac:dyDescent="0.3">
      <c r="B178" s="919"/>
      <c r="C178" s="920"/>
      <c r="D178" s="920"/>
      <c r="E178" s="920"/>
      <c r="F178" s="920"/>
      <c r="G178" s="920"/>
      <c r="H178" s="920"/>
      <c r="I178" s="920"/>
      <c r="J178" s="920"/>
      <c r="K178" s="920"/>
      <c r="L178" s="920"/>
      <c r="M178" s="920"/>
      <c r="N178" s="920"/>
      <c r="O178" s="920"/>
      <c r="P178" s="920"/>
      <c r="Q178" s="920"/>
      <c r="R178" s="920"/>
      <c r="S178" s="921"/>
      <c r="U178" s="38"/>
    </row>
    <row r="179" spans="2:21" x14ac:dyDescent="0.3">
      <c r="B179" s="919"/>
      <c r="C179" s="920"/>
      <c r="D179" s="920"/>
      <c r="E179" s="920"/>
      <c r="F179" s="920"/>
      <c r="G179" s="920"/>
      <c r="H179" s="920"/>
      <c r="I179" s="920"/>
      <c r="J179" s="920"/>
      <c r="K179" s="920"/>
      <c r="L179" s="920"/>
      <c r="M179" s="920"/>
      <c r="N179" s="920"/>
      <c r="O179" s="920"/>
      <c r="P179" s="920"/>
      <c r="Q179" s="920"/>
      <c r="R179" s="920"/>
      <c r="S179" s="921"/>
      <c r="U179" s="38"/>
    </row>
    <row r="180" spans="2:21" x14ac:dyDescent="0.3">
      <c r="B180" s="919"/>
      <c r="C180" s="920"/>
      <c r="D180" s="920"/>
      <c r="E180" s="920"/>
      <c r="F180" s="920"/>
      <c r="G180" s="920"/>
      <c r="H180" s="920"/>
      <c r="I180" s="920"/>
      <c r="J180" s="920"/>
      <c r="K180" s="920"/>
      <c r="L180" s="920"/>
      <c r="M180" s="920"/>
      <c r="N180" s="920"/>
      <c r="O180" s="920"/>
      <c r="P180" s="920"/>
      <c r="Q180" s="920"/>
      <c r="R180" s="920"/>
      <c r="S180" s="921"/>
      <c r="U180" s="38"/>
    </row>
    <row r="181" spans="2:21" x14ac:dyDescent="0.3">
      <c r="B181" s="919"/>
      <c r="C181" s="920"/>
      <c r="D181" s="920"/>
      <c r="E181" s="920"/>
      <c r="F181" s="920"/>
      <c r="G181" s="920"/>
      <c r="H181" s="920"/>
      <c r="I181" s="920"/>
      <c r="J181" s="920"/>
      <c r="K181" s="920"/>
      <c r="L181" s="920"/>
      <c r="M181" s="920"/>
      <c r="N181" s="920"/>
      <c r="O181" s="920"/>
      <c r="P181" s="920"/>
      <c r="Q181" s="920"/>
      <c r="R181" s="920"/>
      <c r="S181" s="921"/>
      <c r="U181" s="38"/>
    </row>
    <row r="182" spans="2:21" x14ac:dyDescent="0.3">
      <c r="B182" s="919"/>
      <c r="C182" s="920"/>
      <c r="D182" s="920"/>
      <c r="E182" s="920"/>
      <c r="F182" s="920"/>
      <c r="G182" s="920"/>
      <c r="H182" s="920"/>
      <c r="I182" s="920"/>
      <c r="J182" s="920"/>
      <c r="K182" s="920"/>
      <c r="L182" s="920"/>
      <c r="M182" s="920"/>
      <c r="N182" s="920"/>
      <c r="O182" s="920"/>
      <c r="P182" s="920"/>
      <c r="Q182" s="920"/>
      <c r="R182" s="920"/>
      <c r="S182" s="921"/>
      <c r="U182" s="38"/>
    </row>
    <row r="183" spans="2:21" x14ac:dyDescent="0.3">
      <c r="B183" s="919"/>
      <c r="C183" s="920"/>
      <c r="D183" s="920"/>
      <c r="E183" s="920"/>
      <c r="F183" s="920"/>
      <c r="G183" s="920"/>
      <c r="H183" s="920"/>
      <c r="I183" s="920"/>
      <c r="J183" s="920"/>
      <c r="K183" s="920"/>
      <c r="L183" s="920"/>
      <c r="M183" s="920"/>
      <c r="N183" s="920"/>
      <c r="O183" s="920"/>
      <c r="P183" s="920"/>
      <c r="Q183" s="920"/>
      <c r="R183" s="920"/>
      <c r="S183" s="921"/>
      <c r="U183" s="38"/>
    </row>
    <row r="184" spans="2:21" x14ac:dyDescent="0.3">
      <c r="B184" s="919"/>
      <c r="C184" s="920"/>
      <c r="D184" s="920"/>
      <c r="E184" s="920"/>
      <c r="F184" s="920"/>
      <c r="G184" s="920"/>
      <c r="H184" s="920"/>
      <c r="I184" s="920"/>
      <c r="J184" s="920"/>
      <c r="K184" s="920"/>
      <c r="L184" s="920"/>
      <c r="M184" s="920"/>
      <c r="N184" s="920"/>
      <c r="O184" s="920"/>
      <c r="P184" s="920"/>
      <c r="Q184" s="920"/>
      <c r="R184" s="920"/>
      <c r="S184" s="921"/>
      <c r="U184" s="38"/>
    </row>
    <row r="185" spans="2:21" x14ac:dyDescent="0.3">
      <c r="B185" s="919"/>
      <c r="C185" s="920"/>
      <c r="D185" s="920"/>
      <c r="E185" s="920"/>
      <c r="F185" s="920"/>
      <c r="G185" s="920"/>
      <c r="H185" s="920"/>
      <c r="I185" s="920"/>
      <c r="J185" s="920"/>
      <c r="K185" s="920"/>
      <c r="L185" s="920"/>
      <c r="M185" s="920"/>
      <c r="N185" s="920"/>
      <c r="O185" s="920"/>
      <c r="P185" s="920"/>
      <c r="Q185" s="920"/>
      <c r="R185" s="920"/>
      <c r="S185" s="921"/>
      <c r="U185" s="38"/>
    </row>
    <row r="186" spans="2:21" x14ac:dyDescent="0.3">
      <c r="B186" s="919"/>
      <c r="C186" s="920"/>
      <c r="D186" s="920"/>
      <c r="E186" s="920"/>
      <c r="F186" s="920"/>
      <c r="G186" s="920"/>
      <c r="H186" s="920"/>
      <c r="I186" s="920"/>
      <c r="J186" s="920"/>
      <c r="K186" s="920"/>
      <c r="L186" s="920"/>
      <c r="M186" s="920"/>
      <c r="N186" s="920"/>
      <c r="O186" s="920"/>
      <c r="P186" s="920"/>
      <c r="Q186" s="920"/>
      <c r="R186" s="920"/>
      <c r="S186" s="921"/>
      <c r="U186" s="38"/>
    </row>
    <row r="187" spans="2:21" x14ac:dyDescent="0.3">
      <c r="B187" s="919"/>
      <c r="C187" s="920"/>
      <c r="D187" s="920"/>
      <c r="E187" s="920"/>
      <c r="F187" s="920"/>
      <c r="G187" s="920"/>
      <c r="H187" s="920"/>
      <c r="I187" s="920"/>
      <c r="J187" s="920"/>
      <c r="K187" s="920"/>
      <c r="L187" s="920"/>
      <c r="M187" s="920"/>
      <c r="N187" s="920"/>
      <c r="O187" s="920"/>
      <c r="P187" s="920"/>
      <c r="Q187" s="920"/>
      <c r="R187" s="920"/>
      <c r="S187" s="921"/>
      <c r="U187" s="38"/>
    </row>
    <row r="188" spans="2:21" x14ac:dyDescent="0.3">
      <c r="B188" s="919"/>
      <c r="C188" s="920"/>
      <c r="D188" s="920"/>
      <c r="E188" s="920"/>
      <c r="F188" s="920"/>
      <c r="G188" s="920"/>
      <c r="H188" s="920"/>
      <c r="I188" s="920"/>
      <c r="J188" s="920"/>
      <c r="K188" s="920"/>
      <c r="L188" s="920"/>
      <c r="M188" s="920"/>
      <c r="N188" s="920"/>
      <c r="O188" s="920"/>
      <c r="P188" s="920"/>
      <c r="Q188" s="920"/>
      <c r="R188" s="920"/>
      <c r="S188" s="921"/>
      <c r="U188" s="38"/>
    </row>
    <row r="189" spans="2:21" x14ac:dyDescent="0.3">
      <c r="B189" s="919"/>
      <c r="C189" s="920"/>
      <c r="D189" s="920"/>
      <c r="E189" s="920"/>
      <c r="F189" s="920"/>
      <c r="G189" s="920"/>
      <c r="H189" s="920"/>
      <c r="I189" s="920"/>
      <c r="J189" s="920"/>
      <c r="K189" s="920"/>
      <c r="L189" s="920"/>
      <c r="M189" s="920"/>
      <c r="N189" s="920"/>
      <c r="O189" s="920"/>
      <c r="P189" s="920"/>
      <c r="Q189" s="920"/>
      <c r="R189" s="920"/>
      <c r="S189" s="921"/>
      <c r="U189" s="38"/>
    </row>
    <row r="190" spans="2:21" x14ac:dyDescent="0.3">
      <c r="B190" s="919"/>
      <c r="C190" s="920"/>
      <c r="D190" s="920"/>
      <c r="E190" s="920"/>
      <c r="F190" s="920"/>
      <c r="G190" s="920"/>
      <c r="H190" s="920"/>
      <c r="I190" s="920"/>
      <c r="J190" s="920"/>
      <c r="K190" s="920"/>
      <c r="L190" s="920"/>
      <c r="M190" s="920"/>
      <c r="N190" s="920"/>
      <c r="O190" s="920"/>
      <c r="P190" s="920"/>
      <c r="Q190" s="920"/>
      <c r="R190" s="920"/>
      <c r="S190" s="921"/>
      <c r="U190" s="38"/>
    </row>
    <row r="191" spans="2:21" x14ac:dyDescent="0.3">
      <c r="B191" s="919"/>
      <c r="C191" s="920"/>
      <c r="D191" s="920"/>
      <c r="E191" s="920"/>
      <c r="F191" s="920"/>
      <c r="G191" s="920"/>
      <c r="H191" s="920"/>
      <c r="I191" s="920"/>
      <c r="J191" s="920"/>
      <c r="K191" s="920"/>
      <c r="L191" s="920"/>
      <c r="M191" s="920"/>
      <c r="N191" s="920"/>
      <c r="O191" s="920"/>
      <c r="P191" s="920"/>
      <c r="Q191" s="920"/>
      <c r="R191" s="920"/>
      <c r="S191" s="921"/>
      <c r="U191" s="38"/>
    </row>
    <row r="192" spans="2:21" x14ac:dyDescent="0.3">
      <c r="B192" s="919"/>
      <c r="C192" s="920"/>
      <c r="D192" s="920"/>
      <c r="E192" s="920"/>
      <c r="F192" s="920"/>
      <c r="G192" s="920"/>
      <c r="H192" s="920"/>
      <c r="I192" s="920"/>
      <c r="J192" s="920"/>
      <c r="K192" s="920"/>
      <c r="L192" s="920"/>
      <c r="M192" s="920"/>
      <c r="N192" s="920"/>
      <c r="O192" s="920"/>
      <c r="P192" s="920"/>
      <c r="Q192" s="920"/>
      <c r="R192" s="920"/>
      <c r="S192" s="921"/>
      <c r="U192" s="38"/>
    </row>
    <row r="193" spans="2:21" x14ac:dyDescent="0.3">
      <c r="B193" s="919"/>
      <c r="C193" s="920"/>
      <c r="D193" s="920"/>
      <c r="E193" s="920"/>
      <c r="F193" s="920"/>
      <c r="G193" s="920"/>
      <c r="H193" s="920"/>
      <c r="I193" s="920"/>
      <c r="J193" s="920"/>
      <c r="K193" s="920"/>
      <c r="L193" s="920"/>
      <c r="M193" s="920"/>
      <c r="N193" s="920"/>
      <c r="O193" s="920"/>
      <c r="P193" s="920"/>
      <c r="Q193" s="920"/>
      <c r="R193" s="920"/>
      <c r="S193" s="921"/>
      <c r="U193" s="38"/>
    </row>
    <row r="194" spans="2:21" x14ac:dyDescent="0.3">
      <c r="B194" s="919"/>
      <c r="C194" s="920"/>
      <c r="D194" s="920"/>
      <c r="E194" s="920"/>
      <c r="F194" s="920"/>
      <c r="G194" s="920"/>
      <c r="H194" s="920"/>
      <c r="I194" s="920"/>
      <c r="J194" s="920"/>
      <c r="K194" s="920"/>
      <c r="L194" s="920"/>
      <c r="M194" s="920"/>
      <c r="N194" s="920"/>
      <c r="O194" s="920"/>
      <c r="P194" s="920"/>
      <c r="Q194" s="920"/>
      <c r="R194" s="920"/>
      <c r="S194" s="921"/>
      <c r="U194" s="38"/>
    </row>
    <row r="195" spans="2:21" x14ac:dyDescent="0.3">
      <c r="B195" s="919"/>
      <c r="C195" s="920"/>
      <c r="D195" s="920"/>
      <c r="E195" s="920"/>
      <c r="F195" s="920"/>
      <c r="G195" s="920"/>
      <c r="H195" s="920"/>
      <c r="I195" s="920"/>
      <c r="J195" s="920"/>
      <c r="K195" s="920"/>
      <c r="L195" s="920"/>
      <c r="M195" s="920"/>
      <c r="N195" s="920"/>
      <c r="O195" s="920"/>
      <c r="P195" s="920"/>
      <c r="Q195" s="920"/>
      <c r="R195" s="920"/>
      <c r="S195" s="921"/>
      <c r="U195" s="38"/>
    </row>
    <row r="196" spans="2:21" x14ac:dyDescent="0.3">
      <c r="B196" s="919"/>
      <c r="C196" s="920"/>
      <c r="D196" s="920"/>
      <c r="E196" s="920"/>
      <c r="F196" s="920"/>
      <c r="G196" s="920"/>
      <c r="H196" s="920"/>
      <c r="I196" s="920"/>
      <c r="J196" s="920"/>
      <c r="K196" s="920"/>
      <c r="L196" s="920"/>
      <c r="M196" s="920"/>
      <c r="N196" s="920"/>
      <c r="O196" s="920"/>
      <c r="P196" s="920"/>
      <c r="Q196" s="920"/>
      <c r="R196" s="920"/>
      <c r="S196" s="921"/>
      <c r="U196" s="38"/>
    </row>
    <row r="197" spans="2:21" x14ac:dyDescent="0.3">
      <c r="B197" s="919"/>
      <c r="C197" s="920"/>
      <c r="D197" s="920"/>
      <c r="E197" s="920"/>
      <c r="F197" s="920"/>
      <c r="G197" s="920"/>
      <c r="H197" s="920"/>
      <c r="I197" s="920"/>
      <c r="J197" s="920"/>
      <c r="K197" s="920"/>
      <c r="L197" s="920"/>
      <c r="M197" s="920"/>
      <c r="N197" s="920"/>
      <c r="O197" s="920"/>
      <c r="P197" s="920"/>
      <c r="Q197" s="920"/>
      <c r="R197" s="920"/>
      <c r="S197" s="921"/>
      <c r="U197" s="38"/>
    </row>
    <row r="198" spans="2:21" x14ac:dyDescent="0.3">
      <c r="B198" s="919"/>
      <c r="C198" s="920"/>
      <c r="D198" s="920"/>
      <c r="E198" s="920"/>
      <c r="F198" s="920"/>
      <c r="G198" s="920"/>
      <c r="H198" s="920"/>
      <c r="I198" s="920"/>
      <c r="J198" s="920"/>
      <c r="K198" s="920"/>
      <c r="L198" s="920"/>
      <c r="M198" s="920"/>
      <c r="N198" s="920"/>
      <c r="O198" s="920"/>
      <c r="P198" s="920"/>
      <c r="Q198" s="920"/>
      <c r="R198" s="920"/>
      <c r="S198" s="921"/>
      <c r="U198" s="38"/>
    </row>
    <row r="199" spans="2:21" x14ac:dyDescent="0.3">
      <c r="B199" s="919"/>
      <c r="C199" s="920"/>
      <c r="D199" s="920"/>
      <c r="E199" s="920"/>
      <c r="F199" s="920"/>
      <c r="G199" s="920"/>
      <c r="H199" s="920"/>
      <c r="I199" s="920"/>
      <c r="J199" s="920"/>
      <c r="K199" s="920"/>
      <c r="L199" s="920"/>
      <c r="M199" s="920"/>
      <c r="N199" s="920"/>
      <c r="O199" s="920"/>
      <c r="P199" s="920"/>
      <c r="Q199" s="920"/>
      <c r="R199" s="920"/>
      <c r="S199" s="921"/>
      <c r="U199" s="38"/>
    </row>
    <row r="200" spans="2:21" x14ac:dyDescent="0.3">
      <c r="B200" s="919"/>
      <c r="C200" s="920"/>
      <c r="D200" s="920"/>
      <c r="E200" s="920"/>
      <c r="F200" s="920"/>
      <c r="G200" s="920"/>
      <c r="H200" s="920"/>
      <c r="I200" s="920"/>
      <c r="J200" s="920"/>
      <c r="K200" s="920"/>
      <c r="L200" s="920"/>
      <c r="M200" s="920"/>
      <c r="N200" s="920"/>
      <c r="O200" s="920"/>
      <c r="P200" s="920"/>
      <c r="Q200" s="920"/>
      <c r="R200" s="920"/>
      <c r="S200" s="921"/>
      <c r="U200" s="38"/>
    </row>
    <row r="201" spans="2:21" x14ac:dyDescent="0.3">
      <c r="B201" s="919"/>
      <c r="C201" s="920"/>
      <c r="D201" s="920"/>
      <c r="E201" s="920"/>
      <c r="F201" s="920"/>
      <c r="G201" s="920"/>
      <c r="H201" s="920"/>
      <c r="I201" s="920"/>
      <c r="J201" s="920"/>
      <c r="K201" s="920"/>
      <c r="L201" s="920"/>
      <c r="M201" s="920"/>
      <c r="N201" s="920"/>
      <c r="O201" s="920"/>
      <c r="P201" s="920"/>
      <c r="Q201" s="920"/>
      <c r="R201" s="920"/>
      <c r="S201" s="921"/>
      <c r="U201" s="38"/>
    </row>
    <row r="202" spans="2:21" x14ac:dyDescent="0.3">
      <c r="B202" s="919"/>
      <c r="C202" s="920"/>
      <c r="D202" s="920"/>
      <c r="E202" s="920"/>
      <c r="F202" s="920"/>
      <c r="G202" s="920"/>
      <c r="H202" s="920"/>
      <c r="I202" s="920"/>
      <c r="J202" s="920"/>
      <c r="K202" s="920"/>
      <c r="L202" s="920"/>
      <c r="M202" s="920"/>
      <c r="N202" s="920"/>
      <c r="O202" s="920"/>
      <c r="P202" s="920"/>
      <c r="Q202" s="920"/>
      <c r="R202" s="920"/>
      <c r="S202" s="921"/>
      <c r="U202" s="38"/>
    </row>
    <row r="203" spans="2:21" x14ac:dyDescent="0.3">
      <c r="B203" s="919"/>
      <c r="C203" s="920"/>
      <c r="D203" s="920"/>
      <c r="E203" s="920"/>
      <c r="F203" s="920"/>
      <c r="G203" s="920"/>
      <c r="H203" s="920"/>
      <c r="I203" s="920"/>
      <c r="J203" s="920"/>
      <c r="K203" s="920"/>
      <c r="L203" s="920"/>
      <c r="M203" s="920"/>
      <c r="N203" s="920"/>
      <c r="O203" s="920"/>
      <c r="P203" s="920"/>
      <c r="Q203" s="920"/>
      <c r="R203" s="920"/>
      <c r="S203" s="921"/>
      <c r="U203" s="38"/>
    </row>
    <row r="204" spans="2:21" x14ac:dyDescent="0.3">
      <c r="B204" s="919"/>
      <c r="C204" s="920"/>
      <c r="D204" s="920"/>
      <c r="E204" s="920"/>
      <c r="F204" s="920"/>
      <c r="G204" s="920"/>
      <c r="H204" s="920"/>
      <c r="I204" s="920"/>
      <c r="J204" s="920"/>
      <c r="K204" s="920"/>
      <c r="L204" s="920"/>
      <c r="M204" s="920"/>
      <c r="N204" s="920"/>
      <c r="O204" s="920"/>
      <c r="P204" s="920"/>
      <c r="Q204" s="920"/>
      <c r="R204" s="920"/>
      <c r="S204" s="921"/>
      <c r="U204" s="38"/>
    </row>
    <row r="205" spans="2:21" x14ac:dyDescent="0.3">
      <c r="B205" s="919"/>
      <c r="C205" s="920"/>
      <c r="D205" s="920"/>
      <c r="E205" s="920"/>
      <c r="F205" s="920"/>
      <c r="G205" s="920"/>
      <c r="H205" s="920"/>
      <c r="I205" s="920"/>
      <c r="J205" s="920"/>
      <c r="K205" s="920"/>
      <c r="L205" s="920"/>
      <c r="M205" s="920"/>
      <c r="N205" s="920"/>
      <c r="O205" s="920"/>
      <c r="P205" s="920"/>
      <c r="Q205" s="920"/>
      <c r="R205" s="920"/>
      <c r="S205" s="921"/>
      <c r="U205" s="38"/>
    </row>
    <row r="206" spans="2:21" x14ac:dyDescent="0.3">
      <c r="B206" s="919"/>
      <c r="C206" s="920"/>
      <c r="D206" s="920"/>
      <c r="E206" s="920"/>
      <c r="F206" s="920"/>
      <c r="G206" s="920"/>
      <c r="H206" s="920"/>
      <c r="I206" s="920"/>
      <c r="J206" s="920"/>
      <c r="K206" s="920"/>
      <c r="L206" s="920"/>
      <c r="M206" s="920"/>
      <c r="N206" s="920"/>
      <c r="O206" s="920"/>
      <c r="P206" s="920"/>
      <c r="Q206" s="920"/>
      <c r="R206" s="920"/>
      <c r="S206" s="921"/>
      <c r="U206" s="38"/>
    </row>
    <row r="207" spans="2:21" x14ac:dyDescent="0.3">
      <c r="B207" s="919"/>
      <c r="C207" s="920"/>
      <c r="D207" s="920"/>
      <c r="E207" s="920"/>
      <c r="F207" s="920"/>
      <c r="G207" s="920"/>
      <c r="H207" s="920"/>
      <c r="I207" s="920"/>
      <c r="J207" s="920"/>
      <c r="K207" s="920"/>
      <c r="L207" s="920"/>
      <c r="M207" s="920"/>
      <c r="N207" s="920"/>
      <c r="O207" s="920"/>
      <c r="P207" s="920"/>
      <c r="Q207" s="920"/>
      <c r="R207" s="920"/>
      <c r="S207" s="921"/>
      <c r="U207" s="38"/>
    </row>
    <row r="208" spans="2:21" x14ac:dyDescent="0.3">
      <c r="B208" s="919"/>
      <c r="C208" s="920"/>
      <c r="D208" s="920"/>
      <c r="E208" s="920"/>
      <c r="F208" s="920"/>
      <c r="G208" s="920"/>
      <c r="H208" s="920"/>
      <c r="I208" s="920"/>
      <c r="J208" s="920"/>
      <c r="K208" s="920"/>
      <c r="L208" s="920"/>
      <c r="M208" s="920"/>
      <c r="N208" s="920"/>
      <c r="O208" s="920"/>
      <c r="P208" s="920"/>
      <c r="Q208" s="920"/>
      <c r="R208" s="920"/>
      <c r="S208" s="921"/>
      <c r="U208" s="38"/>
    </row>
    <row r="209" spans="2:21" ht="17.25" thickBot="1" x14ac:dyDescent="0.35">
      <c r="B209" s="922"/>
      <c r="C209" s="923"/>
      <c r="D209" s="923"/>
      <c r="E209" s="923"/>
      <c r="F209" s="923"/>
      <c r="G209" s="923"/>
      <c r="H209" s="923"/>
      <c r="I209" s="923"/>
      <c r="J209" s="923"/>
      <c r="K209" s="923"/>
      <c r="L209" s="923"/>
      <c r="M209" s="923"/>
      <c r="N209" s="923"/>
      <c r="O209" s="923"/>
      <c r="P209" s="923"/>
      <c r="Q209" s="923"/>
      <c r="R209" s="923"/>
      <c r="S209" s="924"/>
      <c r="U209" s="38"/>
    </row>
    <row r="210" spans="2:21" ht="17.25" thickBot="1" x14ac:dyDescent="0.35">
      <c r="U210" s="38"/>
    </row>
    <row r="211" spans="2:21" ht="18" thickBot="1" x14ac:dyDescent="0.35">
      <c r="B211" s="46" t="s">
        <v>401</v>
      </c>
      <c r="C211" s="47"/>
      <c r="D211" s="47"/>
      <c r="E211" s="47"/>
      <c r="F211" s="47"/>
      <c r="G211" s="47"/>
      <c r="H211" s="47"/>
      <c r="I211" s="47"/>
      <c r="J211" s="47"/>
      <c r="K211" s="47"/>
      <c r="L211" s="47"/>
      <c r="M211" s="47"/>
      <c r="N211" s="47"/>
      <c r="O211" s="47"/>
      <c r="P211" s="47"/>
      <c r="Q211" s="47"/>
      <c r="R211" s="47"/>
      <c r="S211" s="48"/>
      <c r="U211" s="38"/>
    </row>
    <row r="212" spans="2:21" x14ac:dyDescent="0.3">
      <c r="B212" s="919"/>
      <c r="C212" s="920"/>
      <c r="D212" s="920"/>
      <c r="E212" s="920"/>
      <c r="F212" s="920"/>
      <c r="G212" s="920"/>
      <c r="H212" s="920"/>
      <c r="I212" s="920"/>
      <c r="J212" s="920"/>
      <c r="K212" s="920"/>
      <c r="L212" s="920"/>
      <c r="M212" s="920"/>
      <c r="N212" s="920"/>
      <c r="O212" s="920"/>
      <c r="P212" s="920"/>
      <c r="Q212" s="920"/>
      <c r="R212" s="920"/>
      <c r="S212" s="921"/>
      <c r="U212" s="38"/>
    </row>
    <row r="213" spans="2:21" x14ac:dyDescent="0.3">
      <c r="B213" s="919"/>
      <c r="C213" s="920"/>
      <c r="D213" s="920"/>
      <c r="E213" s="920"/>
      <c r="F213" s="920"/>
      <c r="G213" s="920"/>
      <c r="H213" s="920"/>
      <c r="I213" s="920"/>
      <c r="J213" s="920"/>
      <c r="K213" s="920"/>
      <c r="L213" s="920"/>
      <c r="M213" s="920"/>
      <c r="N213" s="920"/>
      <c r="O213" s="920"/>
      <c r="P213" s="920"/>
      <c r="Q213" s="920"/>
      <c r="R213" s="920"/>
      <c r="S213" s="921"/>
      <c r="U213" s="38"/>
    </row>
    <row r="214" spans="2:21" x14ac:dyDescent="0.3">
      <c r="B214" s="919"/>
      <c r="C214" s="920"/>
      <c r="D214" s="920"/>
      <c r="E214" s="920"/>
      <c r="F214" s="920"/>
      <c r="G214" s="920"/>
      <c r="H214" s="920"/>
      <c r="I214" s="920"/>
      <c r="J214" s="920"/>
      <c r="K214" s="920"/>
      <c r="L214" s="920"/>
      <c r="M214" s="920"/>
      <c r="N214" s="920"/>
      <c r="O214" s="920"/>
      <c r="P214" s="920"/>
      <c r="Q214" s="920"/>
      <c r="R214" s="920"/>
      <c r="S214" s="921"/>
      <c r="U214" s="38"/>
    </row>
    <row r="215" spans="2:21" x14ac:dyDescent="0.3">
      <c r="B215" s="919"/>
      <c r="C215" s="920"/>
      <c r="D215" s="920"/>
      <c r="E215" s="920"/>
      <c r="F215" s="920"/>
      <c r="G215" s="920"/>
      <c r="H215" s="920"/>
      <c r="I215" s="920"/>
      <c r="J215" s="920"/>
      <c r="K215" s="920"/>
      <c r="L215" s="920"/>
      <c r="M215" s="920"/>
      <c r="N215" s="920"/>
      <c r="O215" s="920"/>
      <c r="P215" s="920"/>
      <c r="Q215" s="920"/>
      <c r="R215" s="920"/>
      <c r="S215" s="921"/>
      <c r="U215" s="38"/>
    </row>
    <row r="216" spans="2:21" x14ac:dyDescent="0.3">
      <c r="B216" s="919"/>
      <c r="C216" s="920"/>
      <c r="D216" s="920"/>
      <c r="E216" s="920"/>
      <c r="F216" s="920"/>
      <c r="G216" s="920"/>
      <c r="H216" s="920"/>
      <c r="I216" s="920"/>
      <c r="J216" s="920"/>
      <c r="K216" s="920"/>
      <c r="L216" s="920"/>
      <c r="M216" s="920"/>
      <c r="N216" s="920"/>
      <c r="O216" s="920"/>
      <c r="P216" s="920"/>
      <c r="Q216" s="920"/>
      <c r="R216" s="920"/>
      <c r="S216" s="921"/>
      <c r="U216" s="38"/>
    </row>
    <row r="217" spans="2:21" x14ac:dyDescent="0.3">
      <c r="B217" s="919"/>
      <c r="C217" s="920"/>
      <c r="D217" s="920"/>
      <c r="E217" s="920"/>
      <c r="F217" s="920"/>
      <c r="G217" s="920"/>
      <c r="H217" s="920"/>
      <c r="I217" s="920"/>
      <c r="J217" s="920"/>
      <c r="K217" s="920"/>
      <c r="L217" s="920"/>
      <c r="M217" s="920"/>
      <c r="N217" s="920"/>
      <c r="O217" s="920"/>
      <c r="P217" s="920"/>
      <c r="Q217" s="920"/>
      <c r="R217" s="920"/>
      <c r="S217" s="921"/>
      <c r="U217" s="38"/>
    </row>
    <row r="218" spans="2:21" x14ac:dyDescent="0.3">
      <c r="B218" s="919"/>
      <c r="C218" s="920"/>
      <c r="D218" s="920"/>
      <c r="E218" s="920"/>
      <c r="F218" s="920"/>
      <c r="G218" s="920"/>
      <c r="H218" s="920"/>
      <c r="I218" s="920"/>
      <c r="J218" s="920"/>
      <c r="K218" s="920"/>
      <c r="L218" s="920"/>
      <c r="M218" s="920"/>
      <c r="N218" s="920"/>
      <c r="O218" s="920"/>
      <c r="P218" s="920"/>
      <c r="Q218" s="920"/>
      <c r="R218" s="920"/>
      <c r="S218" s="921"/>
      <c r="U218" s="38"/>
    </row>
    <row r="219" spans="2:21" x14ac:dyDescent="0.3">
      <c r="B219" s="919"/>
      <c r="C219" s="920"/>
      <c r="D219" s="920"/>
      <c r="E219" s="920"/>
      <c r="F219" s="920"/>
      <c r="G219" s="920"/>
      <c r="H219" s="920"/>
      <c r="I219" s="920"/>
      <c r="J219" s="920"/>
      <c r="K219" s="920"/>
      <c r="L219" s="920"/>
      <c r="M219" s="920"/>
      <c r="N219" s="920"/>
      <c r="O219" s="920"/>
      <c r="P219" s="920"/>
      <c r="Q219" s="920"/>
      <c r="R219" s="920"/>
      <c r="S219" s="921"/>
      <c r="U219" s="38"/>
    </row>
    <row r="220" spans="2:21" x14ac:dyDescent="0.3">
      <c r="B220" s="919"/>
      <c r="C220" s="920"/>
      <c r="D220" s="920"/>
      <c r="E220" s="920"/>
      <c r="F220" s="920"/>
      <c r="G220" s="920"/>
      <c r="H220" s="920"/>
      <c r="I220" s="920"/>
      <c r="J220" s="920"/>
      <c r="K220" s="920"/>
      <c r="L220" s="920"/>
      <c r="M220" s="920"/>
      <c r="N220" s="920"/>
      <c r="O220" s="920"/>
      <c r="P220" s="920"/>
      <c r="Q220" s="920"/>
      <c r="R220" s="920"/>
      <c r="S220" s="921"/>
      <c r="U220" s="38"/>
    </row>
    <row r="221" spans="2:21" x14ac:dyDescent="0.3">
      <c r="B221" s="919"/>
      <c r="C221" s="920"/>
      <c r="D221" s="920"/>
      <c r="E221" s="920"/>
      <c r="F221" s="920"/>
      <c r="G221" s="920"/>
      <c r="H221" s="920"/>
      <c r="I221" s="920"/>
      <c r="J221" s="920"/>
      <c r="K221" s="920"/>
      <c r="L221" s="920"/>
      <c r="M221" s="920"/>
      <c r="N221" s="920"/>
      <c r="O221" s="920"/>
      <c r="P221" s="920"/>
      <c r="Q221" s="920"/>
      <c r="R221" s="920"/>
      <c r="S221" s="921"/>
      <c r="U221" s="38"/>
    </row>
    <row r="222" spans="2:21" x14ac:dyDescent="0.3">
      <c r="B222" s="919"/>
      <c r="C222" s="920"/>
      <c r="D222" s="920"/>
      <c r="E222" s="920"/>
      <c r="F222" s="920"/>
      <c r="G222" s="920"/>
      <c r="H222" s="920"/>
      <c r="I222" s="920"/>
      <c r="J222" s="920"/>
      <c r="K222" s="920"/>
      <c r="L222" s="920"/>
      <c r="M222" s="920"/>
      <c r="N222" s="920"/>
      <c r="O222" s="920"/>
      <c r="P222" s="920"/>
      <c r="Q222" s="920"/>
      <c r="R222" s="920"/>
      <c r="S222" s="921"/>
      <c r="U222" s="38"/>
    </row>
    <row r="223" spans="2:21" x14ac:dyDescent="0.3">
      <c r="B223" s="919"/>
      <c r="C223" s="920"/>
      <c r="D223" s="920"/>
      <c r="E223" s="920"/>
      <c r="F223" s="920"/>
      <c r="G223" s="920"/>
      <c r="H223" s="920"/>
      <c r="I223" s="920"/>
      <c r="J223" s="920"/>
      <c r="K223" s="920"/>
      <c r="L223" s="920"/>
      <c r="M223" s="920"/>
      <c r="N223" s="920"/>
      <c r="O223" s="920"/>
      <c r="P223" s="920"/>
      <c r="Q223" s="920"/>
      <c r="R223" s="920"/>
      <c r="S223" s="921"/>
      <c r="U223" s="38"/>
    </row>
    <row r="224" spans="2:21" x14ac:dyDescent="0.3">
      <c r="B224" s="919"/>
      <c r="C224" s="920"/>
      <c r="D224" s="920"/>
      <c r="E224" s="920"/>
      <c r="F224" s="920"/>
      <c r="G224" s="920"/>
      <c r="H224" s="920"/>
      <c r="I224" s="920"/>
      <c r="J224" s="920"/>
      <c r="K224" s="920"/>
      <c r="L224" s="920"/>
      <c r="M224" s="920"/>
      <c r="N224" s="920"/>
      <c r="O224" s="920"/>
      <c r="P224" s="920"/>
      <c r="Q224" s="920"/>
      <c r="R224" s="920"/>
      <c r="S224" s="921"/>
      <c r="U224" s="38"/>
    </row>
    <row r="225" spans="2:21" x14ac:dyDescent="0.3">
      <c r="B225" s="919"/>
      <c r="C225" s="920"/>
      <c r="D225" s="920"/>
      <c r="E225" s="920"/>
      <c r="F225" s="920"/>
      <c r="G225" s="920"/>
      <c r="H225" s="920"/>
      <c r="I225" s="920"/>
      <c r="J225" s="920"/>
      <c r="K225" s="920"/>
      <c r="L225" s="920"/>
      <c r="M225" s="920"/>
      <c r="N225" s="920"/>
      <c r="O225" s="920"/>
      <c r="P225" s="920"/>
      <c r="Q225" s="920"/>
      <c r="R225" s="920"/>
      <c r="S225" s="921"/>
      <c r="U225" s="38"/>
    </row>
    <row r="226" spans="2:21" x14ac:dyDescent="0.3">
      <c r="B226" s="919"/>
      <c r="C226" s="920"/>
      <c r="D226" s="920"/>
      <c r="E226" s="920"/>
      <c r="F226" s="920"/>
      <c r="G226" s="920"/>
      <c r="H226" s="920"/>
      <c r="I226" s="920"/>
      <c r="J226" s="920"/>
      <c r="K226" s="920"/>
      <c r="L226" s="920"/>
      <c r="M226" s="920"/>
      <c r="N226" s="920"/>
      <c r="O226" s="920"/>
      <c r="P226" s="920"/>
      <c r="Q226" s="920"/>
      <c r="R226" s="920"/>
      <c r="S226" s="921"/>
      <c r="U226" s="38"/>
    </row>
    <row r="227" spans="2:21" x14ac:dyDescent="0.3">
      <c r="B227" s="919"/>
      <c r="C227" s="920"/>
      <c r="D227" s="920"/>
      <c r="E227" s="920"/>
      <c r="F227" s="920"/>
      <c r="G227" s="920"/>
      <c r="H227" s="920"/>
      <c r="I227" s="920"/>
      <c r="J227" s="920"/>
      <c r="K227" s="920"/>
      <c r="L227" s="920"/>
      <c r="M227" s="920"/>
      <c r="N227" s="920"/>
      <c r="O227" s="920"/>
      <c r="P227" s="920"/>
      <c r="Q227" s="920"/>
      <c r="R227" s="920"/>
      <c r="S227" s="921"/>
      <c r="U227" s="38"/>
    </row>
    <row r="228" spans="2:21" x14ac:dyDescent="0.3">
      <c r="B228" s="919"/>
      <c r="C228" s="920"/>
      <c r="D228" s="920"/>
      <c r="E228" s="920"/>
      <c r="F228" s="920"/>
      <c r="G228" s="920"/>
      <c r="H228" s="920"/>
      <c r="I228" s="920"/>
      <c r="J228" s="920"/>
      <c r="K228" s="920"/>
      <c r="L228" s="920"/>
      <c r="M228" s="920"/>
      <c r="N228" s="920"/>
      <c r="O228" s="920"/>
      <c r="P228" s="920"/>
      <c r="Q228" s="920"/>
      <c r="R228" s="920"/>
      <c r="S228" s="921"/>
      <c r="U228" s="38"/>
    </row>
    <row r="229" spans="2:21" x14ac:dyDescent="0.3">
      <c r="B229" s="919"/>
      <c r="C229" s="920"/>
      <c r="D229" s="920"/>
      <c r="E229" s="920"/>
      <c r="F229" s="920"/>
      <c r="G229" s="920"/>
      <c r="H229" s="920"/>
      <c r="I229" s="920"/>
      <c r="J229" s="920"/>
      <c r="K229" s="920"/>
      <c r="L229" s="920"/>
      <c r="M229" s="920"/>
      <c r="N229" s="920"/>
      <c r="O229" s="920"/>
      <c r="P229" s="920"/>
      <c r="Q229" s="920"/>
      <c r="R229" s="920"/>
      <c r="S229" s="921"/>
      <c r="U229" s="38"/>
    </row>
    <row r="230" spans="2:21" x14ac:dyDescent="0.3">
      <c r="B230" s="919"/>
      <c r="C230" s="920"/>
      <c r="D230" s="920"/>
      <c r="E230" s="920"/>
      <c r="F230" s="920"/>
      <c r="G230" s="920"/>
      <c r="H230" s="920"/>
      <c r="I230" s="920"/>
      <c r="J230" s="920"/>
      <c r="K230" s="920"/>
      <c r="L230" s="920"/>
      <c r="M230" s="920"/>
      <c r="N230" s="920"/>
      <c r="O230" s="920"/>
      <c r="P230" s="920"/>
      <c r="Q230" s="920"/>
      <c r="R230" s="920"/>
      <c r="S230" s="921"/>
      <c r="U230" s="38"/>
    </row>
    <row r="231" spans="2:21" x14ac:dyDescent="0.3">
      <c r="B231" s="919"/>
      <c r="C231" s="920"/>
      <c r="D231" s="920"/>
      <c r="E231" s="920"/>
      <c r="F231" s="920"/>
      <c r="G231" s="920"/>
      <c r="H231" s="920"/>
      <c r="I231" s="920"/>
      <c r="J231" s="920"/>
      <c r="K231" s="920"/>
      <c r="L231" s="920"/>
      <c r="M231" s="920"/>
      <c r="N231" s="920"/>
      <c r="O231" s="920"/>
      <c r="P231" s="920"/>
      <c r="Q231" s="920"/>
      <c r="R231" s="920"/>
      <c r="S231" s="921"/>
      <c r="U231" s="38"/>
    </row>
    <row r="232" spans="2:21" x14ac:dyDescent="0.3">
      <c r="B232" s="919"/>
      <c r="C232" s="920"/>
      <c r="D232" s="920"/>
      <c r="E232" s="920"/>
      <c r="F232" s="920"/>
      <c r="G232" s="920"/>
      <c r="H232" s="920"/>
      <c r="I232" s="920"/>
      <c r="J232" s="920"/>
      <c r="K232" s="920"/>
      <c r="L232" s="920"/>
      <c r="M232" s="920"/>
      <c r="N232" s="920"/>
      <c r="O232" s="920"/>
      <c r="P232" s="920"/>
      <c r="Q232" s="920"/>
      <c r="R232" s="920"/>
      <c r="S232" s="921"/>
      <c r="U232" s="38"/>
    </row>
    <row r="233" spans="2:21" x14ac:dyDescent="0.3">
      <c r="B233" s="919"/>
      <c r="C233" s="920"/>
      <c r="D233" s="920"/>
      <c r="E233" s="920"/>
      <c r="F233" s="920"/>
      <c r="G233" s="920"/>
      <c r="H233" s="920"/>
      <c r="I233" s="920"/>
      <c r="J233" s="920"/>
      <c r="K233" s="920"/>
      <c r="L233" s="920"/>
      <c r="M233" s="920"/>
      <c r="N233" s="920"/>
      <c r="O233" s="920"/>
      <c r="P233" s="920"/>
      <c r="Q233" s="920"/>
      <c r="R233" s="920"/>
      <c r="S233" s="921"/>
      <c r="U233" s="38"/>
    </row>
    <row r="234" spans="2:21" x14ac:dyDescent="0.3">
      <c r="B234" s="919"/>
      <c r="C234" s="920"/>
      <c r="D234" s="920"/>
      <c r="E234" s="920"/>
      <c r="F234" s="920"/>
      <c r="G234" s="920"/>
      <c r="H234" s="920"/>
      <c r="I234" s="920"/>
      <c r="J234" s="920"/>
      <c r="K234" s="920"/>
      <c r="L234" s="920"/>
      <c r="M234" s="920"/>
      <c r="N234" s="920"/>
      <c r="O234" s="920"/>
      <c r="P234" s="920"/>
      <c r="Q234" s="920"/>
      <c r="R234" s="920"/>
      <c r="S234" s="921"/>
      <c r="U234" s="38"/>
    </row>
    <row r="235" spans="2:21" x14ac:dyDescent="0.3">
      <c r="B235" s="919"/>
      <c r="C235" s="920"/>
      <c r="D235" s="920"/>
      <c r="E235" s="920"/>
      <c r="F235" s="920"/>
      <c r="G235" s="920"/>
      <c r="H235" s="920"/>
      <c r="I235" s="920"/>
      <c r="J235" s="920"/>
      <c r="K235" s="920"/>
      <c r="L235" s="920"/>
      <c r="M235" s="920"/>
      <c r="N235" s="920"/>
      <c r="O235" s="920"/>
      <c r="P235" s="920"/>
      <c r="Q235" s="920"/>
      <c r="R235" s="920"/>
      <c r="S235" s="921"/>
      <c r="U235" s="38"/>
    </row>
    <row r="236" spans="2:21" x14ac:dyDescent="0.3">
      <c r="B236" s="919"/>
      <c r="C236" s="920"/>
      <c r="D236" s="920"/>
      <c r="E236" s="920"/>
      <c r="F236" s="920"/>
      <c r="G236" s="920"/>
      <c r="H236" s="920"/>
      <c r="I236" s="920"/>
      <c r="J236" s="920"/>
      <c r="K236" s="920"/>
      <c r="L236" s="920"/>
      <c r="M236" s="920"/>
      <c r="N236" s="920"/>
      <c r="O236" s="920"/>
      <c r="P236" s="920"/>
      <c r="Q236" s="920"/>
      <c r="R236" s="920"/>
      <c r="S236" s="921"/>
      <c r="U236" s="38"/>
    </row>
    <row r="237" spans="2:21" x14ac:dyDescent="0.3">
      <c r="B237" s="919"/>
      <c r="C237" s="920"/>
      <c r="D237" s="920"/>
      <c r="E237" s="920"/>
      <c r="F237" s="920"/>
      <c r="G237" s="920"/>
      <c r="H237" s="920"/>
      <c r="I237" s="920"/>
      <c r="J237" s="920"/>
      <c r="K237" s="920"/>
      <c r="L237" s="920"/>
      <c r="M237" s="920"/>
      <c r="N237" s="920"/>
      <c r="O237" s="920"/>
      <c r="P237" s="920"/>
      <c r="Q237" s="920"/>
      <c r="R237" s="920"/>
      <c r="S237" s="921"/>
      <c r="U237" s="38"/>
    </row>
    <row r="238" spans="2:21" x14ac:dyDescent="0.3">
      <c r="B238" s="919"/>
      <c r="C238" s="920"/>
      <c r="D238" s="920"/>
      <c r="E238" s="920"/>
      <c r="F238" s="920"/>
      <c r="G238" s="920"/>
      <c r="H238" s="920"/>
      <c r="I238" s="920"/>
      <c r="J238" s="920"/>
      <c r="K238" s="920"/>
      <c r="L238" s="920"/>
      <c r="M238" s="920"/>
      <c r="N238" s="920"/>
      <c r="O238" s="920"/>
      <c r="P238" s="920"/>
      <c r="Q238" s="920"/>
      <c r="R238" s="920"/>
      <c r="S238" s="921"/>
      <c r="U238" s="38"/>
    </row>
    <row r="239" spans="2:21" x14ac:dyDescent="0.3">
      <c r="B239" s="919"/>
      <c r="C239" s="920"/>
      <c r="D239" s="920"/>
      <c r="E239" s="920"/>
      <c r="F239" s="920"/>
      <c r="G239" s="920"/>
      <c r="H239" s="920"/>
      <c r="I239" s="920"/>
      <c r="J239" s="920"/>
      <c r="K239" s="920"/>
      <c r="L239" s="920"/>
      <c r="M239" s="920"/>
      <c r="N239" s="920"/>
      <c r="O239" s="920"/>
      <c r="P239" s="920"/>
      <c r="Q239" s="920"/>
      <c r="R239" s="920"/>
      <c r="S239" s="921"/>
      <c r="U239" s="38"/>
    </row>
    <row r="240" spans="2:21" x14ac:dyDescent="0.3">
      <c r="B240" s="919"/>
      <c r="C240" s="920"/>
      <c r="D240" s="920"/>
      <c r="E240" s="920"/>
      <c r="F240" s="920"/>
      <c r="G240" s="920"/>
      <c r="H240" s="920"/>
      <c r="I240" s="920"/>
      <c r="J240" s="920"/>
      <c r="K240" s="920"/>
      <c r="L240" s="920"/>
      <c r="M240" s="920"/>
      <c r="N240" s="920"/>
      <c r="O240" s="920"/>
      <c r="P240" s="920"/>
      <c r="Q240" s="920"/>
      <c r="R240" s="920"/>
      <c r="S240" s="921"/>
      <c r="U240" s="38"/>
    </row>
    <row r="241" spans="1:21" x14ac:dyDescent="0.3">
      <c r="B241" s="919"/>
      <c r="C241" s="920"/>
      <c r="D241" s="920"/>
      <c r="E241" s="920"/>
      <c r="F241" s="920"/>
      <c r="G241" s="920"/>
      <c r="H241" s="920"/>
      <c r="I241" s="920"/>
      <c r="J241" s="920"/>
      <c r="K241" s="920"/>
      <c r="L241" s="920"/>
      <c r="M241" s="920"/>
      <c r="N241" s="920"/>
      <c r="O241" s="920"/>
      <c r="P241" s="920"/>
      <c r="Q241" s="920"/>
      <c r="R241" s="920"/>
      <c r="S241" s="921"/>
      <c r="U241" s="38"/>
    </row>
    <row r="242" spans="1:21" x14ac:dyDescent="0.3">
      <c r="B242" s="919"/>
      <c r="C242" s="920"/>
      <c r="D242" s="920"/>
      <c r="E242" s="920"/>
      <c r="F242" s="920"/>
      <c r="G242" s="920"/>
      <c r="H242" s="920"/>
      <c r="I242" s="920"/>
      <c r="J242" s="920"/>
      <c r="K242" s="920"/>
      <c r="L242" s="920"/>
      <c r="M242" s="920"/>
      <c r="N242" s="920"/>
      <c r="O242" s="920"/>
      <c r="P242" s="920"/>
      <c r="Q242" s="920"/>
      <c r="R242" s="920"/>
      <c r="S242" s="921"/>
      <c r="U242" s="38"/>
    </row>
    <row r="243" spans="1:21" ht="17.25" thickBot="1" x14ac:dyDescent="0.35">
      <c r="B243" s="922"/>
      <c r="C243" s="923"/>
      <c r="D243" s="923"/>
      <c r="E243" s="923"/>
      <c r="F243" s="923"/>
      <c r="G243" s="923"/>
      <c r="H243" s="923"/>
      <c r="I243" s="923"/>
      <c r="J243" s="923"/>
      <c r="K243" s="923"/>
      <c r="L243" s="923"/>
      <c r="M243" s="923"/>
      <c r="N243" s="923"/>
      <c r="O243" s="923"/>
      <c r="P243" s="923"/>
      <c r="Q243" s="923"/>
      <c r="R243" s="923"/>
      <c r="S243" s="924"/>
      <c r="U243" s="38"/>
    </row>
    <row r="244" spans="1:21" x14ac:dyDescent="0.3">
      <c r="U244" s="38"/>
    </row>
    <row r="245" spans="1:21" x14ac:dyDescent="0.3">
      <c r="A245" s="38"/>
      <c r="B245" s="38"/>
      <c r="C245" s="38"/>
      <c r="D245" s="38"/>
      <c r="E245" s="38"/>
      <c r="F245" s="38"/>
      <c r="G245" s="38"/>
      <c r="H245" s="38"/>
      <c r="I245" s="38"/>
      <c r="J245" s="38"/>
      <c r="K245" s="38"/>
      <c r="L245" s="38"/>
      <c r="M245" s="38"/>
      <c r="N245" s="38"/>
      <c r="O245" s="38"/>
      <c r="P245" s="38"/>
      <c r="Q245" s="38"/>
      <c r="R245" s="38"/>
      <c r="S245" s="38"/>
      <c r="T245" s="38"/>
      <c r="U245" s="38"/>
    </row>
  </sheetData>
  <sheetProtection password="CA82" sheet="1" scenarios="1" selectLockedCells="1"/>
  <mergeCells count="11">
    <mergeCell ref="B112:G142"/>
    <mergeCell ref="I112:S142"/>
    <mergeCell ref="B212:S243"/>
    <mergeCell ref="B2:C2"/>
    <mergeCell ref="B12:G42"/>
    <mergeCell ref="I12:S42"/>
    <mergeCell ref="B45:S76"/>
    <mergeCell ref="B79:G109"/>
    <mergeCell ref="I79:S109"/>
    <mergeCell ref="B145:G175"/>
    <mergeCell ref="B178:S209"/>
  </mergeCells>
  <conditionalFormatting sqref="B2 B3:C8">
    <cfRule type="expression" dxfId="4" priority="1" stopIfTrue="1">
      <formula>CELL("Protect",B2)=0</formula>
    </cfRule>
  </conditionalFormatting>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I53"/>
  <sheetViews>
    <sheetView showGridLines="0" zoomScale="90" zoomScaleNormal="90" workbookViewId="0">
      <selection activeCell="E4" sqref="E4"/>
    </sheetView>
  </sheetViews>
  <sheetFormatPr defaultRowHeight="16.5" x14ac:dyDescent="0.3"/>
  <cols>
    <col min="1" max="1" width="4.42578125" style="37" customWidth="1"/>
    <col min="2" max="2" width="28.7109375" style="37" bestFit="1" customWidth="1"/>
    <col min="3" max="3" width="38.42578125" style="37" customWidth="1"/>
    <col min="4" max="4" width="9.140625" style="37"/>
    <col min="5" max="5" width="24.140625" style="37" bestFit="1" customWidth="1"/>
    <col min="6" max="6" width="9.140625" style="37"/>
    <col min="7" max="7" width="69.28515625" style="37" customWidth="1"/>
    <col min="8" max="8" width="5" style="37" customWidth="1"/>
    <col min="9" max="9" width="4.42578125" style="37" customWidth="1"/>
    <col min="10" max="16384" width="9.140625" style="37"/>
  </cols>
  <sheetData>
    <row r="1" spans="2:9" ht="17.25" thickBot="1" x14ac:dyDescent="0.35">
      <c r="I1" s="38"/>
    </row>
    <row r="2" spans="2:9" ht="18" thickBot="1" x14ac:dyDescent="0.35">
      <c r="B2" s="593" t="str">
        <f>'Version Control'!$B$2</f>
        <v>Title Block</v>
      </c>
      <c r="C2" s="594"/>
      <c r="I2" s="38"/>
    </row>
    <row r="3" spans="2:9" x14ac:dyDescent="0.3">
      <c r="B3" s="366" t="str">
        <f>'Version Control'!$B$3</f>
        <v>Test Report Template Name:</v>
      </c>
      <c r="C3" s="367" t="str">
        <f>'Version Control'!$C$3</f>
        <v>Residential Freezer  Appendix B1</v>
      </c>
      <c r="I3" s="38"/>
    </row>
    <row r="4" spans="2:9" x14ac:dyDescent="0.3">
      <c r="B4" s="364" t="str">
        <f>'Version Control'!$B$4</f>
        <v>Version Number:</v>
      </c>
      <c r="C4" s="576" t="str">
        <f>'Version Control'!$C$4</f>
        <v>v2.0</v>
      </c>
      <c r="E4" s="72" t="s">
        <v>265</v>
      </c>
      <c r="I4" s="38"/>
    </row>
    <row r="5" spans="2:9" x14ac:dyDescent="0.3">
      <c r="B5" s="363" t="str">
        <f>'Version Control'!$B$5</f>
        <v xml:space="preserve">Latest Template Revision: </v>
      </c>
      <c r="C5" s="361">
        <f>'Version Control'!$C$5</f>
        <v>42160</v>
      </c>
      <c r="I5" s="38"/>
    </row>
    <row r="6" spans="2:9" x14ac:dyDescent="0.3">
      <c r="B6" s="363" t="str">
        <f>'Version Control'!$B$6</f>
        <v>Tab Name:</v>
      </c>
      <c r="C6" s="576" t="str">
        <f ca="1">MID(CELL("filename",B1), FIND("]", CELL("filename", B1))+ 1, 255)</f>
        <v>Comments</v>
      </c>
      <c r="I6" s="38"/>
    </row>
    <row r="7" spans="2:9" ht="38.25" customHeight="1" x14ac:dyDescent="0.3">
      <c r="B7" s="577" t="str">
        <f>'Version Control'!$B$7</f>
        <v>File Name:</v>
      </c>
      <c r="C7" s="578" t="str">
        <f ca="1">'Version Control'!$C$7</f>
        <v>Residential Freezer Appendix B1 - v2.0.xlsx</v>
      </c>
      <c r="I7" s="38"/>
    </row>
    <row r="8" spans="2:9" ht="17.25" thickBot="1" x14ac:dyDescent="0.35">
      <c r="B8" s="365" t="str">
        <f>'Version Control'!$B$8</f>
        <v xml:space="preserve">Test Completion Date: </v>
      </c>
      <c r="C8" s="362" t="str">
        <f>'Version Control'!$C$8</f>
        <v>[MM/DD/YYYY]</v>
      </c>
      <c r="I8" s="38"/>
    </row>
    <row r="9" spans="2:9" x14ac:dyDescent="0.3">
      <c r="I9" s="38"/>
    </row>
    <row r="10" spans="2:9" ht="17.25" thickBot="1" x14ac:dyDescent="0.35">
      <c r="I10" s="38"/>
    </row>
    <row r="11" spans="2:9" ht="18" thickBot="1" x14ac:dyDescent="0.35">
      <c r="B11" s="928" t="s">
        <v>261</v>
      </c>
      <c r="C11" s="929"/>
      <c r="D11" s="929"/>
      <c r="E11" s="929"/>
      <c r="F11" s="929"/>
      <c r="G11" s="930"/>
      <c r="I11" s="38"/>
    </row>
    <row r="12" spans="2:9" x14ac:dyDescent="0.3">
      <c r="B12" s="76"/>
      <c r="C12" s="77"/>
      <c r="D12" s="77"/>
      <c r="E12" s="77"/>
      <c r="F12" s="77"/>
      <c r="G12" s="78"/>
      <c r="I12" s="38"/>
    </row>
    <row r="13" spans="2:9" x14ac:dyDescent="0.3">
      <c r="B13" s="643"/>
      <c r="C13" s="644"/>
      <c r="D13" s="644"/>
      <c r="E13" s="644"/>
      <c r="F13" s="644"/>
      <c r="G13" s="645"/>
      <c r="I13" s="38"/>
    </row>
    <row r="14" spans="2:9" x14ac:dyDescent="0.3">
      <c r="B14" s="646"/>
      <c r="C14" s="647"/>
      <c r="D14" s="647"/>
      <c r="E14" s="647"/>
      <c r="F14" s="647"/>
      <c r="G14" s="648"/>
      <c r="I14" s="38"/>
    </row>
    <row r="15" spans="2:9" x14ac:dyDescent="0.3">
      <c r="B15" s="646"/>
      <c r="C15" s="647"/>
      <c r="D15" s="647"/>
      <c r="E15" s="647"/>
      <c r="F15" s="647"/>
      <c r="G15" s="648"/>
      <c r="I15" s="38"/>
    </row>
    <row r="16" spans="2:9" x14ac:dyDescent="0.3">
      <c r="B16" s="925"/>
      <c r="C16" s="926"/>
      <c r="D16" s="926"/>
      <c r="E16" s="926"/>
      <c r="F16" s="926"/>
      <c r="G16" s="927"/>
      <c r="I16" s="38"/>
    </row>
    <row r="17" spans="2:9" x14ac:dyDescent="0.3">
      <c r="B17" s="76"/>
      <c r="C17" s="77"/>
      <c r="D17" s="77"/>
      <c r="E17" s="77"/>
      <c r="F17" s="77"/>
      <c r="G17" s="78"/>
      <c r="I17" s="38"/>
    </row>
    <row r="18" spans="2:9" x14ac:dyDescent="0.3">
      <c r="B18" s="643"/>
      <c r="C18" s="644"/>
      <c r="D18" s="644"/>
      <c r="E18" s="644"/>
      <c r="F18" s="644"/>
      <c r="G18" s="645"/>
      <c r="I18" s="38"/>
    </row>
    <row r="19" spans="2:9" x14ac:dyDescent="0.3">
      <c r="B19" s="646"/>
      <c r="C19" s="647"/>
      <c r="D19" s="647"/>
      <c r="E19" s="647"/>
      <c r="F19" s="647"/>
      <c r="G19" s="648"/>
      <c r="I19" s="38"/>
    </row>
    <row r="20" spans="2:9" x14ac:dyDescent="0.3">
      <c r="B20" s="646"/>
      <c r="C20" s="647"/>
      <c r="D20" s="647"/>
      <c r="E20" s="647"/>
      <c r="F20" s="647"/>
      <c r="G20" s="648"/>
      <c r="I20" s="38"/>
    </row>
    <row r="21" spans="2:9" x14ac:dyDescent="0.3">
      <c r="B21" s="925"/>
      <c r="C21" s="926"/>
      <c r="D21" s="926"/>
      <c r="E21" s="926"/>
      <c r="F21" s="926"/>
      <c r="G21" s="927"/>
      <c r="I21" s="38"/>
    </row>
    <row r="22" spans="2:9" x14ac:dyDescent="0.3">
      <c r="B22" s="76"/>
      <c r="C22" s="77"/>
      <c r="D22" s="77"/>
      <c r="E22" s="77"/>
      <c r="F22" s="77"/>
      <c r="G22" s="78"/>
      <c r="I22" s="38"/>
    </row>
    <row r="23" spans="2:9" x14ac:dyDescent="0.3">
      <c r="B23" s="643"/>
      <c r="C23" s="644"/>
      <c r="D23" s="644"/>
      <c r="E23" s="644"/>
      <c r="F23" s="644"/>
      <c r="G23" s="645"/>
      <c r="I23" s="38"/>
    </row>
    <row r="24" spans="2:9" x14ac:dyDescent="0.3">
      <c r="B24" s="646"/>
      <c r="C24" s="647"/>
      <c r="D24" s="647"/>
      <c r="E24" s="647"/>
      <c r="F24" s="647"/>
      <c r="G24" s="648"/>
      <c r="I24" s="38"/>
    </row>
    <row r="25" spans="2:9" x14ac:dyDescent="0.3">
      <c r="B25" s="646"/>
      <c r="C25" s="647"/>
      <c r="D25" s="647"/>
      <c r="E25" s="647"/>
      <c r="F25" s="647"/>
      <c r="G25" s="648"/>
      <c r="I25" s="38"/>
    </row>
    <row r="26" spans="2:9" x14ac:dyDescent="0.3">
      <c r="B26" s="925"/>
      <c r="C26" s="926"/>
      <c r="D26" s="926"/>
      <c r="E26" s="926"/>
      <c r="F26" s="926"/>
      <c r="G26" s="927"/>
      <c r="I26" s="38"/>
    </row>
    <row r="27" spans="2:9" x14ac:dyDescent="0.3">
      <c r="B27" s="76"/>
      <c r="C27" s="77"/>
      <c r="D27" s="77"/>
      <c r="E27" s="77"/>
      <c r="F27" s="77"/>
      <c r="G27" s="78"/>
      <c r="I27" s="38"/>
    </row>
    <row r="28" spans="2:9" x14ac:dyDescent="0.3">
      <c r="B28" s="643"/>
      <c r="C28" s="644"/>
      <c r="D28" s="644"/>
      <c r="E28" s="644"/>
      <c r="F28" s="644"/>
      <c r="G28" s="645"/>
      <c r="I28" s="38"/>
    </row>
    <row r="29" spans="2:9" x14ac:dyDescent="0.3">
      <c r="B29" s="646"/>
      <c r="C29" s="647"/>
      <c r="D29" s="647"/>
      <c r="E29" s="647"/>
      <c r="F29" s="647"/>
      <c r="G29" s="648"/>
      <c r="I29" s="38"/>
    </row>
    <row r="30" spans="2:9" x14ac:dyDescent="0.3">
      <c r="B30" s="646"/>
      <c r="C30" s="647"/>
      <c r="D30" s="647"/>
      <c r="E30" s="647"/>
      <c r="F30" s="647"/>
      <c r="G30" s="648"/>
      <c r="I30" s="38"/>
    </row>
    <row r="31" spans="2:9" x14ac:dyDescent="0.3">
      <c r="B31" s="925"/>
      <c r="C31" s="926"/>
      <c r="D31" s="926"/>
      <c r="E31" s="926"/>
      <c r="F31" s="926"/>
      <c r="G31" s="927"/>
      <c r="I31" s="38"/>
    </row>
    <row r="32" spans="2:9" x14ac:dyDescent="0.3">
      <c r="B32" s="76"/>
      <c r="C32" s="77"/>
      <c r="D32" s="77"/>
      <c r="E32" s="77"/>
      <c r="F32" s="77"/>
      <c r="G32" s="78"/>
      <c r="I32" s="38"/>
    </row>
    <row r="33" spans="2:9" x14ac:dyDescent="0.3">
      <c r="B33" s="643"/>
      <c r="C33" s="644"/>
      <c r="D33" s="644"/>
      <c r="E33" s="644"/>
      <c r="F33" s="644"/>
      <c r="G33" s="645"/>
      <c r="I33" s="38"/>
    </row>
    <row r="34" spans="2:9" x14ac:dyDescent="0.3">
      <c r="B34" s="646"/>
      <c r="C34" s="647"/>
      <c r="D34" s="647"/>
      <c r="E34" s="647"/>
      <c r="F34" s="647"/>
      <c r="G34" s="648"/>
      <c r="I34" s="38"/>
    </row>
    <row r="35" spans="2:9" x14ac:dyDescent="0.3">
      <c r="B35" s="646"/>
      <c r="C35" s="647"/>
      <c r="D35" s="647"/>
      <c r="E35" s="647"/>
      <c r="F35" s="647"/>
      <c r="G35" s="648"/>
      <c r="I35" s="38"/>
    </row>
    <row r="36" spans="2:9" x14ac:dyDescent="0.3">
      <c r="B36" s="925"/>
      <c r="C36" s="926"/>
      <c r="D36" s="926"/>
      <c r="E36" s="926"/>
      <c r="F36" s="926"/>
      <c r="G36" s="927"/>
      <c r="I36" s="38"/>
    </row>
    <row r="37" spans="2:9" x14ac:dyDescent="0.3">
      <c r="B37" s="76"/>
      <c r="C37" s="77"/>
      <c r="D37" s="77"/>
      <c r="E37" s="77"/>
      <c r="F37" s="77"/>
      <c r="G37" s="78"/>
      <c r="I37" s="38"/>
    </row>
    <row r="38" spans="2:9" x14ac:dyDescent="0.3">
      <c r="B38" s="643"/>
      <c r="C38" s="644"/>
      <c r="D38" s="644"/>
      <c r="E38" s="644"/>
      <c r="F38" s="644"/>
      <c r="G38" s="645"/>
      <c r="I38" s="38"/>
    </row>
    <row r="39" spans="2:9" x14ac:dyDescent="0.3">
      <c r="B39" s="646"/>
      <c r="C39" s="647"/>
      <c r="D39" s="647"/>
      <c r="E39" s="647"/>
      <c r="F39" s="647"/>
      <c r="G39" s="648"/>
      <c r="I39" s="38"/>
    </row>
    <row r="40" spans="2:9" x14ac:dyDescent="0.3">
      <c r="B40" s="646"/>
      <c r="C40" s="647"/>
      <c r="D40" s="647"/>
      <c r="E40" s="647"/>
      <c r="F40" s="647"/>
      <c r="G40" s="648"/>
      <c r="I40" s="38"/>
    </row>
    <row r="41" spans="2:9" x14ac:dyDescent="0.3">
      <c r="B41" s="925"/>
      <c r="C41" s="926"/>
      <c r="D41" s="926"/>
      <c r="E41" s="926"/>
      <c r="F41" s="926"/>
      <c r="G41" s="927"/>
      <c r="I41" s="38"/>
    </row>
    <row r="42" spans="2:9" x14ac:dyDescent="0.3">
      <c r="B42" s="76"/>
      <c r="C42" s="77"/>
      <c r="D42" s="77"/>
      <c r="E42" s="77"/>
      <c r="F42" s="77"/>
      <c r="G42" s="78"/>
      <c r="I42" s="38"/>
    </row>
    <row r="43" spans="2:9" x14ac:dyDescent="0.3">
      <c r="B43" s="643"/>
      <c r="C43" s="644"/>
      <c r="D43" s="644"/>
      <c r="E43" s="644"/>
      <c r="F43" s="644"/>
      <c r="G43" s="645"/>
      <c r="I43" s="38"/>
    </row>
    <row r="44" spans="2:9" x14ac:dyDescent="0.3">
      <c r="B44" s="646"/>
      <c r="C44" s="647"/>
      <c r="D44" s="647"/>
      <c r="E44" s="647"/>
      <c r="F44" s="647"/>
      <c r="G44" s="648"/>
      <c r="I44" s="38"/>
    </row>
    <row r="45" spans="2:9" x14ac:dyDescent="0.3">
      <c r="B45" s="646"/>
      <c r="C45" s="647"/>
      <c r="D45" s="647"/>
      <c r="E45" s="647"/>
      <c r="F45" s="647"/>
      <c r="G45" s="648"/>
      <c r="I45" s="38"/>
    </row>
    <row r="46" spans="2:9" x14ac:dyDescent="0.3">
      <c r="B46" s="925"/>
      <c r="C46" s="926"/>
      <c r="D46" s="926"/>
      <c r="E46" s="926"/>
      <c r="F46" s="926"/>
      <c r="G46" s="927"/>
      <c r="I46" s="38"/>
    </row>
    <row r="47" spans="2:9" x14ac:dyDescent="0.3">
      <c r="B47" s="76"/>
      <c r="C47" s="77"/>
      <c r="D47" s="77"/>
      <c r="E47" s="77"/>
      <c r="F47" s="77"/>
      <c r="G47" s="78"/>
      <c r="I47" s="38"/>
    </row>
    <row r="48" spans="2:9" x14ac:dyDescent="0.3">
      <c r="B48" s="643"/>
      <c r="C48" s="644"/>
      <c r="D48" s="644"/>
      <c r="E48" s="644"/>
      <c r="F48" s="644"/>
      <c r="G48" s="645"/>
      <c r="I48" s="38"/>
    </row>
    <row r="49" spans="1:9" x14ac:dyDescent="0.3">
      <c r="B49" s="646"/>
      <c r="C49" s="647"/>
      <c r="D49" s="647"/>
      <c r="E49" s="647"/>
      <c r="F49" s="647"/>
      <c r="G49" s="648"/>
      <c r="I49" s="38"/>
    </row>
    <row r="50" spans="1:9" x14ac:dyDescent="0.3">
      <c r="B50" s="646"/>
      <c r="C50" s="647"/>
      <c r="D50" s="647"/>
      <c r="E50" s="647"/>
      <c r="F50" s="647"/>
      <c r="G50" s="648"/>
      <c r="I50" s="38"/>
    </row>
    <row r="51" spans="1:9" ht="17.25" thickBot="1" x14ac:dyDescent="0.35">
      <c r="B51" s="649"/>
      <c r="C51" s="650"/>
      <c r="D51" s="650"/>
      <c r="E51" s="650"/>
      <c r="F51" s="650"/>
      <c r="G51" s="651"/>
      <c r="I51" s="38"/>
    </row>
    <row r="52" spans="1:9" x14ac:dyDescent="0.3">
      <c r="I52" s="38"/>
    </row>
    <row r="53" spans="1:9" x14ac:dyDescent="0.3">
      <c r="A53" s="38"/>
      <c r="B53" s="38"/>
      <c r="C53" s="38"/>
      <c r="D53" s="38"/>
      <c r="E53" s="38"/>
      <c r="F53" s="38"/>
      <c r="G53" s="38"/>
      <c r="H53" s="38"/>
      <c r="I53" s="38"/>
    </row>
  </sheetData>
  <sheetProtection password="CA82" sheet="1" objects="1" scenarios="1" selectLockedCells="1"/>
  <mergeCells count="10">
    <mergeCell ref="B48:G51"/>
    <mergeCell ref="B2:C2"/>
    <mergeCell ref="B13:G16"/>
    <mergeCell ref="B18:G21"/>
    <mergeCell ref="B23:G26"/>
    <mergeCell ref="B28:G31"/>
    <mergeCell ref="B33:G36"/>
    <mergeCell ref="B38:G41"/>
    <mergeCell ref="B43:G46"/>
    <mergeCell ref="B11:G11"/>
  </mergeCells>
  <conditionalFormatting sqref="B2 B3:C8">
    <cfRule type="expression" dxfId="3" priority="1" stopIfTrue="1">
      <formula>CELL("Protect",B2)=0</formula>
    </cfRule>
  </conditionalFormatting>
  <hyperlinks>
    <hyperlink ref="E4" location="Instructions!C33" display="Back to Instructions ta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70C0"/>
  </sheetPr>
  <dimension ref="A1:G20"/>
  <sheetViews>
    <sheetView showGridLines="0" zoomScale="80" zoomScaleNormal="80" workbookViewId="0">
      <selection activeCell="E4" sqref="E4"/>
    </sheetView>
  </sheetViews>
  <sheetFormatPr defaultRowHeight="16.5" x14ac:dyDescent="0.3"/>
  <cols>
    <col min="1" max="1" width="4.28515625" style="68" customWidth="1"/>
    <col min="2" max="2" width="30.7109375" style="68" customWidth="1"/>
    <col min="3" max="3" width="42.85546875" style="68" customWidth="1"/>
    <col min="4" max="4" width="34.7109375" style="68" customWidth="1"/>
    <col min="5" max="5" width="48" style="68" customWidth="1"/>
    <col min="6" max="6" width="6.85546875" style="68" customWidth="1"/>
    <col min="7" max="7" width="4.140625" style="68" customWidth="1"/>
    <col min="8" max="16384" width="9.140625" style="68"/>
  </cols>
  <sheetData>
    <row r="1" spans="1:7" ht="17.25" thickBot="1" x14ac:dyDescent="0.35">
      <c r="G1" s="340"/>
    </row>
    <row r="2" spans="1:7" ht="18" thickBot="1" x14ac:dyDescent="0.35">
      <c r="B2" s="593" t="str">
        <f>'Version Control'!$B$2</f>
        <v>Title Block</v>
      </c>
      <c r="C2" s="594"/>
      <c r="G2" s="340"/>
    </row>
    <row r="3" spans="1:7" x14ac:dyDescent="0.3">
      <c r="B3" s="366" t="str">
        <f>'Version Control'!$B$3</f>
        <v>Test Report Template Name:</v>
      </c>
      <c r="C3" s="367" t="str">
        <f>'Version Control'!$C$3</f>
        <v>Residential Freezer  Appendix B1</v>
      </c>
      <c r="G3" s="340"/>
    </row>
    <row r="4" spans="1:7" ht="18" x14ac:dyDescent="0.35">
      <c r="B4" s="364" t="str">
        <f>'Version Control'!$B$4</f>
        <v>Version Number:</v>
      </c>
      <c r="C4" s="576" t="str">
        <f>'Version Control'!$C$4</f>
        <v>v2.0</v>
      </c>
      <c r="E4" s="71" t="s">
        <v>265</v>
      </c>
      <c r="G4" s="340"/>
    </row>
    <row r="5" spans="1:7" x14ac:dyDescent="0.3">
      <c r="B5" s="363" t="str">
        <f>'Version Control'!$B$5</f>
        <v xml:space="preserve">Latest Template Revision: </v>
      </c>
      <c r="C5" s="361">
        <f>'Version Control'!$C$5</f>
        <v>42160</v>
      </c>
      <c r="G5" s="340"/>
    </row>
    <row r="6" spans="1:7" x14ac:dyDescent="0.3">
      <c r="B6" s="363" t="str">
        <f>'Version Control'!$B$6</f>
        <v>Tab Name:</v>
      </c>
      <c r="C6" s="576" t="str">
        <f ca="1">MID(CELL("filename",B1), FIND("]", CELL("filename", B1))+ 1, 255)</f>
        <v>Report Sign-Off Block</v>
      </c>
      <c r="G6" s="340"/>
    </row>
    <row r="7" spans="1:7" ht="33" x14ac:dyDescent="0.3">
      <c r="B7" s="577" t="str">
        <f>'Version Control'!$B$7</f>
        <v>File Name:</v>
      </c>
      <c r="C7" s="578" t="str">
        <f ca="1">'Version Control'!$C$7</f>
        <v>Residential Freezer Appendix B1 - v2.0.xlsx</v>
      </c>
      <c r="G7" s="340"/>
    </row>
    <row r="8" spans="1:7" ht="17.25" thickBot="1" x14ac:dyDescent="0.35">
      <c r="B8" s="365" t="str">
        <f>'Version Control'!$B$8</f>
        <v xml:space="preserve">Test Completion Date: </v>
      </c>
      <c r="C8" s="362" t="str">
        <f>'Version Control'!$C$8</f>
        <v>[MM/DD/YYYY]</v>
      </c>
      <c r="G8" s="340"/>
    </row>
    <row r="9" spans="1:7" x14ac:dyDescent="0.3">
      <c r="G9" s="340"/>
    </row>
    <row r="10" spans="1:7" ht="17.25" thickBot="1" x14ac:dyDescent="0.35">
      <c r="G10" s="340"/>
    </row>
    <row r="11" spans="1:7" ht="18" thickBot="1" x14ac:dyDescent="0.35">
      <c r="A11" s="69"/>
      <c r="B11" s="941" t="s">
        <v>204</v>
      </c>
      <c r="C11" s="942"/>
      <c r="D11" s="942"/>
      <c r="E11" s="943"/>
      <c r="G11" s="340"/>
    </row>
    <row r="12" spans="1:7" ht="28.5" customHeight="1" x14ac:dyDescent="0.3">
      <c r="A12" s="69"/>
      <c r="B12" s="935" t="s">
        <v>391</v>
      </c>
      <c r="C12" s="936"/>
      <c r="D12" s="936"/>
      <c r="E12" s="937"/>
      <c r="G12" s="340"/>
    </row>
    <row r="13" spans="1:7" ht="43.5" customHeight="1" thickBot="1" x14ac:dyDescent="0.35">
      <c r="A13" s="69"/>
      <c r="B13" s="938"/>
      <c r="C13" s="939"/>
      <c r="D13" s="939"/>
      <c r="E13" s="940"/>
      <c r="G13" s="340"/>
    </row>
    <row r="14" spans="1:7" ht="17.25" x14ac:dyDescent="0.35">
      <c r="A14" s="69"/>
      <c r="B14" s="658" t="s">
        <v>205</v>
      </c>
      <c r="C14" s="659"/>
      <c r="D14" s="518" t="s">
        <v>203</v>
      </c>
      <c r="E14" s="519" t="s">
        <v>206</v>
      </c>
      <c r="G14" s="340"/>
    </row>
    <row r="15" spans="1:7" x14ac:dyDescent="0.3">
      <c r="A15" s="69"/>
      <c r="B15" s="931" t="s">
        <v>207</v>
      </c>
      <c r="C15" s="932"/>
      <c r="D15" s="33" t="str">
        <f>'General Info &amp; Test Results'!C17</f>
        <v>[MM/DD/YYYY]</v>
      </c>
      <c r="E15" s="422" t="s">
        <v>392</v>
      </c>
      <c r="G15" s="340"/>
    </row>
    <row r="16" spans="1:7" x14ac:dyDescent="0.3">
      <c r="A16" s="69"/>
      <c r="B16" s="931" t="s">
        <v>332</v>
      </c>
      <c r="C16" s="932"/>
      <c r="D16" s="32" t="s">
        <v>239</v>
      </c>
      <c r="E16" s="422" t="s">
        <v>392</v>
      </c>
      <c r="G16" s="340"/>
    </row>
    <row r="17" spans="1:7" x14ac:dyDescent="0.3">
      <c r="A17" s="69"/>
      <c r="B17" s="931" t="s">
        <v>394</v>
      </c>
      <c r="C17" s="932"/>
      <c r="D17" s="32" t="s">
        <v>239</v>
      </c>
      <c r="E17" s="422" t="s">
        <v>392</v>
      </c>
      <c r="G17" s="340"/>
    </row>
    <row r="18" spans="1:7" ht="17.25" thickBot="1" x14ac:dyDescent="0.35">
      <c r="A18" s="69"/>
      <c r="B18" s="933" t="s">
        <v>394</v>
      </c>
      <c r="C18" s="934"/>
      <c r="D18" s="520" t="s">
        <v>239</v>
      </c>
      <c r="E18" s="592" t="s">
        <v>392</v>
      </c>
      <c r="G18" s="340"/>
    </row>
    <row r="19" spans="1:7" x14ac:dyDescent="0.3">
      <c r="G19" s="340"/>
    </row>
    <row r="20" spans="1:7" x14ac:dyDescent="0.3">
      <c r="A20" s="340"/>
      <c r="B20" s="340"/>
      <c r="C20" s="340"/>
      <c r="D20" s="340"/>
      <c r="E20" s="340"/>
      <c r="F20" s="340"/>
      <c r="G20" s="340"/>
    </row>
  </sheetData>
  <sheetProtection password="CA82" sheet="1" objects="1" scenarios="1" selectLockedCells="1"/>
  <mergeCells count="8">
    <mergeCell ref="B2:C2"/>
    <mergeCell ref="B17:C17"/>
    <mergeCell ref="B18:C18"/>
    <mergeCell ref="B12:E13"/>
    <mergeCell ref="B14:C14"/>
    <mergeCell ref="B15:C15"/>
    <mergeCell ref="B16:C16"/>
    <mergeCell ref="B11:E11"/>
  </mergeCells>
  <conditionalFormatting sqref="B2 B3:C8">
    <cfRule type="expression" dxfId="2" priority="1" stopIfTrue="1">
      <formula>CELL("Protect",B2)=0</formula>
    </cfRule>
  </conditionalFormatting>
  <hyperlinks>
    <hyperlink ref="E4" location="Instructions!C33" display="Back to Instructions tab"/>
  </hyperlinks>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B35"/>
  <sheetViews>
    <sheetView showGridLines="0" zoomScale="80" zoomScaleNormal="80" workbookViewId="0">
      <selection activeCell="B2" sqref="B2:C8"/>
    </sheetView>
  </sheetViews>
  <sheetFormatPr defaultRowHeight="16.5" x14ac:dyDescent="0.3"/>
  <cols>
    <col min="1" max="1" width="3.42578125" style="1" customWidth="1"/>
    <col min="2" max="2" width="30.7109375" style="1" bestFit="1" customWidth="1"/>
    <col min="3" max="3" width="40.7109375" style="1" customWidth="1"/>
    <col min="4" max="4" width="22.42578125" style="1" bestFit="1" customWidth="1"/>
    <col min="5" max="5" width="9.140625" style="1"/>
    <col min="6" max="6" width="16.42578125" style="1" bestFit="1" customWidth="1"/>
    <col min="7" max="7" width="9.140625" style="1"/>
    <col min="8" max="8" width="23.5703125" style="1" customWidth="1"/>
    <col min="9" max="9" width="3.140625" style="1" customWidth="1"/>
    <col min="10" max="10" width="8.5703125" style="1" bestFit="1" customWidth="1"/>
    <col min="11" max="11" width="5.7109375" style="1" customWidth="1"/>
    <col min="12" max="12" width="18.42578125" style="1" bestFit="1" customWidth="1"/>
    <col min="13" max="13" width="7.28515625" style="1" customWidth="1"/>
    <col min="14" max="14" width="12.85546875" style="1" bestFit="1" customWidth="1"/>
    <col min="15" max="15" width="6.28515625" style="1" customWidth="1"/>
    <col min="16" max="16" width="26.7109375" style="1" bestFit="1" customWidth="1"/>
    <col min="17" max="17" width="7.140625" style="1" customWidth="1"/>
    <col min="18" max="18" width="17.85546875" style="1" bestFit="1" customWidth="1"/>
    <col min="19" max="19" width="8.42578125" style="1" customWidth="1"/>
    <col min="20" max="20" width="32.7109375" style="1" bestFit="1" customWidth="1"/>
    <col min="21" max="21" width="6.42578125" style="1" customWidth="1"/>
    <col min="22" max="22" width="13.7109375" style="1" bestFit="1" customWidth="1"/>
    <col min="23" max="23" width="9" style="1" customWidth="1"/>
    <col min="24" max="24" width="12.28515625" style="1" bestFit="1" customWidth="1"/>
    <col min="25" max="25" width="6.85546875" style="1" customWidth="1"/>
    <col min="26" max="26" width="12.42578125" style="1" bestFit="1" customWidth="1"/>
    <col min="27" max="27" width="4.5703125" style="1" customWidth="1"/>
    <col min="28" max="28" width="3.42578125" style="1" customWidth="1"/>
    <col min="29" max="16384" width="9.140625" style="1"/>
  </cols>
  <sheetData>
    <row r="1" spans="2:28" ht="17.25" thickBot="1" x14ac:dyDescent="0.35">
      <c r="AB1" s="357"/>
    </row>
    <row r="2" spans="2:28" ht="18" thickBot="1" x14ac:dyDescent="0.35">
      <c r="B2" s="593" t="str">
        <f>'Version Control'!$B$2</f>
        <v>Title Block</v>
      </c>
      <c r="C2" s="594"/>
      <c r="D2" s="369"/>
      <c r="E2" s="370"/>
      <c r="F2" s="370"/>
      <c r="AB2" s="357"/>
    </row>
    <row r="3" spans="2:28" x14ac:dyDescent="0.3">
      <c r="B3" s="366" t="str">
        <f>'Version Control'!$B$3</f>
        <v>Test Report Template Name:</v>
      </c>
      <c r="C3" s="367" t="str">
        <f>'Version Control'!$C$3</f>
        <v>Residential Freezer  Appendix B1</v>
      </c>
      <c r="D3" s="371"/>
      <c r="E3" s="368"/>
      <c r="F3" s="368"/>
      <c r="AB3" s="357"/>
    </row>
    <row r="4" spans="2:28" x14ac:dyDescent="0.3">
      <c r="B4" s="364" t="str">
        <f>'Version Control'!$B$4</f>
        <v>Version Number:</v>
      </c>
      <c r="C4" s="576" t="str">
        <f>'Version Control'!$C$4</f>
        <v>v2.0</v>
      </c>
      <c r="D4" s="371"/>
      <c r="E4" s="368"/>
      <c r="F4" s="368"/>
      <c r="AB4" s="357"/>
    </row>
    <row r="5" spans="2:28" x14ac:dyDescent="0.3">
      <c r="B5" s="363" t="str">
        <f>'Version Control'!$B$5</f>
        <v xml:space="preserve">Latest Template Revision: </v>
      </c>
      <c r="C5" s="361">
        <f>'Version Control'!$C$5</f>
        <v>42160</v>
      </c>
      <c r="D5" s="371"/>
      <c r="E5" s="368"/>
      <c r="F5" s="368"/>
      <c r="AB5" s="357"/>
    </row>
    <row r="6" spans="2:28" x14ac:dyDescent="0.3">
      <c r="B6" s="363" t="str">
        <f>'Version Control'!$B$6</f>
        <v>Tab Name:</v>
      </c>
      <c r="C6" s="576" t="str">
        <f ca="1">MID(CELL("filename",B1), FIND("]", CELL("filename", B1))+ 1, 255)</f>
        <v>Drop-Downs</v>
      </c>
      <c r="D6" s="371"/>
      <c r="E6" s="368"/>
      <c r="F6" s="368"/>
      <c r="AB6" s="357"/>
    </row>
    <row r="7" spans="2:28" ht="39" customHeight="1" x14ac:dyDescent="0.3">
      <c r="B7" s="577" t="str">
        <f>'Version Control'!$B$7</f>
        <v>File Name:</v>
      </c>
      <c r="C7" s="578" t="str">
        <f ca="1">'Version Control'!$C$7</f>
        <v>Residential Freezer Appendix B1 - v2.0.xlsx</v>
      </c>
      <c r="D7" s="371"/>
      <c r="E7" s="368"/>
      <c r="F7" s="368"/>
      <c r="AB7" s="357"/>
    </row>
    <row r="8" spans="2:28" ht="17.25" thickBot="1" x14ac:dyDescent="0.35">
      <c r="B8" s="365" t="str">
        <f>'Version Control'!$B$8</f>
        <v xml:space="preserve">Test Completion Date: </v>
      </c>
      <c r="C8" s="362" t="str">
        <f>'Version Control'!$C$8</f>
        <v>[MM/DD/YYYY]</v>
      </c>
      <c r="D8" s="371"/>
      <c r="E8" s="368"/>
      <c r="F8" s="368"/>
      <c r="AB8" s="357"/>
    </row>
    <row r="9" spans="2:28" x14ac:dyDescent="0.3">
      <c r="AB9" s="357"/>
    </row>
    <row r="10" spans="2:28" x14ac:dyDescent="0.3">
      <c r="AB10" s="357"/>
    </row>
    <row r="11" spans="2:28" ht="17.25" x14ac:dyDescent="0.35">
      <c r="B11" s="2" t="s">
        <v>96</v>
      </c>
      <c r="D11" s="2" t="s">
        <v>94</v>
      </c>
      <c r="F11" s="2" t="s">
        <v>99</v>
      </c>
      <c r="H11" s="2" t="s">
        <v>102</v>
      </c>
      <c r="J11" s="2" t="s">
        <v>154</v>
      </c>
      <c r="L11" s="2" t="s">
        <v>121</v>
      </c>
      <c r="N11" s="2" t="s">
        <v>122</v>
      </c>
      <c r="P11" s="2" t="s">
        <v>161</v>
      </c>
      <c r="R11" s="2" t="s">
        <v>256</v>
      </c>
      <c r="T11" s="2" t="s">
        <v>259</v>
      </c>
      <c r="V11" s="2" t="s">
        <v>260</v>
      </c>
      <c r="X11" s="2" t="s">
        <v>270</v>
      </c>
      <c r="Z11" s="2" t="s">
        <v>275</v>
      </c>
      <c r="AB11" s="357"/>
    </row>
    <row r="12" spans="2:28" ht="17.25" x14ac:dyDescent="0.35">
      <c r="B12" s="358"/>
      <c r="D12" s="4"/>
      <c r="E12" s="2"/>
      <c r="F12" s="4"/>
      <c r="H12" s="358"/>
      <c r="J12" s="4"/>
      <c r="L12" s="5"/>
      <c r="N12" s="4"/>
      <c r="P12" s="4"/>
      <c r="Q12" s="3"/>
      <c r="R12" s="4"/>
      <c r="T12" s="4"/>
      <c r="V12" s="4"/>
      <c r="X12" s="358">
        <v>0</v>
      </c>
      <c r="Z12" s="4"/>
      <c r="AB12" s="357"/>
    </row>
    <row r="13" spans="2:28" x14ac:dyDescent="0.3">
      <c r="B13" s="359">
        <v>1</v>
      </c>
      <c r="D13" s="6" t="s">
        <v>135</v>
      </c>
      <c r="F13" s="6" t="s">
        <v>100</v>
      </c>
      <c r="H13" s="359" t="s">
        <v>103</v>
      </c>
      <c r="J13" s="359" t="s">
        <v>111</v>
      </c>
      <c r="K13" s="372"/>
      <c r="L13" s="359">
        <v>5</v>
      </c>
      <c r="M13" s="372"/>
      <c r="N13" s="359" t="s">
        <v>123</v>
      </c>
      <c r="P13" s="6" t="s">
        <v>186</v>
      </c>
      <c r="Q13" s="3"/>
      <c r="R13" s="359">
        <v>38</v>
      </c>
      <c r="S13" s="372"/>
      <c r="T13" s="373" t="e">
        <f>IF(OR(Aux_Comp_Y_N=1,Aux_Comp_Y_N=2),'Energy Calcs (ASH Switch OFF)'!E70,'Energy Calcs (ASH Switch OFF)'!E56)</f>
        <v>#DIV/0!</v>
      </c>
      <c r="V13" s="7" t="e">
        <f>IF(OR(Aux_Comp_Y_N=1,Aux_Comp_Y_N=2),'Energy Calcs (ASH Switch ON)'!E71,'Energy Calcs (ASH Switch ON)'!E57)</f>
        <v>#DIV/0!</v>
      </c>
      <c r="X13" s="359">
        <v>1</v>
      </c>
      <c r="Z13" s="6" t="s">
        <v>115</v>
      </c>
      <c r="AB13" s="357"/>
    </row>
    <row r="14" spans="2:28" x14ac:dyDescent="0.3">
      <c r="B14" s="359">
        <v>2</v>
      </c>
      <c r="D14" s="6" t="s">
        <v>69</v>
      </c>
      <c r="F14" s="8" t="s">
        <v>101</v>
      </c>
      <c r="H14" s="360" t="s">
        <v>104</v>
      </c>
      <c r="J14" s="360" t="s">
        <v>112</v>
      </c>
      <c r="K14" s="372"/>
      <c r="L14" s="360">
        <v>15</v>
      </c>
      <c r="M14" s="372"/>
      <c r="N14" s="360" t="s">
        <v>124</v>
      </c>
      <c r="P14" s="6" t="s">
        <v>185</v>
      </c>
      <c r="Q14" s="3"/>
      <c r="R14" s="360">
        <v>45</v>
      </c>
      <c r="S14" s="372"/>
      <c r="T14" s="374" t="e">
        <f>IF(OR(Aux_Comp_Y_N=1,Aux_Comp_Y_N=2),'Energy Calcs (ASH Switch OFF)'!D79,'Energy Calcs (ASH Switch OFF)'!E65)</f>
        <v>#DIV/0!</v>
      </c>
      <c r="V14" s="9">
        <f>IF(OR(Aux_Comp_Y_N=1,Aux_Comp_Y_N=2),'Energy Calcs (ASH Switch ON)'!D80,'Energy Calcs (ASH Switch ON)'!D66)</f>
        <v>0</v>
      </c>
      <c r="X14" s="359">
        <v>2</v>
      </c>
      <c r="Z14" s="8" t="s">
        <v>67</v>
      </c>
      <c r="AB14" s="357"/>
    </row>
    <row r="15" spans="2:28" x14ac:dyDescent="0.3">
      <c r="B15" s="359">
        <v>3</v>
      </c>
      <c r="D15" s="6" t="s">
        <v>66</v>
      </c>
      <c r="P15" s="6" t="s">
        <v>187</v>
      </c>
      <c r="Q15" s="3"/>
      <c r="R15" s="3"/>
      <c r="X15" s="360" t="s">
        <v>271</v>
      </c>
      <c r="AB15" s="357"/>
    </row>
    <row r="16" spans="2:28" x14ac:dyDescent="0.3">
      <c r="B16" s="359" t="s">
        <v>97</v>
      </c>
      <c r="D16" s="8" t="s">
        <v>67</v>
      </c>
      <c r="H16" s="10"/>
      <c r="P16" s="8" t="s">
        <v>162</v>
      </c>
      <c r="Q16" s="3"/>
      <c r="R16" s="3"/>
      <c r="T16" s="1" t="s">
        <v>257</v>
      </c>
      <c r="AB16" s="357"/>
    </row>
    <row r="17" spans="2:28" x14ac:dyDescent="0.3">
      <c r="B17" s="359">
        <v>4</v>
      </c>
      <c r="H17" s="10" t="s">
        <v>234</v>
      </c>
      <c r="AB17" s="357"/>
    </row>
    <row r="18" spans="2:28" x14ac:dyDescent="0.3">
      <c r="B18" s="359">
        <v>5</v>
      </c>
      <c r="AB18" s="357"/>
    </row>
    <row r="19" spans="2:28" x14ac:dyDescent="0.3">
      <c r="B19" s="359" t="s">
        <v>98</v>
      </c>
      <c r="AB19" s="357"/>
    </row>
    <row r="20" spans="2:28" ht="17.25" x14ac:dyDescent="0.35">
      <c r="B20" s="359">
        <v>6</v>
      </c>
      <c r="R20" s="2" t="s">
        <v>370</v>
      </c>
      <c r="T20" s="2" t="s">
        <v>375</v>
      </c>
      <c r="AB20" s="357"/>
    </row>
    <row r="21" spans="2:28" ht="17.25" x14ac:dyDescent="0.35">
      <c r="B21" s="359">
        <v>7</v>
      </c>
      <c r="H21" s="2" t="s">
        <v>8</v>
      </c>
      <c r="R21" s="4"/>
      <c r="T21" s="4"/>
      <c r="AB21" s="357"/>
    </row>
    <row r="22" spans="2:28" x14ac:dyDescent="0.3">
      <c r="B22" s="359">
        <v>8</v>
      </c>
      <c r="H22" s="11" t="s">
        <v>88</v>
      </c>
      <c r="I22" s="12" t="s">
        <v>90</v>
      </c>
      <c r="J22" s="12"/>
      <c r="K22" s="12"/>
      <c r="L22" s="12"/>
      <c r="M22" s="12"/>
      <c r="N22" s="13"/>
      <c r="R22" s="6" t="s">
        <v>371</v>
      </c>
      <c r="T22" s="6" t="s">
        <v>376</v>
      </c>
      <c r="AB22" s="357"/>
    </row>
    <row r="23" spans="2:28" x14ac:dyDescent="0.3">
      <c r="B23" s="359">
        <v>9</v>
      </c>
      <c r="H23" s="14" t="s">
        <v>89</v>
      </c>
      <c r="I23" s="3" t="s">
        <v>91</v>
      </c>
      <c r="J23" s="3"/>
      <c r="K23" s="3"/>
      <c r="L23" s="3"/>
      <c r="M23" s="3"/>
      <c r="N23" s="15"/>
      <c r="R23" s="8" t="s">
        <v>372</v>
      </c>
      <c r="T23" s="6" t="s">
        <v>377</v>
      </c>
      <c r="AB23" s="357"/>
    </row>
    <row r="24" spans="2:28" x14ac:dyDescent="0.3">
      <c r="B24" s="359">
        <v>10</v>
      </c>
      <c r="H24" s="14" t="s">
        <v>9</v>
      </c>
      <c r="I24" s="3" t="s">
        <v>10</v>
      </c>
      <c r="J24" s="3"/>
      <c r="K24" s="3"/>
      <c r="L24" s="3"/>
      <c r="M24" s="3"/>
      <c r="N24" s="15"/>
      <c r="T24" s="6" t="s">
        <v>378</v>
      </c>
      <c r="AB24" s="357"/>
    </row>
    <row r="25" spans="2:28" x14ac:dyDescent="0.3">
      <c r="B25" s="359">
        <v>11</v>
      </c>
      <c r="H25" s="14"/>
      <c r="I25" s="3"/>
      <c r="J25" s="3"/>
      <c r="K25" s="3"/>
      <c r="L25" s="3"/>
      <c r="M25" s="3"/>
      <c r="N25" s="15"/>
      <c r="T25" s="6" t="s">
        <v>420</v>
      </c>
      <c r="AB25" s="357"/>
    </row>
    <row r="26" spans="2:28" x14ac:dyDescent="0.3">
      <c r="B26" s="359">
        <v>12</v>
      </c>
      <c r="H26" s="14" t="s">
        <v>11</v>
      </c>
      <c r="I26" s="3" t="s">
        <v>12</v>
      </c>
      <c r="J26" s="3"/>
      <c r="K26" s="3"/>
      <c r="L26" s="3"/>
      <c r="M26" s="3"/>
      <c r="N26" s="15"/>
      <c r="T26" s="8" t="s">
        <v>379</v>
      </c>
      <c r="AB26" s="357"/>
    </row>
    <row r="27" spans="2:28" x14ac:dyDescent="0.3">
      <c r="B27" s="359">
        <v>13</v>
      </c>
      <c r="H27" s="14" t="s">
        <v>13</v>
      </c>
      <c r="I27" s="3" t="s">
        <v>14</v>
      </c>
      <c r="J27" s="3"/>
      <c r="K27" s="3"/>
      <c r="L27" s="3"/>
      <c r="M27" s="3"/>
      <c r="N27" s="15"/>
      <c r="AB27" s="357"/>
    </row>
    <row r="28" spans="2:28" x14ac:dyDescent="0.3">
      <c r="B28" s="359">
        <v>14</v>
      </c>
      <c r="H28" s="14" t="s">
        <v>15</v>
      </c>
      <c r="I28" s="3" t="s">
        <v>16</v>
      </c>
      <c r="J28" s="3"/>
      <c r="K28" s="3"/>
      <c r="L28" s="3"/>
      <c r="M28" s="3"/>
      <c r="N28" s="15"/>
      <c r="AB28" s="357"/>
    </row>
    <row r="29" spans="2:28" x14ac:dyDescent="0.3">
      <c r="B29" s="359">
        <v>15</v>
      </c>
      <c r="H29" s="14" t="s">
        <v>17</v>
      </c>
      <c r="I29" s="3" t="s">
        <v>18</v>
      </c>
      <c r="J29" s="3"/>
      <c r="K29" s="3"/>
      <c r="L29" s="3"/>
      <c r="M29" s="3"/>
      <c r="N29" s="15"/>
      <c r="AB29" s="357"/>
    </row>
    <row r="30" spans="2:28" x14ac:dyDescent="0.3">
      <c r="B30" s="359">
        <v>16</v>
      </c>
      <c r="H30" s="14" t="s">
        <v>19</v>
      </c>
      <c r="I30" s="3" t="s">
        <v>20</v>
      </c>
      <c r="J30" s="3"/>
      <c r="K30" s="3"/>
      <c r="L30" s="3"/>
      <c r="M30" s="3"/>
      <c r="N30" s="15"/>
      <c r="AB30" s="357"/>
    </row>
    <row r="31" spans="2:28" x14ac:dyDescent="0.3">
      <c r="B31" s="359">
        <v>17</v>
      </c>
      <c r="H31" s="14"/>
      <c r="I31" s="3"/>
      <c r="J31" s="3"/>
      <c r="K31" s="3"/>
      <c r="L31" s="3"/>
      <c r="M31" s="3"/>
      <c r="N31" s="15"/>
      <c r="AB31" s="357"/>
    </row>
    <row r="32" spans="2:28" x14ac:dyDescent="0.3">
      <c r="B32" s="360">
        <v>18</v>
      </c>
      <c r="H32" s="14" t="s">
        <v>64</v>
      </c>
      <c r="I32" s="3" t="s">
        <v>65</v>
      </c>
      <c r="J32" s="3"/>
      <c r="K32" s="3"/>
      <c r="L32" s="3"/>
      <c r="M32" s="3"/>
      <c r="N32" s="15"/>
      <c r="AB32" s="357"/>
    </row>
    <row r="33" spans="1:28" x14ac:dyDescent="0.3">
      <c r="H33" s="16" t="s">
        <v>138</v>
      </c>
      <c r="I33" s="17" t="s">
        <v>139</v>
      </c>
      <c r="J33" s="17"/>
      <c r="K33" s="17"/>
      <c r="L33" s="17"/>
      <c r="M33" s="17"/>
      <c r="N33" s="18"/>
      <c r="AB33" s="357"/>
    </row>
    <row r="34" spans="1:28" x14ac:dyDescent="0.3">
      <c r="AB34" s="357"/>
    </row>
    <row r="35" spans="1:28" x14ac:dyDescent="0.3">
      <c r="A35" s="357"/>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row>
  </sheetData>
  <sheetProtection password="CA82" sheet="1" objects="1" scenarios="1" selectLockedCells="1"/>
  <mergeCells count="1">
    <mergeCell ref="B2:C2"/>
  </mergeCells>
  <conditionalFormatting sqref="A37:XFD1048576 A36:S36 U36:XFD36 A1:XFD1 A2:B2 D2:XFD2 A3:XFD35">
    <cfRule type="expression" dxfId="1" priority="1" stopIfTrue="1">
      <formula>CELL("Protect",A1)=0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29"/>
  <sheetViews>
    <sheetView showGridLines="0" zoomScale="80" zoomScaleNormal="80" workbookViewId="0">
      <selection activeCell="G5" sqref="G5"/>
    </sheetView>
  </sheetViews>
  <sheetFormatPr defaultRowHeight="16.5" x14ac:dyDescent="0.3"/>
  <cols>
    <col min="1" max="1" width="5" style="20" customWidth="1"/>
    <col min="2" max="2" width="33.85546875" style="22" customWidth="1"/>
    <col min="3" max="3" width="45.42578125" style="19" bestFit="1" customWidth="1"/>
    <col min="4" max="4" width="5.42578125" style="20" customWidth="1"/>
    <col min="5" max="5" width="3.7109375" style="20" customWidth="1"/>
    <col min="6" max="16384" width="9.140625" style="20"/>
  </cols>
  <sheetData>
    <row r="1" spans="2:5" ht="17.25" thickBot="1" x14ac:dyDescent="0.35">
      <c r="B1" s="19"/>
      <c r="C1" s="20"/>
      <c r="E1" s="341"/>
    </row>
    <row r="2" spans="2:5" ht="18" thickBot="1" x14ac:dyDescent="0.35">
      <c r="B2" s="944" t="s">
        <v>196</v>
      </c>
      <c r="C2" s="945"/>
      <c r="E2" s="341"/>
    </row>
    <row r="3" spans="2:5" x14ac:dyDescent="0.3">
      <c r="B3" s="350" t="s">
        <v>445</v>
      </c>
      <c r="C3" s="351" t="s">
        <v>447</v>
      </c>
      <c r="E3" s="341"/>
    </row>
    <row r="4" spans="2:5" x14ac:dyDescent="0.3">
      <c r="B4" s="347" t="s">
        <v>199</v>
      </c>
      <c r="C4" s="573" t="str">
        <f>INDEX(B13:B56,COUNTA(B13:B56),1)</f>
        <v>v2.0</v>
      </c>
      <c r="E4" s="341"/>
    </row>
    <row r="5" spans="2:5" x14ac:dyDescent="0.3">
      <c r="B5" s="347" t="s">
        <v>446</v>
      </c>
      <c r="C5" s="345">
        <f>IF(MAX(B13:C98)=0,"No Revisions Dates Entered",MAX(C13:C98))</f>
        <v>42160</v>
      </c>
      <c r="E5" s="341"/>
    </row>
    <row r="6" spans="2:5" x14ac:dyDescent="0.3">
      <c r="B6" s="348" t="s">
        <v>198</v>
      </c>
      <c r="C6" s="344" t="str">
        <f ca="1">MID(CELL("filename",A1), FIND("]", CELL("filename", A1))+ 1, 255)</f>
        <v>Version Control</v>
      </c>
      <c r="E6" s="341"/>
    </row>
    <row r="7" spans="2:5" x14ac:dyDescent="0.3">
      <c r="B7" s="574" t="s">
        <v>197</v>
      </c>
      <c r="C7" s="575" t="str">
        <f ca="1">MID(CELL("FILENAME",F16),FIND("[",CELL("FILENAME",F16))+1,FIND("]",CELL("FILENAME",F16))-FIND("[",CELL("FILENAME",F16))-1)</f>
        <v>Residential Freezer Appendix B1 - v2.0.xlsx</v>
      </c>
      <c r="E7" s="341"/>
    </row>
    <row r="8" spans="2:5" ht="17.25" thickBot="1" x14ac:dyDescent="0.35">
      <c r="B8" s="349" t="s">
        <v>200</v>
      </c>
      <c r="C8" s="346" t="str">
        <f>'General Info &amp; Test Results'!C17</f>
        <v>[MM/DD/YYYY]</v>
      </c>
      <c r="E8" s="341"/>
    </row>
    <row r="9" spans="2:5" x14ac:dyDescent="0.3">
      <c r="B9" s="20"/>
      <c r="C9" s="20"/>
      <c r="E9" s="341"/>
    </row>
    <row r="10" spans="2:5" ht="17.25" thickBot="1" x14ac:dyDescent="0.35">
      <c r="B10" s="20"/>
      <c r="C10" s="20"/>
      <c r="E10" s="341"/>
    </row>
    <row r="11" spans="2:5" ht="18" thickBot="1" x14ac:dyDescent="0.35">
      <c r="B11" s="944" t="s">
        <v>201</v>
      </c>
      <c r="C11" s="945"/>
      <c r="E11" s="341"/>
    </row>
    <row r="12" spans="2:5" ht="17.25" x14ac:dyDescent="0.35">
      <c r="B12" s="536" t="s">
        <v>202</v>
      </c>
      <c r="C12" s="537" t="s">
        <v>203</v>
      </c>
      <c r="E12" s="341"/>
    </row>
    <row r="13" spans="2:5" x14ac:dyDescent="0.3">
      <c r="B13" s="534">
        <v>0.1</v>
      </c>
      <c r="C13" s="535">
        <v>40721</v>
      </c>
      <c r="E13" s="341"/>
    </row>
    <row r="14" spans="2:5" x14ac:dyDescent="0.3">
      <c r="B14" s="354">
        <v>0.2</v>
      </c>
      <c r="C14" s="355">
        <v>40751</v>
      </c>
      <c r="D14" s="21"/>
      <c r="E14" s="341"/>
    </row>
    <row r="15" spans="2:5" x14ac:dyDescent="0.3">
      <c r="B15" s="507">
        <v>1</v>
      </c>
      <c r="C15" s="355">
        <v>40751</v>
      </c>
      <c r="E15" s="341"/>
    </row>
    <row r="16" spans="2:5" x14ac:dyDescent="0.3">
      <c r="B16" s="354">
        <v>1.1000000000000001</v>
      </c>
      <c r="C16" s="355">
        <v>41024</v>
      </c>
      <c r="E16" s="341"/>
    </row>
    <row r="17" spans="1:5" x14ac:dyDescent="0.3">
      <c r="B17" s="356">
        <v>1.2</v>
      </c>
      <c r="C17" s="355">
        <v>41037</v>
      </c>
      <c r="E17" s="341"/>
    </row>
    <row r="18" spans="1:5" x14ac:dyDescent="0.3">
      <c r="B18" s="521">
        <v>1.3</v>
      </c>
      <c r="C18" s="522">
        <v>41072</v>
      </c>
      <c r="E18" s="341"/>
    </row>
    <row r="19" spans="1:5" x14ac:dyDescent="0.3">
      <c r="B19" s="521">
        <v>1.4</v>
      </c>
      <c r="C19" s="522">
        <v>41115</v>
      </c>
      <c r="E19" s="341"/>
    </row>
    <row r="20" spans="1:5" x14ac:dyDescent="0.3">
      <c r="B20" s="521">
        <v>1.5</v>
      </c>
      <c r="C20" s="522">
        <v>41115</v>
      </c>
      <c r="E20" s="341"/>
    </row>
    <row r="21" spans="1:5" x14ac:dyDescent="0.3">
      <c r="B21" s="521">
        <v>1.6</v>
      </c>
      <c r="C21" s="522">
        <v>41278</v>
      </c>
      <c r="E21" s="341"/>
    </row>
    <row r="22" spans="1:5" x14ac:dyDescent="0.3">
      <c r="B22" s="521">
        <v>1.7</v>
      </c>
      <c r="C22" s="522">
        <v>41598</v>
      </c>
      <c r="E22" s="341"/>
    </row>
    <row r="23" spans="1:5" x14ac:dyDescent="0.3">
      <c r="B23" s="521" t="s">
        <v>448</v>
      </c>
      <c r="C23" s="522">
        <v>42160</v>
      </c>
      <c r="E23" s="341"/>
    </row>
    <row r="24" spans="1:5" x14ac:dyDescent="0.3">
      <c r="B24" s="521"/>
      <c r="C24" s="522"/>
      <c r="E24" s="341"/>
    </row>
    <row r="25" spans="1:5" x14ac:dyDescent="0.3">
      <c r="B25" s="521"/>
      <c r="C25" s="522"/>
      <c r="E25" s="341"/>
    </row>
    <row r="26" spans="1:5" x14ac:dyDescent="0.3">
      <c r="B26" s="521"/>
      <c r="C26" s="522"/>
      <c r="E26" s="341"/>
    </row>
    <row r="27" spans="1:5" ht="17.25" thickBot="1" x14ac:dyDescent="0.35">
      <c r="B27" s="352"/>
      <c r="C27" s="353"/>
      <c r="E27" s="341"/>
    </row>
    <row r="28" spans="1:5" x14ac:dyDescent="0.3">
      <c r="E28" s="341"/>
    </row>
    <row r="29" spans="1:5" x14ac:dyDescent="0.3">
      <c r="A29" s="341"/>
      <c r="B29" s="342"/>
      <c r="C29" s="343"/>
      <c r="D29" s="341"/>
      <c r="E29" s="341"/>
    </row>
  </sheetData>
  <sheetProtection password="CA82" sheet="1" objects="1" scenarios="1" selectLockedCells="1"/>
  <mergeCells count="2">
    <mergeCell ref="B11:C11"/>
    <mergeCell ref="B2:C2"/>
  </mergeCells>
  <conditionalFormatting sqref="A1:XFD10 A12:XFD1048576 A11:B11 D11:XFD11">
    <cfRule type="expression" dxfId="0" priority="1" stopIfTrue="1">
      <formula>CELL("Protect",A1)=0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B1:O8"/>
  <sheetViews>
    <sheetView zoomScale="80" zoomScaleNormal="80" workbookViewId="0">
      <selection activeCell="A9" sqref="A9"/>
    </sheetView>
  </sheetViews>
  <sheetFormatPr defaultRowHeight="15" x14ac:dyDescent="0.25"/>
  <cols>
    <col min="1" max="1" width="9.140625" style="421"/>
    <col min="2" max="3" width="10.28515625" style="421" customWidth="1"/>
    <col min="4" max="4" width="10" style="421" customWidth="1"/>
    <col min="5" max="5" width="9.140625" style="421"/>
    <col min="6" max="6" width="10.42578125" style="421" customWidth="1"/>
    <col min="7" max="7" width="10.5703125" style="421" customWidth="1"/>
    <col min="8" max="16384" width="9.140625" style="421"/>
  </cols>
  <sheetData>
    <row r="1" spans="2:15" s="587" customFormat="1" ht="15.75" thickBot="1" x14ac:dyDescent="0.3"/>
    <row r="2" spans="2:15" s="587" customFormat="1" ht="18" customHeight="1" thickBot="1" x14ac:dyDescent="0.3">
      <c r="B2" s="603" t="str">
        <f>'Version Control'!$B$2</f>
        <v>Title Block</v>
      </c>
      <c r="C2" s="631"/>
      <c r="D2" s="631"/>
      <c r="E2" s="631"/>
      <c r="F2" s="631"/>
      <c r="G2" s="631"/>
      <c r="H2" s="604"/>
    </row>
    <row r="3" spans="2:15" s="587" customFormat="1" ht="16.5" x14ac:dyDescent="0.25">
      <c r="B3" s="610" t="str">
        <f>'Version Control'!$B$3</f>
        <v>Test Report Template Name:</v>
      </c>
      <c r="C3" s="611"/>
      <c r="D3" s="612"/>
      <c r="E3" s="616" t="str">
        <f>'Version Control'!$C$3</f>
        <v>Residential Freezer  Appendix B1</v>
      </c>
      <c r="F3" s="617"/>
      <c r="G3" s="617"/>
      <c r="H3" s="618"/>
      <c r="J3" s="632" t="s">
        <v>359</v>
      </c>
      <c r="K3" s="633"/>
      <c r="L3" s="633"/>
      <c r="M3" s="633"/>
      <c r="N3" s="633"/>
      <c r="O3" s="634"/>
    </row>
    <row r="4" spans="2:15" s="587" customFormat="1" ht="16.5" x14ac:dyDescent="0.25">
      <c r="B4" s="641" t="str">
        <f>'Version Control'!$B$4</f>
        <v>Version Number:</v>
      </c>
      <c r="C4" s="620"/>
      <c r="D4" s="642"/>
      <c r="E4" s="619" t="str">
        <f>'Version Control'!$C$4</f>
        <v>v2.0</v>
      </c>
      <c r="F4" s="620"/>
      <c r="G4" s="620"/>
      <c r="H4" s="621"/>
      <c r="J4" s="635"/>
      <c r="K4" s="636"/>
      <c r="L4" s="636"/>
      <c r="M4" s="636"/>
      <c r="N4" s="636"/>
      <c r="O4" s="637"/>
    </row>
    <row r="5" spans="2:15" s="587" customFormat="1" ht="17.25" thickBot="1" x14ac:dyDescent="0.3">
      <c r="B5" s="610" t="str">
        <f>'Version Control'!$B$5</f>
        <v xml:space="preserve">Latest Template Revision: </v>
      </c>
      <c r="C5" s="611"/>
      <c r="D5" s="612"/>
      <c r="E5" s="622">
        <f>'Version Control'!$C$5</f>
        <v>42160</v>
      </c>
      <c r="F5" s="623"/>
      <c r="G5" s="623"/>
      <c r="H5" s="624"/>
      <c r="J5" s="638"/>
      <c r="K5" s="639"/>
      <c r="L5" s="639"/>
      <c r="M5" s="639"/>
      <c r="N5" s="639"/>
      <c r="O5" s="640"/>
    </row>
    <row r="6" spans="2:15" s="587" customFormat="1" ht="16.5" x14ac:dyDescent="0.25">
      <c r="B6" s="610" t="str">
        <f>'Version Control'!$B$6</f>
        <v>Tab Name:</v>
      </c>
      <c r="C6" s="611"/>
      <c r="D6" s="612"/>
      <c r="E6" s="619" t="str">
        <f ca="1">MID(CELL("filename",A1), FIND("]", CELL("filename", A1))+ 1, 255)</f>
        <v>Volume Data</v>
      </c>
      <c r="F6" s="620"/>
      <c r="G6" s="620"/>
      <c r="H6" s="621"/>
    </row>
    <row r="7" spans="2:15" s="587" customFormat="1" ht="39" customHeight="1" x14ac:dyDescent="0.25">
      <c r="B7" s="610" t="str">
        <f>'Version Control'!$B$7</f>
        <v>File Name:</v>
      </c>
      <c r="C7" s="611"/>
      <c r="D7" s="612"/>
      <c r="E7" s="628" t="str">
        <f ca="1">'Version Control'!$C$7</f>
        <v>Residential Freezer Appendix B1 - v2.0.xlsx</v>
      </c>
      <c r="F7" s="629"/>
      <c r="G7" s="629"/>
      <c r="H7" s="630"/>
    </row>
    <row r="8" spans="2:15" s="587" customFormat="1" ht="17.25" thickBot="1" x14ac:dyDescent="0.3">
      <c r="B8" s="613" t="str">
        <f>'Version Control'!$B$8</f>
        <v xml:space="preserve">Test Completion Date: </v>
      </c>
      <c r="C8" s="614"/>
      <c r="D8" s="615"/>
      <c r="E8" s="625" t="str">
        <f>'Version Control'!$C$8</f>
        <v>[MM/DD/YYYY]</v>
      </c>
      <c r="F8" s="626"/>
      <c r="G8" s="626"/>
      <c r="H8" s="627"/>
    </row>
  </sheetData>
  <sheetProtection password="CA82" sheet="1" scenarios="1" selectLockedCells="1"/>
  <mergeCells count="14">
    <mergeCell ref="B2:H2"/>
    <mergeCell ref="J3:O5"/>
    <mergeCell ref="B3:D3"/>
    <mergeCell ref="B4:D4"/>
    <mergeCell ref="B5:D5"/>
    <mergeCell ref="B6:D6"/>
    <mergeCell ref="B8:D8"/>
    <mergeCell ref="E3:H3"/>
    <mergeCell ref="E4:H4"/>
    <mergeCell ref="E5:H5"/>
    <mergeCell ref="E6:H6"/>
    <mergeCell ref="E8:H8"/>
    <mergeCell ref="B7:D7"/>
    <mergeCell ref="E7:H7"/>
  </mergeCells>
  <pageMargins left="0.7" right="0.7" top="0.75" bottom="0.75" header="0.3" footer="0.3"/>
  <pageSetup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B1:W11"/>
  <sheetViews>
    <sheetView zoomScale="80" zoomScaleNormal="80" workbookViewId="0">
      <selection activeCell="A12" sqref="A12"/>
    </sheetView>
  </sheetViews>
  <sheetFormatPr defaultRowHeight="15" x14ac:dyDescent="0.25"/>
  <cols>
    <col min="1" max="1" width="9.140625" style="421"/>
    <col min="2" max="2" width="11.28515625" style="421" customWidth="1"/>
    <col min="3" max="3" width="9.140625" style="421"/>
    <col min="4" max="4" width="10.7109375" style="421" customWidth="1"/>
    <col min="5" max="5" width="9.140625" style="421"/>
    <col min="6" max="6" width="11.42578125" style="421" customWidth="1"/>
    <col min="7" max="7" width="11.28515625" style="421" customWidth="1"/>
    <col min="8" max="16384" width="9.140625" style="421"/>
  </cols>
  <sheetData>
    <row r="1" spans="2:23" s="587" customFormat="1" ht="15.75" thickBot="1" x14ac:dyDescent="0.3"/>
    <row r="2" spans="2:23" s="587" customFormat="1" ht="18" thickBot="1" x14ac:dyDescent="0.3">
      <c r="B2" s="603" t="str">
        <f>'Version Control'!$B$2</f>
        <v>Title Block</v>
      </c>
      <c r="C2" s="631"/>
      <c r="D2" s="631"/>
      <c r="E2" s="631"/>
      <c r="F2" s="631"/>
      <c r="G2" s="631"/>
      <c r="H2" s="604"/>
      <c r="J2" s="524" t="s">
        <v>360</v>
      </c>
      <c r="K2" s="525"/>
      <c r="L2" s="525"/>
      <c r="M2" s="525"/>
      <c r="N2" s="525"/>
      <c r="O2" s="525"/>
      <c r="P2" s="525"/>
      <c r="Q2" s="525"/>
      <c r="R2" s="525"/>
      <c r="S2" s="525"/>
      <c r="T2" s="525"/>
      <c r="U2" s="525"/>
      <c r="V2" s="525"/>
      <c r="W2" s="526"/>
    </row>
    <row r="3" spans="2:23" s="587" customFormat="1" ht="16.5" x14ac:dyDescent="0.25">
      <c r="B3" s="610" t="str">
        <f>'Version Control'!$B$3</f>
        <v>Test Report Template Name:</v>
      </c>
      <c r="C3" s="611"/>
      <c r="D3" s="612"/>
      <c r="E3" s="616" t="str">
        <f>'Version Control'!$C$3</f>
        <v>Residential Freezer  Appendix B1</v>
      </c>
      <c r="F3" s="617"/>
      <c r="G3" s="617"/>
      <c r="H3" s="618"/>
      <c r="J3" s="527" t="s">
        <v>361</v>
      </c>
      <c r="K3" s="528"/>
      <c r="L3" s="528"/>
      <c r="M3" s="528"/>
      <c r="N3" s="528"/>
      <c r="O3" s="528"/>
      <c r="P3" s="528"/>
      <c r="Q3" s="528"/>
      <c r="R3" s="528"/>
      <c r="S3" s="528"/>
      <c r="T3" s="528"/>
      <c r="U3" s="528"/>
      <c r="V3" s="528"/>
      <c r="W3" s="529"/>
    </row>
    <row r="4" spans="2:23" s="587" customFormat="1" ht="17.25" x14ac:dyDescent="0.25">
      <c r="B4" s="641" t="str">
        <f>'Version Control'!$B$4</f>
        <v>Version Number:</v>
      </c>
      <c r="C4" s="620"/>
      <c r="D4" s="642"/>
      <c r="E4" s="619" t="str">
        <f>'Version Control'!$C$4</f>
        <v>v2.0</v>
      </c>
      <c r="F4" s="620"/>
      <c r="G4" s="620"/>
      <c r="H4" s="621"/>
      <c r="J4" s="527" t="s">
        <v>329</v>
      </c>
      <c r="K4" s="528"/>
      <c r="L4" s="528"/>
      <c r="M4" s="528"/>
      <c r="N4" s="528"/>
      <c r="O4" s="528"/>
      <c r="P4" s="528"/>
      <c r="Q4" s="528"/>
      <c r="R4" s="528"/>
      <c r="S4" s="528"/>
      <c r="T4" s="528"/>
      <c r="U4" s="528"/>
      <c r="V4" s="528"/>
      <c r="W4" s="529"/>
    </row>
    <row r="5" spans="2:23" s="587" customFormat="1" ht="16.5" x14ac:dyDescent="0.25">
      <c r="B5" s="610" t="str">
        <f>'Version Control'!$B$5</f>
        <v xml:space="preserve">Latest Template Revision: </v>
      </c>
      <c r="C5" s="611"/>
      <c r="D5" s="612"/>
      <c r="E5" s="622">
        <f>'Version Control'!$C$5</f>
        <v>42160</v>
      </c>
      <c r="F5" s="623"/>
      <c r="G5" s="623"/>
      <c r="H5" s="624"/>
      <c r="J5" s="527" t="s">
        <v>142</v>
      </c>
      <c r="K5" s="528"/>
      <c r="L5" s="528"/>
      <c r="M5" s="528"/>
      <c r="N5" s="528"/>
      <c r="O5" s="528"/>
      <c r="P5" s="528"/>
      <c r="Q5" s="528"/>
      <c r="R5" s="528"/>
      <c r="S5" s="528"/>
      <c r="T5" s="528"/>
      <c r="U5" s="528"/>
      <c r="V5" s="528"/>
      <c r="W5" s="529"/>
    </row>
    <row r="6" spans="2:23" s="587" customFormat="1" ht="16.5" x14ac:dyDescent="0.25">
      <c r="B6" s="610" t="str">
        <f>'Version Control'!$B$6</f>
        <v>Tab Name:</v>
      </c>
      <c r="C6" s="611"/>
      <c r="D6" s="612"/>
      <c r="E6" s="619" t="str">
        <f ca="1">MID(CELL("filename",A1), FIND("]", CELL("filename", A1))+ 1, 255)</f>
        <v>ASH-OFF Data 1</v>
      </c>
      <c r="F6" s="620"/>
      <c r="G6" s="620"/>
      <c r="H6" s="621"/>
      <c r="J6" s="527" t="s">
        <v>143</v>
      </c>
      <c r="K6" s="528"/>
      <c r="L6" s="528"/>
      <c r="M6" s="528"/>
      <c r="N6" s="528"/>
      <c r="O6" s="528"/>
      <c r="P6" s="528"/>
      <c r="Q6" s="528"/>
      <c r="R6" s="528"/>
      <c r="S6" s="528"/>
      <c r="T6" s="528"/>
      <c r="U6" s="528"/>
      <c r="V6" s="528"/>
      <c r="W6" s="529"/>
    </row>
    <row r="7" spans="2:23" s="587" customFormat="1" ht="36" customHeight="1" x14ac:dyDescent="0.25">
      <c r="B7" s="610" t="str">
        <f>'Version Control'!$B$7</f>
        <v>File Name:</v>
      </c>
      <c r="C7" s="611"/>
      <c r="D7" s="612"/>
      <c r="E7" s="628" t="str">
        <f ca="1">'Version Control'!$C$7</f>
        <v>Residential Freezer Appendix B1 - v2.0.xlsx</v>
      </c>
      <c r="F7" s="629"/>
      <c r="G7" s="629"/>
      <c r="H7" s="630"/>
      <c r="J7" s="527" t="s">
        <v>144</v>
      </c>
      <c r="K7" s="528"/>
      <c r="L7" s="528"/>
      <c r="M7" s="528"/>
      <c r="N7" s="528"/>
      <c r="O7" s="528"/>
      <c r="P7" s="528"/>
      <c r="Q7" s="528"/>
      <c r="R7" s="528"/>
      <c r="S7" s="528"/>
      <c r="T7" s="528"/>
      <c r="U7" s="528"/>
      <c r="V7" s="528"/>
      <c r="W7" s="529"/>
    </row>
    <row r="8" spans="2:23" s="587" customFormat="1" ht="17.25" thickBot="1" x14ac:dyDescent="0.3">
      <c r="B8" s="613" t="str">
        <f>'Version Control'!$B$8</f>
        <v xml:space="preserve">Test Completion Date: </v>
      </c>
      <c r="C8" s="614"/>
      <c r="D8" s="615"/>
      <c r="E8" s="625" t="str">
        <f>'Version Control'!$C$8</f>
        <v>[MM/DD/YYYY]</v>
      </c>
      <c r="F8" s="626"/>
      <c r="G8" s="626"/>
      <c r="H8" s="627"/>
      <c r="J8" s="527" t="s">
        <v>145</v>
      </c>
      <c r="K8" s="528"/>
      <c r="L8" s="528"/>
      <c r="M8" s="528"/>
      <c r="N8" s="528"/>
      <c r="O8" s="528"/>
      <c r="P8" s="528"/>
      <c r="Q8" s="528"/>
      <c r="R8" s="528"/>
      <c r="S8" s="528"/>
      <c r="T8" s="528"/>
      <c r="U8" s="528"/>
      <c r="V8" s="528"/>
      <c r="W8" s="529"/>
    </row>
    <row r="9" spans="2:23" s="587" customFormat="1" ht="16.5" x14ac:dyDescent="0.25">
      <c r="J9" s="527" t="s">
        <v>324</v>
      </c>
      <c r="K9" s="528"/>
      <c r="L9" s="528"/>
      <c r="M9" s="528"/>
      <c r="N9" s="528"/>
      <c r="O9" s="528"/>
      <c r="P9" s="528"/>
      <c r="Q9" s="528"/>
      <c r="R9" s="528"/>
      <c r="S9" s="528"/>
      <c r="T9" s="528"/>
      <c r="U9" s="528"/>
      <c r="V9" s="528"/>
      <c r="W9" s="529"/>
    </row>
    <row r="10" spans="2:23" s="587" customFormat="1" ht="16.5" x14ac:dyDescent="0.25">
      <c r="J10" s="527" t="s">
        <v>146</v>
      </c>
      <c r="K10" s="528"/>
      <c r="L10" s="528"/>
      <c r="M10" s="528"/>
      <c r="N10" s="528"/>
      <c r="O10" s="528"/>
      <c r="P10" s="528"/>
      <c r="Q10" s="528"/>
      <c r="R10" s="528"/>
      <c r="S10" s="528"/>
      <c r="T10" s="528"/>
      <c r="U10" s="528"/>
      <c r="V10" s="528"/>
      <c r="W10" s="529"/>
    </row>
    <row r="11" spans="2:23" s="587" customFormat="1" ht="17.25" thickBot="1" x14ac:dyDescent="0.3">
      <c r="J11" s="530" t="s">
        <v>358</v>
      </c>
      <c r="K11" s="531"/>
      <c r="L11" s="531"/>
      <c r="M11" s="531"/>
      <c r="N11" s="531"/>
      <c r="O11" s="531"/>
      <c r="P11" s="531"/>
      <c r="Q11" s="531"/>
      <c r="R11" s="531"/>
      <c r="S11" s="531"/>
      <c r="T11" s="531"/>
      <c r="U11" s="531"/>
      <c r="V11" s="531"/>
      <c r="W11" s="532"/>
    </row>
  </sheetData>
  <sheetProtection password="CA82" sheet="1" scenarios="1" selectLockedCells="1"/>
  <mergeCells count="13">
    <mergeCell ref="B6:D6"/>
    <mergeCell ref="E6:H6"/>
    <mergeCell ref="B8:D8"/>
    <mergeCell ref="E8:H8"/>
    <mergeCell ref="B2:H2"/>
    <mergeCell ref="B3:D3"/>
    <mergeCell ref="E3:H3"/>
    <mergeCell ref="B4:D4"/>
    <mergeCell ref="E4:H4"/>
    <mergeCell ref="B5:D5"/>
    <mergeCell ref="E5:H5"/>
    <mergeCell ref="B7:D7"/>
    <mergeCell ref="E7:H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B1:W11"/>
  <sheetViews>
    <sheetView zoomScale="80" zoomScaleNormal="80" workbookViewId="0">
      <selection activeCell="A12" sqref="A12"/>
    </sheetView>
  </sheetViews>
  <sheetFormatPr defaultRowHeight="15" x14ac:dyDescent="0.25"/>
  <cols>
    <col min="1" max="1" width="9.140625" style="421"/>
    <col min="2" max="2" width="11.28515625" style="421" customWidth="1"/>
    <col min="3" max="3" width="9.140625" style="421"/>
    <col min="4" max="4" width="10.5703125" style="421" customWidth="1"/>
    <col min="5" max="5" width="9.140625" style="421"/>
    <col min="6" max="7" width="11.140625" style="421" customWidth="1"/>
    <col min="8" max="16384" width="9.140625" style="421"/>
  </cols>
  <sheetData>
    <row r="1" spans="2:23" s="587" customFormat="1" ht="15.75" thickBot="1" x14ac:dyDescent="0.3"/>
    <row r="2" spans="2:23" s="587" customFormat="1" ht="18" thickBot="1" x14ac:dyDescent="0.3">
      <c r="B2" s="603" t="str">
        <f>'Version Control'!$B$2</f>
        <v>Title Block</v>
      </c>
      <c r="C2" s="631"/>
      <c r="D2" s="631"/>
      <c r="E2" s="631"/>
      <c r="F2" s="631"/>
      <c r="G2" s="631"/>
      <c r="H2" s="604"/>
      <c r="J2" s="524" t="s">
        <v>360</v>
      </c>
      <c r="K2" s="525"/>
      <c r="L2" s="525"/>
      <c r="M2" s="525"/>
      <c r="N2" s="525"/>
      <c r="O2" s="525"/>
      <c r="P2" s="525"/>
      <c r="Q2" s="525"/>
      <c r="R2" s="525"/>
      <c r="S2" s="525"/>
      <c r="T2" s="525"/>
      <c r="U2" s="525"/>
      <c r="V2" s="525"/>
      <c r="W2" s="526"/>
    </row>
    <row r="3" spans="2:23" s="587" customFormat="1" ht="16.5" x14ac:dyDescent="0.25">
      <c r="B3" s="610" t="str">
        <f>'Version Control'!$B$3</f>
        <v>Test Report Template Name:</v>
      </c>
      <c r="C3" s="611"/>
      <c r="D3" s="612"/>
      <c r="E3" s="616" t="str">
        <f>'Version Control'!$C$3</f>
        <v>Residential Freezer  Appendix B1</v>
      </c>
      <c r="F3" s="617"/>
      <c r="G3" s="617"/>
      <c r="H3" s="618"/>
      <c r="J3" s="527" t="s">
        <v>361</v>
      </c>
      <c r="K3" s="528"/>
      <c r="L3" s="528"/>
      <c r="M3" s="528"/>
      <c r="N3" s="528"/>
      <c r="O3" s="528"/>
      <c r="P3" s="528"/>
      <c r="Q3" s="528"/>
      <c r="R3" s="528"/>
      <c r="S3" s="528"/>
      <c r="T3" s="528"/>
      <c r="U3" s="528"/>
      <c r="V3" s="528"/>
      <c r="W3" s="529"/>
    </row>
    <row r="4" spans="2:23" s="587" customFormat="1" ht="17.25" x14ac:dyDescent="0.25">
      <c r="B4" s="641" t="str">
        <f>'Version Control'!$B$4</f>
        <v>Version Number:</v>
      </c>
      <c r="C4" s="620"/>
      <c r="D4" s="642"/>
      <c r="E4" s="619" t="str">
        <f>'Version Control'!$C$4</f>
        <v>v2.0</v>
      </c>
      <c r="F4" s="620"/>
      <c r="G4" s="620"/>
      <c r="H4" s="621"/>
      <c r="J4" s="527" t="s">
        <v>329</v>
      </c>
      <c r="K4" s="528"/>
      <c r="L4" s="528"/>
      <c r="M4" s="528"/>
      <c r="N4" s="528"/>
      <c r="O4" s="528"/>
      <c r="P4" s="528"/>
      <c r="Q4" s="528"/>
      <c r="R4" s="528"/>
      <c r="S4" s="528"/>
      <c r="T4" s="528"/>
      <c r="U4" s="528"/>
      <c r="V4" s="528"/>
      <c r="W4" s="529"/>
    </row>
    <row r="5" spans="2:23" s="587" customFormat="1" ht="16.5" x14ac:dyDescent="0.25">
      <c r="B5" s="610" t="str">
        <f>'Version Control'!$B$5</f>
        <v xml:space="preserve">Latest Template Revision: </v>
      </c>
      <c r="C5" s="611"/>
      <c r="D5" s="612"/>
      <c r="E5" s="622">
        <f>'Version Control'!$C$5</f>
        <v>42160</v>
      </c>
      <c r="F5" s="623"/>
      <c r="G5" s="623"/>
      <c r="H5" s="624"/>
      <c r="J5" s="527" t="s">
        <v>142</v>
      </c>
      <c r="K5" s="528"/>
      <c r="L5" s="528"/>
      <c r="M5" s="528"/>
      <c r="N5" s="528"/>
      <c r="O5" s="528"/>
      <c r="P5" s="528"/>
      <c r="Q5" s="528"/>
      <c r="R5" s="528"/>
      <c r="S5" s="528"/>
      <c r="T5" s="528"/>
      <c r="U5" s="528"/>
      <c r="V5" s="528"/>
      <c r="W5" s="529"/>
    </row>
    <row r="6" spans="2:23" s="587" customFormat="1" ht="16.5" x14ac:dyDescent="0.25">
      <c r="B6" s="610" t="str">
        <f>'Version Control'!$B$6</f>
        <v>Tab Name:</v>
      </c>
      <c r="C6" s="611"/>
      <c r="D6" s="612"/>
      <c r="E6" s="619" t="str">
        <f ca="1">MID(CELL("filename",A1), FIND("]", CELL("filename", A1))+ 1, 255)</f>
        <v>ASH-OFF Data 2</v>
      </c>
      <c r="F6" s="620"/>
      <c r="G6" s="620"/>
      <c r="H6" s="621"/>
      <c r="J6" s="527" t="s">
        <v>143</v>
      </c>
      <c r="K6" s="528"/>
      <c r="L6" s="528"/>
      <c r="M6" s="528"/>
      <c r="N6" s="528"/>
      <c r="O6" s="528"/>
      <c r="P6" s="528"/>
      <c r="Q6" s="528"/>
      <c r="R6" s="528"/>
      <c r="S6" s="528"/>
      <c r="T6" s="528"/>
      <c r="U6" s="528"/>
      <c r="V6" s="528"/>
      <c r="W6" s="529"/>
    </row>
    <row r="7" spans="2:23" s="587" customFormat="1" ht="39" customHeight="1" x14ac:dyDescent="0.25">
      <c r="B7" s="610" t="str">
        <f>'Version Control'!$B$7</f>
        <v>File Name:</v>
      </c>
      <c r="C7" s="611"/>
      <c r="D7" s="612"/>
      <c r="E7" s="628" t="str">
        <f ca="1">'Version Control'!$C$7</f>
        <v>Residential Freezer Appendix B1 - v2.0.xlsx</v>
      </c>
      <c r="F7" s="629"/>
      <c r="G7" s="629"/>
      <c r="H7" s="630"/>
      <c r="J7" s="527" t="s">
        <v>144</v>
      </c>
      <c r="K7" s="528"/>
      <c r="L7" s="528"/>
      <c r="M7" s="528"/>
      <c r="N7" s="528"/>
      <c r="O7" s="528"/>
      <c r="P7" s="528"/>
      <c r="Q7" s="528"/>
      <c r="R7" s="528"/>
      <c r="S7" s="528"/>
      <c r="T7" s="528"/>
      <c r="U7" s="528"/>
      <c r="V7" s="528"/>
      <c r="W7" s="529"/>
    </row>
    <row r="8" spans="2:23" s="587" customFormat="1" ht="17.25" thickBot="1" x14ac:dyDescent="0.3">
      <c r="B8" s="613" t="str">
        <f>'Version Control'!$B$8</f>
        <v xml:space="preserve">Test Completion Date: </v>
      </c>
      <c r="C8" s="614"/>
      <c r="D8" s="615"/>
      <c r="E8" s="625" t="str">
        <f>'Version Control'!$C$8</f>
        <v>[MM/DD/YYYY]</v>
      </c>
      <c r="F8" s="626"/>
      <c r="G8" s="626"/>
      <c r="H8" s="627"/>
      <c r="J8" s="527" t="s">
        <v>145</v>
      </c>
      <c r="K8" s="528"/>
      <c r="L8" s="528"/>
      <c r="M8" s="528"/>
      <c r="N8" s="528"/>
      <c r="O8" s="528"/>
      <c r="P8" s="528"/>
      <c r="Q8" s="528"/>
      <c r="R8" s="528"/>
      <c r="S8" s="528"/>
      <c r="T8" s="528"/>
      <c r="U8" s="528"/>
      <c r="V8" s="528"/>
      <c r="W8" s="529"/>
    </row>
    <row r="9" spans="2:23" s="587" customFormat="1" ht="16.5" x14ac:dyDescent="0.25">
      <c r="J9" s="527" t="s">
        <v>324</v>
      </c>
      <c r="K9" s="528"/>
      <c r="L9" s="528"/>
      <c r="M9" s="528"/>
      <c r="N9" s="528"/>
      <c r="O9" s="528"/>
      <c r="P9" s="528"/>
      <c r="Q9" s="528"/>
      <c r="R9" s="528"/>
      <c r="S9" s="528"/>
      <c r="T9" s="528"/>
      <c r="U9" s="528"/>
      <c r="V9" s="528"/>
      <c r="W9" s="529"/>
    </row>
    <row r="10" spans="2:23" s="587" customFormat="1" ht="16.5" x14ac:dyDescent="0.25">
      <c r="J10" s="527" t="s">
        <v>146</v>
      </c>
      <c r="K10" s="528"/>
      <c r="L10" s="528"/>
      <c r="M10" s="528"/>
      <c r="N10" s="528"/>
      <c r="O10" s="528"/>
      <c r="P10" s="528"/>
      <c r="Q10" s="528"/>
      <c r="R10" s="528"/>
      <c r="S10" s="528"/>
      <c r="T10" s="528"/>
      <c r="U10" s="528"/>
      <c r="V10" s="528"/>
      <c r="W10" s="529"/>
    </row>
    <row r="11" spans="2:23" s="587" customFormat="1" ht="17.25" thickBot="1" x14ac:dyDescent="0.3">
      <c r="J11" s="530" t="s">
        <v>358</v>
      </c>
      <c r="K11" s="531"/>
      <c r="L11" s="531"/>
      <c r="M11" s="531"/>
      <c r="N11" s="531"/>
      <c r="O11" s="531"/>
      <c r="P11" s="531"/>
      <c r="Q11" s="531"/>
      <c r="R11" s="531"/>
      <c r="S11" s="531"/>
      <c r="T11" s="531"/>
      <c r="U11" s="531"/>
      <c r="V11" s="531"/>
      <c r="W11" s="532"/>
    </row>
  </sheetData>
  <sheetProtection password="CA82" sheet="1" scenarios="1" selectLockedCells="1"/>
  <mergeCells count="13">
    <mergeCell ref="B6:D6"/>
    <mergeCell ref="E6:H6"/>
    <mergeCell ref="B8:D8"/>
    <mergeCell ref="E8:H8"/>
    <mergeCell ref="B2:H2"/>
    <mergeCell ref="B3:D3"/>
    <mergeCell ref="E3:H3"/>
    <mergeCell ref="B4:D4"/>
    <mergeCell ref="E4:H4"/>
    <mergeCell ref="B5:D5"/>
    <mergeCell ref="E5:H5"/>
    <mergeCell ref="B7:D7"/>
    <mergeCell ref="E7: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B1:W11"/>
  <sheetViews>
    <sheetView zoomScale="80" zoomScaleNormal="80" workbookViewId="0">
      <selection activeCell="A12" sqref="A12"/>
    </sheetView>
  </sheetViews>
  <sheetFormatPr defaultRowHeight="15" x14ac:dyDescent="0.25"/>
  <cols>
    <col min="1" max="1" width="9.140625" style="421"/>
    <col min="2" max="2" width="10.5703125" style="421" customWidth="1"/>
    <col min="3" max="3" width="9.140625" style="421"/>
    <col min="4" max="5" width="10.42578125" style="421" customWidth="1"/>
    <col min="6" max="6" width="9.140625" style="421"/>
    <col min="7" max="7" width="10.42578125" style="421" customWidth="1"/>
    <col min="8" max="16384" width="9.140625" style="421"/>
  </cols>
  <sheetData>
    <row r="1" spans="2:23" s="587" customFormat="1" ht="15.75" thickBot="1" x14ac:dyDescent="0.3"/>
    <row r="2" spans="2:23" s="587" customFormat="1" ht="18" thickBot="1" x14ac:dyDescent="0.3">
      <c r="B2" s="603" t="str">
        <f>'Version Control'!$B$2</f>
        <v>Title Block</v>
      </c>
      <c r="C2" s="631"/>
      <c r="D2" s="631"/>
      <c r="E2" s="631"/>
      <c r="F2" s="631"/>
      <c r="G2" s="631"/>
      <c r="H2" s="604"/>
      <c r="J2" s="524" t="s">
        <v>360</v>
      </c>
      <c r="K2" s="525"/>
      <c r="L2" s="525"/>
      <c r="M2" s="525"/>
      <c r="N2" s="525"/>
      <c r="O2" s="525"/>
      <c r="P2" s="525"/>
      <c r="Q2" s="525"/>
      <c r="R2" s="525"/>
      <c r="S2" s="525"/>
      <c r="T2" s="525"/>
      <c r="U2" s="525"/>
      <c r="V2" s="525"/>
      <c r="W2" s="526"/>
    </row>
    <row r="3" spans="2:23" s="587" customFormat="1" ht="16.5" x14ac:dyDescent="0.25">
      <c r="B3" s="610" t="str">
        <f>'Version Control'!$B$3</f>
        <v>Test Report Template Name:</v>
      </c>
      <c r="C3" s="611"/>
      <c r="D3" s="612"/>
      <c r="E3" s="616" t="str">
        <f>'Version Control'!$C$3</f>
        <v>Residential Freezer  Appendix B1</v>
      </c>
      <c r="F3" s="617"/>
      <c r="G3" s="617"/>
      <c r="H3" s="618"/>
      <c r="J3" s="527" t="s">
        <v>361</v>
      </c>
      <c r="K3" s="528"/>
      <c r="L3" s="528"/>
      <c r="M3" s="528"/>
      <c r="N3" s="528"/>
      <c r="O3" s="528"/>
      <c r="P3" s="528"/>
      <c r="Q3" s="528"/>
      <c r="R3" s="528"/>
      <c r="S3" s="528"/>
      <c r="T3" s="528"/>
      <c r="U3" s="528"/>
      <c r="V3" s="528"/>
      <c r="W3" s="529"/>
    </row>
    <row r="4" spans="2:23" s="587" customFormat="1" ht="17.25" x14ac:dyDescent="0.25">
      <c r="B4" s="641" t="str">
        <f>'Version Control'!$B$4</f>
        <v>Version Number:</v>
      </c>
      <c r="C4" s="620"/>
      <c r="D4" s="642"/>
      <c r="E4" s="619" t="str">
        <f>'Version Control'!$C$4</f>
        <v>v2.0</v>
      </c>
      <c r="F4" s="620"/>
      <c r="G4" s="620"/>
      <c r="H4" s="621"/>
      <c r="J4" s="527" t="s">
        <v>329</v>
      </c>
      <c r="K4" s="528"/>
      <c r="L4" s="528"/>
      <c r="M4" s="528"/>
      <c r="N4" s="528"/>
      <c r="O4" s="528"/>
      <c r="P4" s="528"/>
      <c r="Q4" s="528"/>
      <c r="R4" s="528"/>
      <c r="S4" s="528"/>
      <c r="T4" s="528"/>
      <c r="U4" s="528"/>
      <c r="V4" s="528"/>
      <c r="W4" s="529"/>
    </row>
    <row r="5" spans="2:23" s="587" customFormat="1" ht="16.5" x14ac:dyDescent="0.25">
      <c r="B5" s="610" t="str">
        <f>'Version Control'!$B$5</f>
        <v xml:space="preserve">Latest Template Revision: </v>
      </c>
      <c r="C5" s="611"/>
      <c r="D5" s="612"/>
      <c r="E5" s="622">
        <f>'Version Control'!$C$5</f>
        <v>42160</v>
      </c>
      <c r="F5" s="623"/>
      <c r="G5" s="623"/>
      <c r="H5" s="624"/>
      <c r="J5" s="527" t="s">
        <v>142</v>
      </c>
      <c r="K5" s="528"/>
      <c r="L5" s="528"/>
      <c r="M5" s="528"/>
      <c r="N5" s="528"/>
      <c r="O5" s="528"/>
      <c r="P5" s="528"/>
      <c r="Q5" s="528"/>
      <c r="R5" s="528"/>
      <c r="S5" s="528"/>
      <c r="T5" s="528"/>
      <c r="U5" s="528"/>
      <c r="V5" s="528"/>
      <c r="W5" s="529"/>
    </row>
    <row r="6" spans="2:23" s="587" customFormat="1" ht="16.5" x14ac:dyDescent="0.25">
      <c r="B6" s="610" t="str">
        <f>'Version Control'!$B$6</f>
        <v>Tab Name:</v>
      </c>
      <c r="C6" s="611"/>
      <c r="D6" s="612"/>
      <c r="E6" s="619" t="str">
        <f ca="1">MID(CELL("filename",A1), FIND("]", CELL("filename", A1))+ 1, 255)</f>
        <v>ASH-ON Data 1</v>
      </c>
      <c r="F6" s="620"/>
      <c r="G6" s="620"/>
      <c r="H6" s="621"/>
      <c r="J6" s="527" t="s">
        <v>143</v>
      </c>
      <c r="K6" s="528"/>
      <c r="L6" s="528"/>
      <c r="M6" s="528"/>
      <c r="N6" s="528"/>
      <c r="O6" s="528"/>
      <c r="P6" s="528"/>
      <c r="Q6" s="528"/>
      <c r="R6" s="528"/>
      <c r="S6" s="528"/>
      <c r="T6" s="528"/>
      <c r="U6" s="528"/>
      <c r="V6" s="528"/>
      <c r="W6" s="529"/>
    </row>
    <row r="7" spans="2:23" s="587" customFormat="1" ht="39" customHeight="1" x14ac:dyDescent="0.25">
      <c r="B7" s="610" t="str">
        <f>'Version Control'!$B$7</f>
        <v>File Name:</v>
      </c>
      <c r="C7" s="611"/>
      <c r="D7" s="612"/>
      <c r="E7" s="628" t="str">
        <f ca="1">'Version Control'!$C$7</f>
        <v>Residential Freezer Appendix B1 - v2.0.xlsx</v>
      </c>
      <c r="F7" s="629"/>
      <c r="G7" s="629"/>
      <c r="H7" s="630"/>
      <c r="J7" s="527" t="s">
        <v>144</v>
      </c>
      <c r="K7" s="528"/>
      <c r="L7" s="528"/>
      <c r="M7" s="528"/>
      <c r="N7" s="528"/>
      <c r="O7" s="528"/>
      <c r="P7" s="528"/>
      <c r="Q7" s="528"/>
      <c r="R7" s="528"/>
      <c r="S7" s="528"/>
      <c r="T7" s="528"/>
      <c r="U7" s="528"/>
      <c r="V7" s="528"/>
      <c r="W7" s="529"/>
    </row>
    <row r="8" spans="2:23" s="587" customFormat="1" ht="17.25" thickBot="1" x14ac:dyDescent="0.3">
      <c r="B8" s="613" t="str">
        <f>'Version Control'!$B$8</f>
        <v xml:space="preserve">Test Completion Date: </v>
      </c>
      <c r="C8" s="614"/>
      <c r="D8" s="615"/>
      <c r="E8" s="625" t="str">
        <f>'Version Control'!$C$8</f>
        <v>[MM/DD/YYYY]</v>
      </c>
      <c r="F8" s="626"/>
      <c r="G8" s="626"/>
      <c r="H8" s="627"/>
      <c r="J8" s="527" t="s">
        <v>145</v>
      </c>
      <c r="K8" s="528"/>
      <c r="L8" s="528"/>
      <c r="M8" s="528"/>
      <c r="N8" s="528"/>
      <c r="O8" s="528"/>
      <c r="P8" s="528"/>
      <c r="Q8" s="528"/>
      <c r="R8" s="528"/>
      <c r="S8" s="528"/>
      <c r="T8" s="528"/>
      <c r="U8" s="528"/>
      <c r="V8" s="528"/>
      <c r="W8" s="529"/>
    </row>
    <row r="9" spans="2:23" s="587" customFormat="1" ht="16.5" x14ac:dyDescent="0.25">
      <c r="J9" s="527" t="s">
        <v>324</v>
      </c>
      <c r="K9" s="528"/>
      <c r="L9" s="528"/>
      <c r="M9" s="528"/>
      <c r="N9" s="528"/>
      <c r="O9" s="528"/>
      <c r="P9" s="528"/>
      <c r="Q9" s="528"/>
      <c r="R9" s="528"/>
      <c r="S9" s="528"/>
      <c r="T9" s="528"/>
      <c r="U9" s="528"/>
      <c r="V9" s="528"/>
      <c r="W9" s="529"/>
    </row>
    <row r="10" spans="2:23" s="587" customFormat="1" ht="16.5" x14ac:dyDescent="0.25">
      <c r="J10" s="527" t="s">
        <v>146</v>
      </c>
      <c r="K10" s="528"/>
      <c r="L10" s="528"/>
      <c r="M10" s="528"/>
      <c r="N10" s="528"/>
      <c r="O10" s="528"/>
      <c r="P10" s="528"/>
      <c r="Q10" s="528"/>
      <c r="R10" s="528"/>
      <c r="S10" s="528"/>
      <c r="T10" s="528"/>
      <c r="U10" s="528"/>
      <c r="V10" s="528"/>
      <c r="W10" s="529"/>
    </row>
    <row r="11" spans="2:23" s="587" customFormat="1" ht="17.25" thickBot="1" x14ac:dyDescent="0.3">
      <c r="J11" s="530" t="s">
        <v>358</v>
      </c>
      <c r="K11" s="531"/>
      <c r="L11" s="531"/>
      <c r="M11" s="531"/>
      <c r="N11" s="531"/>
      <c r="O11" s="531"/>
      <c r="P11" s="531"/>
      <c r="Q11" s="531"/>
      <c r="R11" s="531"/>
      <c r="S11" s="531"/>
      <c r="T11" s="531"/>
      <c r="U11" s="531"/>
      <c r="V11" s="531"/>
      <c r="W11" s="532"/>
    </row>
  </sheetData>
  <sheetProtection password="CA82" sheet="1" scenarios="1" selectLockedCells="1"/>
  <mergeCells count="13">
    <mergeCell ref="B6:D6"/>
    <mergeCell ref="E6:H6"/>
    <mergeCell ref="B8:D8"/>
    <mergeCell ref="E8:H8"/>
    <mergeCell ref="B2:H2"/>
    <mergeCell ref="B3:D3"/>
    <mergeCell ref="E3:H3"/>
    <mergeCell ref="B4:D4"/>
    <mergeCell ref="E4:H4"/>
    <mergeCell ref="B5:D5"/>
    <mergeCell ref="E5:H5"/>
    <mergeCell ref="B7:D7"/>
    <mergeCell ref="E7: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1:W11"/>
  <sheetViews>
    <sheetView zoomScale="80" zoomScaleNormal="80" workbookViewId="0">
      <selection activeCell="A12" sqref="A12"/>
    </sheetView>
  </sheetViews>
  <sheetFormatPr defaultRowHeight="15" x14ac:dyDescent="0.25"/>
  <cols>
    <col min="1" max="1" width="9.140625" style="421"/>
    <col min="2" max="2" width="11" style="421" customWidth="1"/>
    <col min="3" max="3" width="9.140625" style="421"/>
    <col min="4" max="4" width="10.42578125" style="421" customWidth="1"/>
    <col min="5" max="5" width="11" style="421" customWidth="1"/>
    <col min="6" max="6" width="9.140625" style="421"/>
    <col min="7" max="7" width="11.140625" style="421" customWidth="1"/>
    <col min="8" max="16384" width="9.140625" style="421"/>
  </cols>
  <sheetData>
    <row r="1" spans="2:23" s="587" customFormat="1" ht="15.75" thickBot="1" x14ac:dyDescent="0.3"/>
    <row r="2" spans="2:23" s="587" customFormat="1" ht="18" thickBot="1" x14ac:dyDescent="0.3">
      <c r="B2" s="603" t="str">
        <f>'Version Control'!$B$2</f>
        <v>Title Block</v>
      </c>
      <c r="C2" s="631"/>
      <c r="D2" s="631"/>
      <c r="E2" s="631"/>
      <c r="F2" s="631"/>
      <c r="G2" s="631"/>
      <c r="H2" s="604"/>
      <c r="J2" s="524" t="s">
        <v>360</v>
      </c>
      <c r="K2" s="525"/>
      <c r="L2" s="525"/>
      <c r="M2" s="525"/>
      <c r="N2" s="525"/>
      <c r="O2" s="525"/>
      <c r="P2" s="525"/>
      <c r="Q2" s="525"/>
      <c r="R2" s="525"/>
      <c r="S2" s="525"/>
      <c r="T2" s="525"/>
      <c r="U2" s="525"/>
      <c r="V2" s="525"/>
      <c r="W2" s="526"/>
    </row>
    <row r="3" spans="2:23" s="587" customFormat="1" ht="16.5" x14ac:dyDescent="0.25">
      <c r="B3" s="610" t="str">
        <f>'Version Control'!$B$3</f>
        <v>Test Report Template Name:</v>
      </c>
      <c r="C3" s="611"/>
      <c r="D3" s="612"/>
      <c r="E3" s="616" t="str">
        <f>'Version Control'!$C$3</f>
        <v>Residential Freezer  Appendix B1</v>
      </c>
      <c r="F3" s="617"/>
      <c r="G3" s="617"/>
      <c r="H3" s="618"/>
      <c r="J3" s="527" t="s">
        <v>361</v>
      </c>
      <c r="K3" s="528"/>
      <c r="L3" s="528"/>
      <c r="M3" s="528"/>
      <c r="N3" s="528"/>
      <c r="O3" s="528"/>
      <c r="P3" s="528"/>
      <c r="Q3" s="528"/>
      <c r="R3" s="528"/>
      <c r="S3" s="528"/>
      <c r="T3" s="528"/>
      <c r="U3" s="528"/>
      <c r="V3" s="528"/>
      <c r="W3" s="529"/>
    </row>
    <row r="4" spans="2:23" s="587" customFormat="1" ht="17.25" x14ac:dyDescent="0.25">
      <c r="B4" s="641" t="str">
        <f>'Version Control'!$B$4</f>
        <v>Version Number:</v>
      </c>
      <c r="C4" s="620"/>
      <c r="D4" s="642"/>
      <c r="E4" s="619" t="str">
        <f>'Version Control'!$C$4</f>
        <v>v2.0</v>
      </c>
      <c r="F4" s="620"/>
      <c r="G4" s="620"/>
      <c r="H4" s="621"/>
      <c r="J4" s="527" t="s">
        <v>329</v>
      </c>
      <c r="K4" s="528"/>
      <c r="L4" s="528"/>
      <c r="M4" s="528"/>
      <c r="N4" s="528"/>
      <c r="O4" s="528"/>
      <c r="P4" s="528"/>
      <c r="Q4" s="528"/>
      <c r="R4" s="528"/>
      <c r="S4" s="528"/>
      <c r="T4" s="528"/>
      <c r="U4" s="528"/>
      <c r="V4" s="528"/>
      <c r="W4" s="529"/>
    </row>
    <row r="5" spans="2:23" s="587" customFormat="1" ht="16.5" x14ac:dyDescent="0.25">
      <c r="B5" s="610" t="str">
        <f>'Version Control'!$B$5</f>
        <v xml:space="preserve">Latest Template Revision: </v>
      </c>
      <c r="C5" s="611"/>
      <c r="D5" s="612"/>
      <c r="E5" s="622">
        <f>'Version Control'!$C$5</f>
        <v>42160</v>
      </c>
      <c r="F5" s="623"/>
      <c r="G5" s="623"/>
      <c r="H5" s="624"/>
      <c r="J5" s="527" t="s">
        <v>142</v>
      </c>
      <c r="K5" s="528"/>
      <c r="L5" s="528"/>
      <c r="M5" s="528"/>
      <c r="N5" s="528"/>
      <c r="O5" s="528"/>
      <c r="P5" s="528"/>
      <c r="Q5" s="528"/>
      <c r="R5" s="528"/>
      <c r="S5" s="528"/>
      <c r="T5" s="528"/>
      <c r="U5" s="528"/>
      <c r="V5" s="528"/>
      <c r="W5" s="529"/>
    </row>
    <row r="6" spans="2:23" s="587" customFormat="1" ht="16.5" x14ac:dyDescent="0.25">
      <c r="B6" s="610" t="str">
        <f>'Version Control'!$B$6</f>
        <v>Tab Name:</v>
      </c>
      <c r="C6" s="611"/>
      <c r="D6" s="612"/>
      <c r="E6" s="619" t="str">
        <f ca="1">MID(CELL("filename",A1), FIND("]", CELL("filename", A1))+ 1, 255)</f>
        <v>ASH-ON Data 2</v>
      </c>
      <c r="F6" s="620"/>
      <c r="G6" s="620"/>
      <c r="H6" s="621"/>
      <c r="J6" s="527" t="s">
        <v>143</v>
      </c>
      <c r="K6" s="528"/>
      <c r="L6" s="528"/>
      <c r="M6" s="528"/>
      <c r="N6" s="528"/>
      <c r="O6" s="528"/>
      <c r="P6" s="528"/>
      <c r="Q6" s="528"/>
      <c r="R6" s="528"/>
      <c r="S6" s="528"/>
      <c r="T6" s="528"/>
      <c r="U6" s="528"/>
      <c r="V6" s="528"/>
      <c r="W6" s="529"/>
    </row>
    <row r="7" spans="2:23" s="587" customFormat="1" ht="39" customHeight="1" x14ac:dyDescent="0.25">
      <c r="B7" s="610" t="str">
        <f>'Version Control'!$B$7</f>
        <v>File Name:</v>
      </c>
      <c r="C7" s="611"/>
      <c r="D7" s="612"/>
      <c r="E7" s="628" t="str">
        <f ca="1">'Version Control'!$C$7</f>
        <v>Residential Freezer Appendix B1 - v2.0.xlsx</v>
      </c>
      <c r="F7" s="629"/>
      <c r="G7" s="629"/>
      <c r="H7" s="630"/>
      <c r="J7" s="527" t="s">
        <v>144</v>
      </c>
      <c r="K7" s="528"/>
      <c r="L7" s="528"/>
      <c r="M7" s="528"/>
      <c r="N7" s="528"/>
      <c r="O7" s="528"/>
      <c r="P7" s="528"/>
      <c r="Q7" s="528"/>
      <c r="R7" s="528"/>
      <c r="S7" s="528"/>
      <c r="T7" s="528"/>
      <c r="U7" s="528"/>
      <c r="V7" s="528"/>
      <c r="W7" s="529"/>
    </row>
    <row r="8" spans="2:23" s="587" customFormat="1" ht="17.25" thickBot="1" x14ac:dyDescent="0.3">
      <c r="B8" s="613" t="str">
        <f>'Version Control'!$B$8</f>
        <v xml:space="preserve">Test Completion Date: </v>
      </c>
      <c r="C8" s="614"/>
      <c r="D8" s="615"/>
      <c r="E8" s="625" t="str">
        <f>'Version Control'!$C$8</f>
        <v>[MM/DD/YYYY]</v>
      </c>
      <c r="F8" s="626"/>
      <c r="G8" s="626"/>
      <c r="H8" s="627"/>
      <c r="J8" s="527" t="s">
        <v>145</v>
      </c>
      <c r="K8" s="528"/>
      <c r="L8" s="528"/>
      <c r="M8" s="528"/>
      <c r="N8" s="528"/>
      <c r="O8" s="528"/>
      <c r="P8" s="528"/>
      <c r="Q8" s="528"/>
      <c r="R8" s="528"/>
      <c r="S8" s="528"/>
      <c r="T8" s="528"/>
      <c r="U8" s="528"/>
      <c r="V8" s="528"/>
      <c r="W8" s="529"/>
    </row>
    <row r="9" spans="2:23" s="587" customFormat="1" ht="16.5" x14ac:dyDescent="0.25">
      <c r="J9" s="527" t="s">
        <v>324</v>
      </c>
      <c r="K9" s="528"/>
      <c r="L9" s="528"/>
      <c r="M9" s="528"/>
      <c r="N9" s="528"/>
      <c r="O9" s="528"/>
      <c r="P9" s="528"/>
      <c r="Q9" s="528"/>
      <c r="R9" s="528"/>
      <c r="S9" s="528"/>
      <c r="T9" s="528"/>
      <c r="U9" s="528"/>
      <c r="V9" s="528"/>
      <c r="W9" s="529"/>
    </row>
    <row r="10" spans="2:23" s="587" customFormat="1" ht="16.5" x14ac:dyDescent="0.25">
      <c r="J10" s="527" t="s">
        <v>146</v>
      </c>
      <c r="K10" s="528"/>
      <c r="L10" s="528"/>
      <c r="M10" s="528"/>
      <c r="N10" s="528"/>
      <c r="O10" s="528"/>
      <c r="P10" s="528"/>
      <c r="Q10" s="528"/>
      <c r="R10" s="528"/>
      <c r="S10" s="528"/>
      <c r="T10" s="528"/>
      <c r="U10" s="528"/>
      <c r="V10" s="528"/>
      <c r="W10" s="529"/>
    </row>
    <row r="11" spans="2:23" s="587" customFormat="1" ht="17.25" thickBot="1" x14ac:dyDescent="0.3">
      <c r="J11" s="530" t="s">
        <v>358</v>
      </c>
      <c r="K11" s="531"/>
      <c r="L11" s="531"/>
      <c r="M11" s="531"/>
      <c r="N11" s="531"/>
      <c r="O11" s="531"/>
      <c r="P11" s="531"/>
      <c r="Q11" s="531"/>
      <c r="R11" s="531"/>
      <c r="S11" s="531"/>
      <c r="T11" s="531"/>
      <c r="U11" s="531"/>
      <c r="V11" s="531"/>
      <c r="W11" s="532"/>
    </row>
  </sheetData>
  <sheetProtection password="CA82" sheet="1" scenarios="1" selectLockedCells="1"/>
  <mergeCells count="13">
    <mergeCell ref="B6:D6"/>
    <mergeCell ref="E6:H6"/>
    <mergeCell ref="B8:D8"/>
    <mergeCell ref="E8:H8"/>
    <mergeCell ref="B2:H2"/>
    <mergeCell ref="B3:D3"/>
    <mergeCell ref="E3:H3"/>
    <mergeCell ref="B4:D4"/>
    <mergeCell ref="E4:H4"/>
    <mergeCell ref="B5:D5"/>
    <mergeCell ref="E5:H5"/>
    <mergeCell ref="B7:D7"/>
    <mergeCell ref="E7:H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O48"/>
  <sheetViews>
    <sheetView showGridLines="0" zoomScale="80" zoomScaleNormal="80" zoomScaleSheetLayoutView="85" workbookViewId="0">
      <selection activeCell="E4" sqref="E4"/>
    </sheetView>
  </sheetViews>
  <sheetFormatPr defaultRowHeight="16.5" x14ac:dyDescent="0.25"/>
  <cols>
    <col min="1" max="1" width="4.42578125" style="25" customWidth="1"/>
    <col min="2" max="2" width="36.85546875" style="25" customWidth="1"/>
    <col min="3" max="3" width="42.42578125" style="25" customWidth="1"/>
    <col min="4" max="4" width="10.7109375" style="25" customWidth="1"/>
    <col min="5" max="5" width="33.42578125" style="25" customWidth="1"/>
    <col min="6" max="6" width="24.140625" style="25" customWidth="1"/>
    <col min="7" max="7" width="19" style="25" customWidth="1"/>
    <col min="8" max="8" width="24.28515625" style="25" customWidth="1"/>
    <col min="9" max="9" width="6.5703125" style="25" customWidth="1"/>
    <col min="10" max="10" width="3.7109375" style="25" customWidth="1"/>
    <col min="11" max="16384" width="9.140625" style="25"/>
  </cols>
  <sheetData>
    <row r="1" spans="2:10" ht="17.25" thickBot="1" x14ac:dyDescent="0.3">
      <c r="J1" s="104"/>
    </row>
    <row r="2" spans="2:10" ht="18" thickBot="1" x14ac:dyDescent="0.3">
      <c r="B2" s="593" t="str">
        <f>'Version Control'!$B$2</f>
        <v>Title Block</v>
      </c>
      <c r="C2" s="594"/>
      <c r="J2" s="104"/>
    </row>
    <row r="3" spans="2:10" x14ac:dyDescent="0.3">
      <c r="B3" s="366" t="str">
        <f>'Version Control'!$B$3</f>
        <v>Test Report Template Name:</v>
      </c>
      <c r="C3" s="367" t="str">
        <f>'Version Control'!$C$3</f>
        <v>Residential Freezer  Appendix B1</v>
      </c>
      <c r="J3" s="104"/>
    </row>
    <row r="4" spans="2:10" ht="18" x14ac:dyDescent="0.3">
      <c r="B4" s="364" t="str">
        <f>'Version Control'!$B$4</f>
        <v>Version Number:</v>
      </c>
      <c r="C4" s="576" t="str">
        <f>'Version Control'!$C$4</f>
        <v>v2.0</v>
      </c>
      <c r="E4" s="105" t="s">
        <v>265</v>
      </c>
      <c r="J4" s="104"/>
    </row>
    <row r="5" spans="2:10" x14ac:dyDescent="0.3">
      <c r="B5" s="363" t="str">
        <f>'Version Control'!$B$5</f>
        <v xml:space="preserve">Latest Template Revision: </v>
      </c>
      <c r="C5" s="361">
        <f>'Version Control'!$C$5</f>
        <v>42160</v>
      </c>
      <c r="J5" s="104"/>
    </row>
    <row r="6" spans="2:10" x14ac:dyDescent="0.3">
      <c r="B6" s="363" t="str">
        <f>'Version Control'!$B$6</f>
        <v>Tab Name:</v>
      </c>
      <c r="C6" s="576" t="str">
        <f ca="1">MID(CELL("filename",B1), FIND("]", CELL("filename", B1))+ 1, 255)</f>
        <v>General Info &amp; Test Results</v>
      </c>
      <c r="J6" s="104"/>
    </row>
    <row r="7" spans="2:10" ht="39" customHeight="1" x14ac:dyDescent="0.25">
      <c r="B7" s="577" t="str">
        <f>'Version Control'!$B$7</f>
        <v>File Name:</v>
      </c>
      <c r="C7" s="578" t="str">
        <f ca="1">'Version Control'!$C$7</f>
        <v>Residential Freezer Appendix B1 - v2.0.xlsx</v>
      </c>
      <c r="J7" s="104"/>
    </row>
    <row r="8" spans="2:10" ht="17.25" thickBot="1" x14ac:dyDescent="0.35">
      <c r="B8" s="365" t="str">
        <f>'Version Control'!$B$8</f>
        <v xml:space="preserve">Test Completion Date: </v>
      </c>
      <c r="C8" s="362" t="str">
        <f>'Version Control'!$C$8</f>
        <v>[MM/DD/YYYY]</v>
      </c>
      <c r="J8" s="104"/>
    </row>
    <row r="9" spans="2:10" x14ac:dyDescent="0.25">
      <c r="J9" s="104"/>
    </row>
    <row r="10" spans="2:10" ht="17.25" thickBot="1" x14ac:dyDescent="0.3">
      <c r="J10" s="104"/>
    </row>
    <row r="11" spans="2:10" ht="18" thickBot="1" x14ac:dyDescent="0.3">
      <c r="B11" s="46" t="s">
        <v>173</v>
      </c>
      <c r="C11" s="48"/>
      <c r="E11" s="79" t="s">
        <v>213</v>
      </c>
      <c r="F11" s="106"/>
      <c r="G11" s="80"/>
      <c r="J11" s="104"/>
    </row>
    <row r="12" spans="2:10" ht="18" x14ac:dyDescent="0.25">
      <c r="B12" s="107" t="s">
        <v>0</v>
      </c>
      <c r="C12" s="496"/>
      <c r="E12" s="132" t="s">
        <v>162</v>
      </c>
      <c r="F12" s="108" t="s">
        <v>245</v>
      </c>
      <c r="G12" s="109" t="s">
        <v>214</v>
      </c>
      <c r="J12" s="104"/>
    </row>
    <row r="13" spans="2:10" ht="18.75" thickBot="1" x14ac:dyDescent="0.3">
      <c r="B13" s="110" t="s">
        <v>215</v>
      </c>
      <c r="C13" s="497"/>
      <c r="E13" s="137" t="s">
        <v>227</v>
      </c>
      <c r="F13" s="112"/>
      <c r="G13" s="99"/>
      <c r="J13" s="104"/>
    </row>
    <row r="14" spans="2:10" ht="18.75" thickBot="1" x14ac:dyDescent="0.3">
      <c r="C14" s="498"/>
      <c r="E14" s="133" t="s">
        <v>225</v>
      </c>
      <c r="F14" s="113" t="str">
        <f>IF(Volume!C17&lt;&gt;0,Volume!C17,"")</f>
        <v/>
      </c>
      <c r="G14" s="114" t="s">
        <v>230</v>
      </c>
      <c r="J14" s="104"/>
    </row>
    <row r="15" spans="2:10" ht="18.75" thickBot="1" x14ac:dyDescent="0.3">
      <c r="B15" s="46" t="s">
        <v>241</v>
      </c>
      <c r="C15" s="431"/>
      <c r="E15" s="133" t="s">
        <v>226</v>
      </c>
      <c r="F15" s="113" t="str">
        <f>IF(Volume!C17&lt;&gt;0,Volume!C24,"")</f>
        <v/>
      </c>
      <c r="G15" s="114" t="s">
        <v>230</v>
      </c>
      <c r="J15" s="104"/>
    </row>
    <row r="16" spans="2:10" ht="17.25" x14ac:dyDescent="0.25">
      <c r="B16" s="102" t="s">
        <v>216</v>
      </c>
      <c r="C16" s="553" t="s">
        <v>239</v>
      </c>
      <c r="E16" s="137" t="s">
        <v>228</v>
      </c>
      <c r="F16" s="116"/>
      <c r="G16" s="43"/>
      <c r="J16" s="104"/>
    </row>
    <row r="17" spans="2:10" ht="18" thickBot="1" x14ac:dyDescent="0.3">
      <c r="B17" s="103" t="s">
        <v>217</v>
      </c>
      <c r="C17" s="554" t="s">
        <v>239</v>
      </c>
      <c r="E17" s="133" t="s">
        <v>131</v>
      </c>
      <c r="F17" s="117" t="str">
        <f>IF('Energy Calcs (ASH Switch OFF)'!D83&lt;&gt;0,IF(VASH="Yes",'Energy Calcs (ASH Switch OFF)'!D103,'Energy Calcs (ASH Switch OFF)'!D83),"")</f>
        <v/>
      </c>
      <c r="G17" s="114" t="s">
        <v>229</v>
      </c>
      <c r="J17" s="104"/>
    </row>
    <row r="18" spans="2:10" ht="18" thickBot="1" x14ac:dyDescent="0.3">
      <c r="C18" s="498"/>
      <c r="E18" s="133" t="s">
        <v>133</v>
      </c>
      <c r="F18" s="117" t="str">
        <f>IF('Energy Calcs (ASH Switch ON)'!D84&lt;&gt;0,'Energy Calcs (ASH Switch ON)'!D84,"")</f>
        <v/>
      </c>
      <c r="G18" s="114" t="s">
        <v>229</v>
      </c>
      <c r="J18" s="104"/>
    </row>
    <row r="19" spans="2:10" ht="18" thickBot="1" x14ac:dyDescent="0.3">
      <c r="B19" s="46" t="s">
        <v>1</v>
      </c>
      <c r="C19" s="431"/>
      <c r="E19" s="133" t="s">
        <v>132</v>
      </c>
      <c r="F19" s="117" t="str">
        <f>IF(Volume!C17&lt;&gt;0,IF('General Info &amp; Test Results'!C31="Yes",AVERAGE(F17:F18),F17),"")</f>
        <v/>
      </c>
      <c r="G19" s="114" t="s">
        <v>229</v>
      </c>
      <c r="J19" s="104"/>
    </row>
    <row r="20" spans="2:10" ht="17.25" thickBot="1" x14ac:dyDescent="0.3">
      <c r="B20" s="88" t="s">
        <v>222</v>
      </c>
      <c r="C20" s="499"/>
      <c r="E20" s="139" t="s">
        <v>331</v>
      </c>
      <c r="F20" s="120"/>
      <c r="G20" s="121"/>
      <c r="J20" s="104"/>
    </row>
    <row r="21" spans="2:10" x14ac:dyDescent="0.25">
      <c r="B21" s="91" t="s">
        <v>223</v>
      </c>
      <c r="C21" s="500"/>
      <c r="J21" s="104"/>
    </row>
    <row r="22" spans="2:10" ht="18" thickBot="1" x14ac:dyDescent="0.3">
      <c r="B22" s="91" t="s">
        <v>2</v>
      </c>
      <c r="C22" s="500"/>
      <c r="D22" s="119"/>
      <c r="E22" s="122" t="s">
        <v>266</v>
      </c>
      <c r="F22" s="112"/>
      <c r="G22" s="112"/>
      <c r="H22" s="119"/>
      <c r="J22" s="104"/>
    </row>
    <row r="23" spans="2:10" ht="18" thickBot="1" x14ac:dyDescent="0.3">
      <c r="B23" s="91" t="s">
        <v>224</v>
      </c>
      <c r="C23" s="500"/>
      <c r="D23" s="119"/>
      <c r="E23" s="603" t="s">
        <v>204</v>
      </c>
      <c r="F23" s="631"/>
      <c r="G23" s="631"/>
      <c r="H23" s="604"/>
      <c r="J23" s="104"/>
    </row>
    <row r="24" spans="2:10" x14ac:dyDescent="0.25">
      <c r="B24" s="91" t="s">
        <v>147</v>
      </c>
      <c r="C24" s="500"/>
      <c r="D24" s="119"/>
      <c r="E24" s="652" t="s">
        <v>393</v>
      </c>
      <c r="F24" s="653"/>
      <c r="G24" s="653"/>
      <c r="H24" s="654"/>
      <c r="J24" s="104"/>
    </row>
    <row r="25" spans="2:10" x14ac:dyDescent="0.25">
      <c r="B25" s="91" t="s">
        <v>3</v>
      </c>
      <c r="C25" s="556" t="s">
        <v>67</v>
      </c>
      <c r="D25" s="119"/>
      <c r="E25" s="655"/>
      <c r="F25" s="656"/>
      <c r="G25" s="656"/>
      <c r="H25" s="657"/>
      <c r="J25" s="104"/>
    </row>
    <row r="26" spans="2:10" ht="17.25" thickBot="1" x14ac:dyDescent="0.3">
      <c r="B26" s="91" t="s">
        <v>5</v>
      </c>
      <c r="C26" s="500"/>
      <c r="D26" s="119"/>
      <c r="E26" s="655"/>
      <c r="F26" s="656"/>
      <c r="G26" s="656"/>
      <c r="H26" s="657"/>
      <c r="J26" s="104"/>
    </row>
    <row r="27" spans="2:10" ht="17.25" x14ac:dyDescent="0.25">
      <c r="B27" s="91" t="s">
        <v>368</v>
      </c>
      <c r="C27" s="500"/>
      <c r="D27" s="119"/>
      <c r="E27" s="658" t="s">
        <v>205</v>
      </c>
      <c r="F27" s="659"/>
      <c r="G27" s="129" t="s">
        <v>203</v>
      </c>
      <c r="H27" s="130" t="s">
        <v>206</v>
      </c>
      <c r="J27" s="104"/>
    </row>
    <row r="28" spans="2:10" x14ac:dyDescent="0.25">
      <c r="B28" s="91" t="s">
        <v>68</v>
      </c>
      <c r="C28" s="500"/>
      <c r="D28" s="119"/>
      <c r="E28" s="660" t="s">
        <v>207</v>
      </c>
      <c r="F28" s="661"/>
      <c r="G28" s="124" t="str">
        <f>IF('Report Sign-Off Block'!D15&lt;&gt;0,'Report Sign-Off Block'!D15,"")</f>
        <v>[MM/DD/YYYY]</v>
      </c>
      <c r="H28" s="501" t="str">
        <f>IF('Report Sign-Off Block'!E15&lt;&gt;0,'Report Sign-Off Block'!E15,"")</f>
        <v>[Test Lab Name]</v>
      </c>
      <c r="J28" s="104"/>
    </row>
    <row r="29" spans="2:10" x14ac:dyDescent="0.25">
      <c r="B29" s="91" t="s">
        <v>221</v>
      </c>
      <c r="C29" s="555" t="s">
        <v>239</v>
      </c>
      <c r="D29" s="119"/>
      <c r="E29" s="660" t="s">
        <v>332</v>
      </c>
      <c r="F29" s="661"/>
      <c r="G29" s="124" t="str">
        <f>IF('Report Sign-Off Block'!D16&lt;&gt;0,'Report Sign-Off Block'!D16,"")</f>
        <v>[MM/DD/YYYY]</v>
      </c>
      <c r="H29" s="501" t="str">
        <f>IF('Report Sign-Off Block'!E16&lt;&gt;0,'Report Sign-Off Block'!E16,"")</f>
        <v>[Test Lab Name]</v>
      </c>
      <c r="J29" s="104"/>
    </row>
    <row r="30" spans="2:10" ht="23.25" customHeight="1" x14ac:dyDescent="0.25">
      <c r="B30" s="91" t="s">
        <v>4</v>
      </c>
      <c r="C30" s="500"/>
      <c r="D30" s="119"/>
      <c r="E30" s="660" t="s">
        <v>394</v>
      </c>
      <c r="F30" s="661"/>
      <c r="G30" s="124" t="str">
        <f>IF('Report Sign-Off Block'!D17&lt;&gt;0,'Report Sign-Off Block'!D17,"")</f>
        <v>[MM/DD/YYYY]</v>
      </c>
      <c r="H30" s="501" t="str">
        <f>IF('Report Sign-Off Block'!E17&lt;&gt;0,'Report Sign-Off Block'!E17,"")</f>
        <v>[Test Lab Name]</v>
      </c>
      <c r="J30" s="104"/>
    </row>
    <row r="31" spans="2:10" ht="27" customHeight="1" thickBot="1" x14ac:dyDescent="0.3">
      <c r="B31" s="91" t="s">
        <v>160</v>
      </c>
      <c r="C31" s="500"/>
      <c r="D31" s="119"/>
      <c r="E31" s="662" t="s">
        <v>394</v>
      </c>
      <c r="F31" s="663"/>
      <c r="G31" s="131" t="str">
        <f>IF('Report Sign-Off Block'!D18&lt;&gt;0,'Report Sign-Off Block'!D18,"")</f>
        <v>[MM/DD/YYYY]</v>
      </c>
      <c r="H31" s="502" t="str">
        <f>IF('Report Sign-Off Block'!E18&lt;&gt;0,'Report Sign-Off Block'!E18,"")</f>
        <v>[Test Lab Name]</v>
      </c>
      <c r="J31" s="104"/>
    </row>
    <row r="32" spans="2:10" ht="33" x14ac:dyDescent="0.25">
      <c r="B32" s="123" t="s">
        <v>269</v>
      </c>
      <c r="C32" s="118"/>
      <c r="D32" s="119"/>
      <c r="E32" s="664"/>
      <c r="F32" s="664"/>
      <c r="G32" s="590"/>
      <c r="H32" s="591"/>
      <c r="J32" s="104"/>
    </row>
    <row r="33" spans="1:15" ht="33" x14ac:dyDescent="0.25">
      <c r="B33" s="123" t="s">
        <v>308</v>
      </c>
      <c r="C33" s="500"/>
      <c r="D33" s="119"/>
      <c r="J33" s="104"/>
    </row>
    <row r="34" spans="1:15" x14ac:dyDescent="0.25">
      <c r="B34" s="91" t="s">
        <v>163</v>
      </c>
      <c r="C34" s="500"/>
      <c r="D34" s="119"/>
      <c r="J34" s="104"/>
    </row>
    <row r="35" spans="1:15" x14ac:dyDescent="0.25">
      <c r="B35" s="91" t="s">
        <v>108</v>
      </c>
      <c r="C35" s="125"/>
      <c r="D35" s="119"/>
      <c r="J35" s="104"/>
    </row>
    <row r="36" spans="1:15" x14ac:dyDescent="0.25">
      <c r="B36" s="91" t="s">
        <v>105</v>
      </c>
      <c r="C36" s="118"/>
      <c r="D36" s="119"/>
      <c r="J36" s="104"/>
    </row>
    <row r="37" spans="1:15" x14ac:dyDescent="0.25">
      <c r="B37" s="92" t="s">
        <v>106</v>
      </c>
      <c r="C37" s="118"/>
      <c r="D37" s="112"/>
      <c r="J37" s="104"/>
    </row>
    <row r="38" spans="1:15" ht="17.25" thickBot="1" x14ac:dyDescent="0.3">
      <c r="B38" s="93" t="s">
        <v>107</v>
      </c>
      <c r="C38" s="127"/>
      <c r="D38" s="119"/>
      <c r="J38" s="104"/>
    </row>
    <row r="39" spans="1:15" ht="17.25" thickBot="1" x14ac:dyDescent="0.3">
      <c r="D39" s="119"/>
      <c r="J39" s="104"/>
    </row>
    <row r="40" spans="1:15" ht="15" customHeight="1" thickBot="1" x14ac:dyDescent="0.3">
      <c r="B40" s="73" t="s">
        <v>164</v>
      </c>
      <c r="C40" s="74"/>
      <c r="D40" s="75"/>
      <c r="J40" s="104"/>
      <c r="O40" s="128"/>
    </row>
    <row r="41" spans="1:15" x14ac:dyDescent="0.25">
      <c r="B41" s="138" t="s">
        <v>330</v>
      </c>
      <c r="C41" s="126"/>
      <c r="D41" s="99"/>
      <c r="J41" s="104"/>
      <c r="O41" s="128"/>
    </row>
    <row r="42" spans="1:15" ht="15" customHeight="1" x14ac:dyDescent="0.25">
      <c r="B42" s="643"/>
      <c r="C42" s="644"/>
      <c r="D42" s="645"/>
      <c r="J42" s="104"/>
      <c r="O42" s="128"/>
    </row>
    <row r="43" spans="1:15" x14ac:dyDescent="0.25">
      <c r="B43" s="646"/>
      <c r="C43" s="647"/>
      <c r="D43" s="648"/>
      <c r="J43" s="104"/>
      <c r="O43" s="128"/>
    </row>
    <row r="44" spans="1:15" ht="17.25" thickBot="1" x14ac:dyDescent="0.3">
      <c r="B44" s="649"/>
      <c r="C44" s="650"/>
      <c r="D44" s="651"/>
      <c r="J44" s="104"/>
    </row>
    <row r="45" spans="1:15" x14ac:dyDescent="0.25">
      <c r="A45" s="192"/>
      <c r="B45" s="192"/>
      <c r="C45" s="192"/>
      <c r="D45" s="192"/>
      <c r="J45" s="104"/>
    </row>
    <row r="46" spans="1:15" x14ac:dyDescent="0.25">
      <c r="A46" s="104"/>
      <c r="B46" s="104"/>
      <c r="C46" s="104"/>
      <c r="D46" s="104"/>
      <c r="E46" s="104"/>
      <c r="F46" s="104"/>
      <c r="G46" s="104"/>
      <c r="H46" s="104"/>
      <c r="I46" s="104"/>
      <c r="J46" s="104"/>
    </row>
    <row r="47" spans="1:15" x14ac:dyDescent="0.25">
      <c r="K47" s="192"/>
      <c r="L47" s="192"/>
    </row>
    <row r="48" spans="1:15" s="192" customFormat="1" x14ac:dyDescent="0.25">
      <c r="A48" s="25"/>
      <c r="B48" s="25"/>
      <c r="C48" s="25"/>
      <c r="D48" s="25"/>
      <c r="E48" s="25"/>
      <c r="F48" s="25"/>
      <c r="G48" s="25"/>
      <c r="H48" s="25"/>
      <c r="I48" s="25"/>
      <c r="J48" s="25"/>
      <c r="K48" s="25"/>
      <c r="L48" s="25"/>
    </row>
  </sheetData>
  <sheetProtection password="CA82" sheet="1" objects="1" scenarios="1" selectLockedCells="1"/>
  <mergeCells count="10">
    <mergeCell ref="B2:C2"/>
    <mergeCell ref="B42:D44"/>
    <mergeCell ref="E24:H26"/>
    <mergeCell ref="E27:F27"/>
    <mergeCell ref="E28:F28"/>
    <mergeCell ref="E29:F29"/>
    <mergeCell ref="E30:F30"/>
    <mergeCell ref="E31:F31"/>
    <mergeCell ref="E32:F32"/>
    <mergeCell ref="E23:H23"/>
  </mergeCells>
  <conditionalFormatting sqref="F18">
    <cfRule type="expression" dxfId="26" priority="3" stopIfTrue="1">
      <formula>AND(ASH="No")</formula>
    </cfRule>
  </conditionalFormatting>
  <conditionalFormatting sqref="B2 B3:C8">
    <cfRule type="expression" dxfId="25" priority="1" stopIfTrue="1">
      <formula>CELL("Protect",B2)=0</formula>
    </cfRule>
  </conditionalFormatting>
  <dataValidations count="7">
    <dataValidation type="list" showInputMessage="1" showErrorMessage="1" sqref="C33 C31">
      <formula1>Yes_No</formula1>
    </dataValidation>
    <dataValidation showInputMessage="1" showErrorMessage="1" sqref="C25"/>
    <dataValidation type="list" showInputMessage="1" showErrorMessage="1" sqref="C28">
      <formula1>Compact?</formula1>
    </dataValidation>
    <dataValidation type="list" showInputMessage="1" showErrorMessage="1" sqref="C26">
      <formula1>Product_Class</formula1>
    </dataValidation>
    <dataValidation type="list" showInputMessage="1" showErrorMessage="1" sqref="C34">
      <formula1>DefrostType</formula1>
    </dataValidation>
    <dataValidation type="list" showInputMessage="1" showErrorMessage="1" sqref="C32">
      <formula1>Aux_Comp</formula1>
    </dataValidation>
    <dataValidation type="list" showInputMessage="1" showErrorMessage="1" sqref="C27">
      <formula1>Freezer_Type</formula1>
    </dataValidation>
  </dataValidations>
  <hyperlinks>
    <hyperlink ref="E4" location="Instructions!C33" display="Back to Instructions tab"/>
  </hyperlinks>
  <printOptions horizontalCentered="1"/>
  <pageMargins left="0.25" right="0.25" top="0.75" bottom="0.25" header="0.3" footer="0.3"/>
  <pageSetup scale="61"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J54"/>
  <sheetViews>
    <sheetView showGridLines="0" zoomScale="80" zoomScaleNormal="80" workbookViewId="0">
      <selection activeCell="E4" sqref="E4"/>
    </sheetView>
  </sheetViews>
  <sheetFormatPr defaultColWidth="10.42578125" defaultRowHeight="16.5" x14ac:dyDescent="0.3"/>
  <cols>
    <col min="1" max="1" width="4" style="23" customWidth="1"/>
    <col min="2" max="2" width="38.5703125" style="23" customWidth="1"/>
    <col min="3" max="3" width="45.42578125" style="23" bestFit="1" customWidth="1"/>
    <col min="4" max="4" width="31.140625" style="23" customWidth="1"/>
    <col min="5" max="5" width="25" style="23" customWidth="1"/>
    <col min="6" max="6" width="25.140625" style="23" customWidth="1"/>
    <col min="7" max="7" width="25.28515625" style="23" bestFit="1" customWidth="1"/>
    <col min="8" max="8" width="31.42578125" style="23" bestFit="1" customWidth="1"/>
    <col min="9" max="9" width="4.7109375" style="23" customWidth="1"/>
    <col min="10" max="10" width="3.42578125" style="23" customWidth="1"/>
    <col min="11" max="16384" width="10.42578125" style="23"/>
  </cols>
  <sheetData>
    <row r="1" spans="2:10" ht="17.25" thickBot="1" x14ac:dyDescent="0.35">
      <c r="J1" s="31"/>
    </row>
    <row r="2" spans="2:10" ht="18" thickBot="1" x14ac:dyDescent="0.35">
      <c r="B2" s="593" t="str">
        <f>'Version Control'!$B$2</f>
        <v>Title Block</v>
      </c>
      <c r="C2" s="594"/>
      <c r="J2" s="31"/>
    </row>
    <row r="3" spans="2:10" x14ac:dyDescent="0.3">
      <c r="B3" s="366" t="str">
        <f>'Version Control'!$B$3</f>
        <v>Test Report Template Name:</v>
      </c>
      <c r="C3" s="367" t="str">
        <f>'Version Control'!$C$3</f>
        <v>Residential Freezer  Appendix B1</v>
      </c>
      <c r="J3" s="31"/>
    </row>
    <row r="4" spans="2:10" x14ac:dyDescent="0.3">
      <c r="B4" s="364" t="str">
        <f>'Version Control'!$B$4</f>
        <v>Version Number:</v>
      </c>
      <c r="C4" s="576" t="str">
        <f>'Version Control'!$C$4</f>
        <v>v2.0</v>
      </c>
      <c r="E4" s="72" t="s">
        <v>265</v>
      </c>
      <c r="J4" s="31"/>
    </row>
    <row r="5" spans="2:10" x14ac:dyDescent="0.3">
      <c r="B5" s="363" t="str">
        <f>'Version Control'!$B$5</f>
        <v xml:space="preserve">Latest Template Revision: </v>
      </c>
      <c r="C5" s="361">
        <f>'Version Control'!$C$5</f>
        <v>42160</v>
      </c>
      <c r="J5" s="31"/>
    </row>
    <row r="6" spans="2:10" x14ac:dyDescent="0.3">
      <c r="B6" s="363" t="str">
        <f>'Version Control'!$B$6</f>
        <v>Tab Name:</v>
      </c>
      <c r="C6" s="576" t="str">
        <f ca="1">MID(CELL("filename",B1), FIND("]", CELL("filename", B1))+ 1, 255)</f>
        <v>Setup &amp; Instrumentation</v>
      </c>
      <c r="J6" s="31"/>
    </row>
    <row r="7" spans="2:10" ht="38.25" customHeight="1" x14ac:dyDescent="0.3">
      <c r="B7" s="577" t="str">
        <f>'Version Control'!$B$7</f>
        <v>File Name:</v>
      </c>
      <c r="C7" s="578" t="str">
        <f ca="1">'Version Control'!$C$7</f>
        <v>Residential Freezer Appendix B1 - v2.0.xlsx</v>
      </c>
      <c r="J7" s="31"/>
    </row>
    <row r="8" spans="2:10" ht="17.25" thickBot="1" x14ac:dyDescent="0.35">
      <c r="B8" s="365" t="str">
        <f>'Version Control'!$B$8</f>
        <v xml:space="preserve">Test Completion Date: </v>
      </c>
      <c r="C8" s="362" t="str">
        <f>'Version Control'!$C$8</f>
        <v>[MM/DD/YYYY]</v>
      </c>
      <c r="J8" s="31"/>
    </row>
    <row r="9" spans="2:10" x14ac:dyDescent="0.3">
      <c r="J9" s="31"/>
    </row>
    <row r="10" spans="2:10" ht="17.25" thickBot="1" x14ac:dyDescent="0.35">
      <c r="J10" s="31"/>
    </row>
    <row r="11" spans="2:10" ht="18" thickBot="1" x14ac:dyDescent="0.35">
      <c r="B11" s="603" t="s">
        <v>333</v>
      </c>
      <c r="C11" s="631"/>
      <c r="D11" s="631"/>
      <c r="E11" s="631"/>
      <c r="F11" s="631"/>
      <c r="G11" s="631"/>
      <c r="H11" s="604"/>
      <c r="J11" s="31"/>
    </row>
    <row r="12" spans="2:10" ht="17.25" x14ac:dyDescent="0.35">
      <c r="B12" s="568" t="s">
        <v>262</v>
      </c>
      <c r="C12" s="566" t="s">
        <v>243</v>
      </c>
      <c r="D12" s="566" t="s">
        <v>242</v>
      </c>
      <c r="E12" s="566" t="s">
        <v>263</v>
      </c>
      <c r="F12" s="567" t="s">
        <v>218</v>
      </c>
      <c r="G12" s="566" t="s">
        <v>219</v>
      </c>
      <c r="H12" s="569" t="s">
        <v>220</v>
      </c>
      <c r="J12" s="31"/>
    </row>
    <row r="13" spans="2:10" x14ac:dyDescent="0.3">
      <c r="B13" s="557"/>
      <c r="C13" s="558"/>
      <c r="D13" s="558"/>
      <c r="E13" s="558"/>
      <c r="F13" s="558"/>
      <c r="G13" s="558"/>
      <c r="H13" s="559"/>
      <c r="J13" s="31"/>
    </row>
    <row r="14" spans="2:10" x14ac:dyDescent="0.3">
      <c r="B14" s="560"/>
      <c r="C14" s="561"/>
      <c r="D14" s="561"/>
      <c r="E14" s="561"/>
      <c r="F14" s="561"/>
      <c r="G14" s="561"/>
      <c r="H14" s="562"/>
      <c r="J14" s="31"/>
    </row>
    <row r="15" spans="2:10" x14ac:dyDescent="0.3">
      <c r="B15" s="560"/>
      <c r="C15" s="561"/>
      <c r="D15" s="561"/>
      <c r="E15" s="561"/>
      <c r="F15" s="561"/>
      <c r="G15" s="561"/>
      <c r="H15" s="562"/>
      <c r="J15" s="31"/>
    </row>
    <row r="16" spans="2:10" x14ac:dyDescent="0.3">
      <c r="B16" s="560"/>
      <c r="C16" s="561"/>
      <c r="D16" s="561"/>
      <c r="E16" s="561"/>
      <c r="F16" s="561"/>
      <c r="G16" s="561"/>
      <c r="H16" s="562"/>
      <c r="J16" s="31"/>
    </row>
    <row r="17" spans="2:10" x14ac:dyDescent="0.3">
      <c r="B17" s="560"/>
      <c r="C17" s="561"/>
      <c r="D17" s="561"/>
      <c r="E17" s="561"/>
      <c r="F17" s="561"/>
      <c r="G17" s="561"/>
      <c r="H17" s="562"/>
      <c r="J17" s="31"/>
    </row>
    <row r="18" spans="2:10" x14ac:dyDescent="0.3">
      <c r="B18" s="560"/>
      <c r="C18" s="561"/>
      <c r="D18" s="561"/>
      <c r="E18" s="561"/>
      <c r="F18" s="561"/>
      <c r="G18" s="561"/>
      <c r="H18" s="562"/>
      <c r="J18" s="31"/>
    </row>
    <row r="19" spans="2:10" x14ac:dyDescent="0.3">
      <c r="B19" s="560"/>
      <c r="C19" s="561"/>
      <c r="D19" s="561"/>
      <c r="E19" s="561"/>
      <c r="F19" s="561"/>
      <c r="G19" s="561"/>
      <c r="H19" s="562"/>
      <c r="J19" s="31"/>
    </row>
    <row r="20" spans="2:10" x14ac:dyDescent="0.3">
      <c r="B20" s="560"/>
      <c r="C20" s="561"/>
      <c r="D20" s="561"/>
      <c r="E20" s="561"/>
      <c r="F20" s="561"/>
      <c r="G20" s="561"/>
      <c r="H20" s="562"/>
      <c r="J20" s="31"/>
    </row>
    <row r="21" spans="2:10" x14ac:dyDescent="0.3">
      <c r="B21" s="560"/>
      <c r="C21" s="561"/>
      <c r="D21" s="561"/>
      <c r="E21" s="561"/>
      <c r="F21" s="561"/>
      <c r="G21" s="561"/>
      <c r="H21" s="562"/>
      <c r="J21" s="31"/>
    </row>
    <row r="22" spans="2:10" x14ac:dyDescent="0.3">
      <c r="B22" s="560"/>
      <c r="C22" s="561"/>
      <c r="D22" s="561"/>
      <c r="E22" s="561"/>
      <c r="F22" s="561"/>
      <c r="G22" s="561"/>
      <c r="H22" s="562"/>
      <c r="J22" s="31"/>
    </row>
    <row r="23" spans="2:10" x14ac:dyDescent="0.3">
      <c r="B23" s="560"/>
      <c r="C23" s="561"/>
      <c r="D23" s="561"/>
      <c r="E23" s="561"/>
      <c r="F23" s="561"/>
      <c r="G23" s="561"/>
      <c r="H23" s="562"/>
      <c r="J23" s="31"/>
    </row>
    <row r="24" spans="2:10" x14ac:dyDescent="0.3">
      <c r="B24" s="560"/>
      <c r="C24" s="561"/>
      <c r="D24" s="561"/>
      <c r="E24" s="561"/>
      <c r="F24" s="561"/>
      <c r="G24" s="561"/>
      <c r="H24" s="562"/>
      <c r="J24" s="31"/>
    </row>
    <row r="25" spans="2:10" x14ac:dyDescent="0.3">
      <c r="B25" s="560"/>
      <c r="C25" s="561"/>
      <c r="D25" s="561"/>
      <c r="E25" s="561"/>
      <c r="F25" s="561"/>
      <c r="G25" s="561"/>
      <c r="H25" s="562"/>
      <c r="J25" s="31"/>
    </row>
    <row r="26" spans="2:10" x14ac:dyDescent="0.3">
      <c r="B26" s="560"/>
      <c r="C26" s="561"/>
      <c r="D26" s="561"/>
      <c r="E26" s="561"/>
      <c r="F26" s="561"/>
      <c r="G26" s="561"/>
      <c r="H26" s="562"/>
      <c r="J26" s="31"/>
    </row>
    <row r="27" spans="2:10" x14ac:dyDescent="0.3">
      <c r="B27" s="560"/>
      <c r="C27" s="561"/>
      <c r="D27" s="561"/>
      <c r="E27" s="561"/>
      <c r="F27" s="561"/>
      <c r="G27" s="561"/>
      <c r="H27" s="562"/>
      <c r="J27" s="31"/>
    </row>
    <row r="28" spans="2:10" x14ac:dyDescent="0.3">
      <c r="B28" s="560"/>
      <c r="C28" s="561"/>
      <c r="D28" s="561"/>
      <c r="E28" s="561"/>
      <c r="F28" s="561"/>
      <c r="G28" s="561"/>
      <c r="H28" s="562"/>
      <c r="J28" s="31"/>
    </row>
    <row r="29" spans="2:10" x14ac:dyDescent="0.3">
      <c r="B29" s="560"/>
      <c r="C29" s="561"/>
      <c r="D29" s="561"/>
      <c r="E29" s="561"/>
      <c r="F29" s="561"/>
      <c r="G29" s="561"/>
      <c r="H29" s="562"/>
      <c r="J29" s="31"/>
    </row>
    <row r="30" spans="2:10" ht="17.25" thickBot="1" x14ac:dyDescent="0.35">
      <c r="B30" s="563"/>
      <c r="C30" s="564"/>
      <c r="D30" s="564"/>
      <c r="E30" s="564"/>
      <c r="F30" s="564"/>
      <c r="G30" s="564"/>
      <c r="H30" s="565"/>
      <c r="J30" s="31"/>
    </row>
    <row r="31" spans="2:10" ht="17.25" thickBot="1" x14ac:dyDescent="0.35">
      <c r="J31" s="31"/>
    </row>
    <row r="32" spans="2:10" ht="36.75" customHeight="1" thickBot="1" x14ac:dyDescent="0.35">
      <c r="B32" s="665" t="s">
        <v>337</v>
      </c>
      <c r="C32" s="666"/>
      <c r="J32" s="31"/>
    </row>
    <row r="33" spans="1:10" ht="17.25" thickBot="1" x14ac:dyDescent="0.35">
      <c r="B33" s="508" t="s">
        <v>67</v>
      </c>
      <c r="C33" s="509"/>
      <c r="J33" s="31"/>
    </row>
    <row r="34" spans="1:10" ht="17.25" thickBot="1" x14ac:dyDescent="0.35">
      <c r="B34" s="37"/>
      <c r="C34" s="37"/>
      <c r="D34" s="37"/>
      <c r="E34" s="37"/>
      <c r="F34" s="37"/>
      <c r="G34" s="37"/>
      <c r="H34" s="37"/>
      <c r="J34" s="31"/>
    </row>
    <row r="35" spans="1:10" ht="35.25" customHeight="1" thickBot="1" x14ac:dyDescent="0.35">
      <c r="B35" s="665" t="s">
        <v>387</v>
      </c>
      <c r="C35" s="666"/>
      <c r="D35" s="37"/>
      <c r="E35" s="37"/>
      <c r="F35" s="37"/>
      <c r="G35" s="37"/>
      <c r="H35" s="37"/>
      <c r="J35" s="31"/>
    </row>
    <row r="36" spans="1:10" ht="33" x14ac:dyDescent="0.3">
      <c r="B36" s="510" t="s">
        <v>389</v>
      </c>
      <c r="C36" s="511"/>
      <c r="D36" s="37"/>
      <c r="E36" s="37"/>
      <c r="F36" s="37"/>
      <c r="G36" s="37"/>
      <c r="H36" s="37"/>
      <c r="J36" s="31"/>
    </row>
    <row r="37" spans="1:10" ht="33" x14ac:dyDescent="0.3">
      <c r="B37" s="512" t="s">
        <v>390</v>
      </c>
      <c r="C37" s="513"/>
      <c r="D37" s="37"/>
      <c r="E37" s="37"/>
      <c r="F37" s="37"/>
      <c r="G37" s="37"/>
      <c r="H37" s="37"/>
      <c r="J37" s="31"/>
    </row>
    <row r="38" spans="1:10" ht="17.25" thickBot="1" x14ac:dyDescent="0.35">
      <c r="B38" s="514" t="s">
        <v>388</v>
      </c>
      <c r="C38" s="140"/>
      <c r="D38" s="37"/>
      <c r="E38" s="37"/>
      <c r="F38" s="37"/>
      <c r="G38" s="37"/>
      <c r="H38" s="37"/>
      <c r="J38" s="31"/>
    </row>
    <row r="39" spans="1:10" ht="17.25" thickBot="1" x14ac:dyDescent="0.35">
      <c r="B39" s="37"/>
      <c r="C39" s="37"/>
      <c r="D39" s="37"/>
      <c r="E39" s="37"/>
      <c r="F39" s="37"/>
      <c r="G39" s="37"/>
      <c r="H39" s="37"/>
      <c r="J39" s="31"/>
    </row>
    <row r="40" spans="1:10" ht="18" thickBot="1" x14ac:dyDescent="0.35">
      <c r="B40" s="42" t="s">
        <v>110</v>
      </c>
      <c r="C40" s="515"/>
      <c r="D40" s="515"/>
      <c r="E40" s="515"/>
      <c r="F40" s="515"/>
      <c r="G40" s="515"/>
      <c r="H40" s="516"/>
      <c r="J40" s="31"/>
    </row>
    <row r="41" spans="1:10" x14ac:dyDescent="0.3">
      <c r="A41" s="37"/>
      <c r="B41" s="646"/>
      <c r="C41" s="647"/>
      <c r="D41" s="647"/>
      <c r="E41" s="647"/>
      <c r="F41" s="647"/>
      <c r="G41" s="647"/>
      <c r="H41" s="648"/>
      <c r="J41" s="31"/>
    </row>
    <row r="42" spans="1:10" x14ac:dyDescent="0.3">
      <c r="A42" s="37"/>
      <c r="B42" s="646"/>
      <c r="C42" s="647"/>
      <c r="D42" s="647"/>
      <c r="E42" s="647"/>
      <c r="F42" s="647"/>
      <c r="G42" s="647"/>
      <c r="H42" s="648"/>
      <c r="J42" s="31"/>
    </row>
    <row r="43" spans="1:10" x14ac:dyDescent="0.3">
      <c r="A43" s="37"/>
      <c r="B43" s="646"/>
      <c r="C43" s="647"/>
      <c r="D43" s="647"/>
      <c r="E43" s="647"/>
      <c r="F43" s="647"/>
      <c r="G43" s="647"/>
      <c r="H43" s="648"/>
      <c r="J43" s="31"/>
    </row>
    <row r="44" spans="1:10" ht="17.25" thickBot="1" x14ac:dyDescent="0.35">
      <c r="A44" s="37"/>
      <c r="B44" s="649"/>
      <c r="C44" s="650"/>
      <c r="D44" s="650"/>
      <c r="E44" s="650"/>
      <c r="F44" s="650"/>
      <c r="G44" s="650"/>
      <c r="H44" s="651"/>
      <c r="J44" s="31"/>
    </row>
    <row r="45" spans="1:10" ht="17.25" thickBot="1" x14ac:dyDescent="0.35">
      <c r="A45" s="37"/>
      <c r="B45" s="37"/>
      <c r="C45" s="37"/>
      <c r="D45" s="37"/>
      <c r="E45" s="37"/>
      <c r="F45" s="37"/>
      <c r="G45" s="37"/>
      <c r="H45" s="37"/>
      <c r="J45" s="31"/>
    </row>
    <row r="46" spans="1:10" ht="18" thickBot="1" x14ac:dyDescent="0.35">
      <c r="A46" s="37"/>
      <c r="B46" s="42" t="s">
        <v>109</v>
      </c>
      <c r="C46" s="515"/>
      <c r="D46" s="515"/>
      <c r="E46" s="515"/>
      <c r="F46" s="515"/>
      <c r="G46" s="515"/>
      <c r="H46" s="516"/>
      <c r="J46" s="31"/>
    </row>
    <row r="47" spans="1:10" x14ac:dyDescent="0.3">
      <c r="A47" s="37"/>
      <c r="B47" s="646"/>
      <c r="C47" s="647"/>
      <c r="D47" s="647"/>
      <c r="E47" s="647"/>
      <c r="F47" s="647"/>
      <c r="G47" s="647"/>
      <c r="H47" s="648"/>
      <c r="J47" s="31"/>
    </row>
    <row r="48" spans="1:10" x14ac:dyDescent="0.3">
      <c r="A48" s="37"/>
      <c r="B48" s="646"/>
      <c r="C48" s="647"/>
      <c r="D48" s="647"/>
      <c r="E48" s="647"/>
      <c r="F48" s="647"/>
      <c r="G48" s="647"/>
      <c r="H48" s="648"/>
      <c r="J48" s="31"/>
    </row>
    <row r="49" spans="1:10" x14ac:dyDescent="0.3">
      <c r="A49" s="37"/>
      <c r="B49" s="646"/>
      <c r="C49" s="647"/>
      <c r="D49" s="647"/>
      <c r="E49" s="647"/>
      <c r="F49" s="647"/>
      <c r="G49" s="647"/>
      <c r="H49" s="648"/>
      <c r="J49" s="31"/>
    </row>
    <row r="50" spans="1:10" x14ac:dyDescent="0.3">
      <c r="A50" s="37"/>
      <c r="B50" s="646"/>
      <c r="C50" s="647"/>
      <c r="D50" s="647"/>
      <c r="E50" s="647"/>
      <c r="F50" s="647"/>
      <c r="G50" s="647"/>
      <c r="H50" s="648"/>
      <c r="J50" s="31"/>
    </row>
    <row r="51" spans="1:10" ht="17.25" thickBot="1" x14ac:dyDescent="0.35">
      <c r="A51" s="37"/>
      <c r="B51" s="649"/>
      <c r="C51" s="650"/>
      <c r="D51" s="650"/>
      <c r="E51" s="650"/>
      <c r="F51" s="650"/>
      <c r="G51" s="650"/>
      <c r="H51" s="651"/>
      <c r="J51" s="31"/>
    </row>
    <row r="52" spans="1:10" x14ac:dyDescent="0.3">
      <c r="A52" s="37"/>
      <c r="B52" s="37"/>
      <c r="C52" s="37"/>
      <c r="D52" s="37"/>
      <c r="E52" s="37"/>
      <c r="F52" s="37"/>
      <c r="G52" s="37"/>
      <c r="H52" s="37"/>
      <c r="J52" s="31"/>
    </row>
    <row r="53" spans="1:10" x14ac:dyDescent="0.3">
      <c r="A53" s="38"/>
      <c r="B53" s="38"/>
      <c r="C53" s="38"/>
      <c r="D53" s="38"/>
      <c r="E53" s="38"/>
      <c r="F53" s="38"/>
      <c r="G53" s="38"/>
      <c r="H53" s="38"/>
      <c r="I53" s="31"/>
      <c r="J53" s="31"/>
    </row>
    <row r="54" spans="1:10" x14ac:dyDescent="0.3">
      <c r="A54" s="37"/>
    </row>
  </sheetData>
  <sheetProtection password="CA82" sheet="1" objects="1" scenarios="1" selectLockedCells="1"/>
  <protectedRanges>
    <protectedRange sqref="B13:H30" name="Range1"/>
  </protectedRanges>
  <mergeCells count="6">
    <mergeCell ref="B2:C2"/>
    <mergeCell ref="B41:H44"/>
    <mergeCell ref="B47:H51"/>
    <mergeCell ref="B32:C32"/>
    <mergeCell ref="B35:C35"/>
    <mergeCell ref="B11:H11"/>
  </mergeCells>
  <conditionalFormatting sqref="B2 B3:C8">
    <cfRule type="expression" dxfId="24" priority="1" stopIfTrue="1">
      <formula>CELL("Protect",B2)=0</formula>
    </cfRule>
  </conditionalFormatting>
  <hyperlinks>
    <hyperlink ref="E4" location="Instructions!C33"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I27"/>
  <sheetViews>
    <sheetView showGridLines="0" zoomScale="80" zoomScaleNormal="80" zoomScaleSheetLayoutView="85" workbookViewId="0">
      <selection activeCell="E4" sqref="E4"/>
    </sheetView>
  </sheetViews>
  <sheetFormatPr defaultRowHeight="16.5" x14ac:dyDescent="0.25"/>
  <cols>
    <col min="1" max="1" width="5" style="25" customWidth="1"/>
    <col min="2" max="2" width="33.5703125" style="25" customWidth="1"/>
    <col min="3" max="3" width="39.5703125" style="25" customWidth="1"/>
    <col min="4" max="5" width="21.85546875" style="25" customWidth="1"/>
    <col min="6" max="6" width="22.42578125" style="25" customWidth="1"/>
    <col min="7" max="7" width="23" style="25" customWidth="1"/>
    <col min="8" max="8" width="5" style="25" customWidth="1"/>
    <col min="9" max="9" width="3.42578125" style="25" customWidth="1"/>
    <col min="10" max="16384" width="9.140625" style="25"/>
  </cols>
  <sheetData>
    <row r="1" spans="2:9" ht="17.25" thickBot="1" x14ac:dyDescent="0.3">
      <c r="I1" s="104"/>
    </row>
    <row r="2" spans="2:9" ht="18" thickBot="1" x14ac:dyDescent="0.3">
      <c r="B2" s="593" t="str">
        <f>'Version Control'!$B$2</f>
        <v>Title Block</v>
      </c>
      <c r="C2" s="594"/>
      <c r="I2" s="104"/>
    </row>
    <row r="3" spans="2:9" ht="18" x14ac:dyDescent="0.3">
      <c r="B3" s="366" t="str">
        <f>'Version Control'!$B$3</f>
        <v>Test Report Template Name:</v>
      </c>
      <c r="C3" s="367" t="str">
        <f>'Version Control'!$C$3</f>
        <v>Residential Freezer  Appendix B1</v>
      </c>
      <c r="F3" s="588"/>
      <c r="I3" s="104"/>
    </row>
    <row r="4" spans="2:9" ht="18" x14ac:dyDescent="0.3">
      <c r="B4" s="364" t="str">
        <f>'Version Control'!$B$4</f>
        <v>Version Number:</v>
      </c>
      <c r="C4" s="576" t="str">
        <f>'Version Control'!$C$4</f>
        <v>v2.0</v>
      </c>
      <c r="E4" s="105" t="s">
        <v>265</v>
      </c>
      <c r="F4" s="588"/>
      <c r="I4" s="104"/>
    </row>
    <row r="5" spans="2:9" ht="18" x14ac:dyDescent="0.3">
      <c r="B5" s="363" t="str">
        <f>'Version Control'!$B$5</f>
        <v xml:space="preserve">Latest Template Revision: </v>
      </c>
      <c r="C5" s="361">
        <f>'Version Control'!$C$5</f>
        <v>42160</v>
      </c>
      <c r="F5" s="588"/>
      <c r="I5" s="104"/>
    </row>
    <row r="6" spans="2:9" ht="18" x14ac:dyDescent="0.3">
      <c r="B6" s="363" t="str">
        <f>'Version Control'!$B$6</f>
        <v>Tab Name:</v>
      </c>
      <c r="C6" s="576" t="str">
        <f ca="1">MID(CELL("filename",B1), FIND("]", CELL("filename", B1))+ 1, 255)</f>
        <v>Volume</v>
      </c>
      <c r="F6" s="588"/>
      <c r="I6" s="104"/>
    </row>
    <row r="7" spans="2:9" ht="40.5" customHeight="1" x14ac:dyDescent="0.25">
      <c r="B7" s="577" t="str">
        <f>'Version Control'!$B$7</f>
        <v>File Name:</v>
      </c>
      <c r="C7" s="578" t="str">
        <f ca="1">'Version Control'!$C$7</f>
        <v>Residential Freezer Appendix B1 - v2.0.xlsx</v>
      </c>
      <c r="F7" s="588"/>
      <c r="I7" s="104"/>
    </row>
    <row r="8" spans="2:9" ht="18.75" thickBot="1" x14ac:dyDescent="0.35">
      <c r="B8" s="365" t="str">
        <f>'Version Control'!$B$8</f>
        <v xml:space="preserve">Test Completion Date: </v>
      </c>
      <c r="C8" s="362" t="str">
        <f>'Version Control'!$C$8</f>
        <v>[MM/DD/YYYY]</v>
      </c>
      <c r="F8" s="588"/>
      <c r="I8" s="104"/>
    </row>
    <row r="9" spans="2:9" ht="18" x14ac:dyDescent="0.25">
      <c r="F9" s="588"/>
      <c r="I9" s="104"/>
    </row>
    <row r="10" spans="2:9" ht="18.75" thickBot="1" x14ac:dyDescent="0.3">
      <c r="F10" s="588"/>
      <c r="I10" s="104"/>
    </row>
    <row r="11" spans="2:9" ht="18.75" thickBot="1" x14ac:dyDescent="0.3">
      <c r="B11" s="533" t="s">
        <v>127</v>
      </c>
      <c r="C11" s="82"/>
      <c r="F11" s="588"/>
      <c r="I11" s="104"/>
    </row>
    <row r="12" spans="2:9" ht="17.25" thickBot="1" x14ac:dyDescent="0.3">
      <c r="B12" s="570" t="s">
        <v>128</v>
      </c>
      <c r="C12" s="571"/>
      <c r="I12" s="104"/>
    </row>
    <row r="13" spans="2:9" ht="17.25" thickBot="1" x14ac:dyDescent="0.3">
      <c r="B13" s="112"/>
      <c r="C13" s="112"/>
      <c r="I13" s="104"/>
    </row>
    <row r="14" spans="2:9" ht="18" thickBot="1" x14ac:dyDescent="0.3">
      <c r="B14" s="46" t="s">
        <v>126</v>
      </c>
      <c r="C14" s="47"/>
      <c r="D14" s="48"/>
      <c r="E14" s="63"/>
      <c r="F14" s="79" t="s">
        <v>6</v>
      </c>
      <c r="G14" s="82"/>
      <c r="I14" s="104"/>
    </row>
    <row r="15" spans="2:9" ht="18" thickBot="1" x14ac:dyDescent="0.3">
      <c r="B15" s="214"/>
      <c r="C15" s="675" t="s">
        <v>278</v>
      </c>
      <c r="D15" s="676"/>
      <c r="E15" s="580"/>
      <c r="F15" s="142" t="s">
        <v>134</v>
      </c>
      <c r="G15" s="143" t="s">
        <v>95</v>
      </c>
      <c r="I15" s="104"/>
    </row>
    <row r="16" spans="2:9" ht="17.25" thickBot="1" x14ac:dyDescent="0.3">
      <c r="B16" s="154" t="s">
        <v>67</v>
      </c>
      <c r="C16" s="677"/>
      <c r="D16" s="678"/>
      <c r="E16" s="589"/>
      <c r="F16" s="146" t="s">
        <v>67</v>
      </c>
      <c r="G16" s="141">
        <v>1.73</v>
      </c>
      <c r="I16" s="104"/>
    </row>
    <row r="17" spans="1:9" x14ac:dyDescent="0.25">
      <c r="B17" s="153" t="s">
        <v>280</v>
      </c>
      <c r="C17" s="667">
        <f>IF(AND(C20="Freezer",C21="Freezer"),C16+D20+D21,IF(AND(C20="Freezer",C21&lt;&gt;"Freezer"),C16+D20,IF(AND(C20&lt;&gt;"Freezer",C21="Freezer"),C16+D21,C16)))</f>
        <v>0</v>
      </c>
      <c r="D17" s="668"/>
      <c r="E17" s="581"/>
      <c r="F17" s="671" t="s">
        <v>336</v>
      </c>
      <c r="G17" s="671"/>
      <c r="I17" s="104"/>
    </row>
    <row r="18" spans="1:9" ht="17.25" x14ac:dyDescent="0.25">
      <c r="B18" s="138"/>
      <c r="C18" s="673" t="s">
        <v>279</v>
      </c>
      <c r="D18" s="674"/>
      <c r="E18" s="580"/>
      <c r="F18" s="672"/>
      <c r="G18" s="672"/>
      <c r="I18" s="104"/>
    </row>
    <row r="19" spans="1:9" ht="17.25" x14ac:dyDescent="0.25">
      <c r="B19" s="138"/>
      <c r="C19" s="158" t="s">
        <v>273</v>
      </c>
      <c r="D19" s="159" t="s">
        <v>274</v>
      </c>
      <c r="E19" s="580"/>
      <c r="I19" s="104"/>
    </row>
    <row r="20" spans="1:9" ht="17.25" x14ac:dyDescent="0.25">
      <c r="B20" s="184" t="s">
        <v>276</v>
      </c>
      <c r="C20" s="585"/>
      <c r="D20" s="586"/>
      <c r="E20" s="205"/>
      <c r="F20" s="63"/>
      <c r="G20" s="63"/>
      <c r="I20" s="104"/>
    </row>
    <row r="21" spans="1:9" x14ac:dyDescent="0.25">
      <c r="B21" s="184" t="s">
        <v>277</v>
      </c>
      <c r="C21" s="585"/>
      <c r="D21" s="586"/>
      <c r="E21" s="205"/>
      <c r="F21" s="126"/>
      <c r="G21" s="126"/>
      <c r="I21" s="104"/>
    </row>
    <row r="22" spans="1:9" x14ac:dyDescent="0.25">
      <c r="B22" s="147"/>
      <c r="C22" s="126"/>
      <c r="D22" s="100"/>
      <c r="E22" s="126"/>
      <c r="F22" s="126"/>
      <c r="G22" s="126"/>
      <c r="I22" s="104"/>
    </row>
    <row r="23" spans="1:9" x14ac:dyDescent="0.25">
      <c r="B23" s="215" t="s">
        <v>175</v>
      </c>
      <c r="C23" s="667">
        <f>G16</f>
        <v>1.73</v>
      </c>
      <c r="D23" s="668"/>
      <c r="E23" s="581"/>
      <c r="F23" s="126"/>
      <c r="G23" s="126"/>
      <c r="H23" s="192"/>
      <c r="I23" s="104"/>
    </row>
    <row r="24" spans="1:9" ht="17.25" thickBot="1" x14ac:dyDescent="0.3">
      <c r="B24" s="110" t="s">
        <v>114</v>
      </c>
      <c r="C24" s="669">
        <f>(C17*C23)</f>
        <v>0</v>
      </c>
      <c r="D24" s="670"/>
      <c r="E24" s="581"/>
      <c r="F24" s="126"/>
      <c r="G24" s="126"/>
      <c r="I24" s="104"/>
    </row>
    <row r="25" spans="1:9" x14ac:dyDescent="0.25">
      <c r="F25" s="126"/>
      <c r="G25" s="126"/>
      <c r="I25" s="104"/>
    </row>
    <row r="26" spans="1:9" x14ac:dyDescent="0.25">
      <c r="A26" s="104"/>
      <c r="B26" s="104"/>
      <c r="C26" s="104"/>
      <c r="D26" s="104"/>
      <c r="E26" s="104"/>
      <c r="F26" s="104"/>
      <c r="G26" s="104"/>
      <c r="H26" s="104"/>
      <c r="I26" s="104"/>
    </row>
    <row r="27" spans="1:9" ht="17.25" customHeight="1" x14ac:dyDescent="0.25">
      <c r="F27" s="126"/>
      <c r="G27" s="126"/>
    </row>
  </sheetData>
  <sheetProtection password="CA82" sheet="1" objects="1" scenarios="1" selectLockedCells="1"/>
  <mergeCells count="8">
    <mergeCell ref="B2:C2"/>
    <mergeCell ref="C23:D23"/>
    <mergeCell ref="C24:D24"/>
    <mergeCell ref="F17:G18"/>
    <mergeCell ref="C18:D18"/>
    <mergeCell ref="C15:D15"/>
    <mergeCell ref="C16:D16"/>
    <mergeCell ref="C17:D17"/>
  </mergeCells>
  <conditionalFormatting sqref="C21:D21">
    <cfRule type="expression" dxfId="23" priority="4" stopIfTrue="1">
      <formula>AND(Aux_Comp_Y_N&lt;&gt;2)</formula>
    </cfRule>
  </conditionalFormatting>
  <conditionalFormatting sqref="C20:D20">
    <cfRule type="expression" dxfId="22" priority="3" stopIfTrue="1">
      <formula>OR(Aux_Comp_Y_N&lt;1,Aux_Comp_Y_N="Other")</formula>
    </cfRule>
  </conditionalFormatting>
  <dataValidations count="1">
    <dataValidation type="list" showInputMessage="1" showErrorMessage="1" sqref="C20:C21">
      <formula1>FF_FR</formula1>
    </dataValidation>
  </dataValidations>
  <hyperlinks>
    <hyperlink ref="E4" location="Instructions!C33" display="Back to Instructions tab"/>
  </hyperlinks>
  <printOptions horizontalCentered="1"/>
  <pageMargins left="0.25" right="0.25" top="0.75" bottom="0.25" header="0.3" footer="0.3"/>
  <pageSetup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14773898-0CA2-4277-99D7-37E981737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microsoft.com/office/2006/metadata/properties"/>
    <ds:schemaRef ds:uri="fa504290-48b0-421f-a269-8aa9478176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Instructions</vt:lpstr>
      <vt:lpstr>Volume Data</vt:lpstr>
      <vt:lpstr>ASH-OFF Data 1</vt:lpstr>
      <vt:lpstr>ASH-OFF Data 2</vt:lpstr>
      <vt:lpstr>ASH-ON Data 1</vt:lpstr>
      <vt:lpstr>ASH-ON Data 2</vt:lpstr>
      <vt:lpstr>General Info &amp; Test Results</vt:lpstr>
      <vt:lpstr>Setup &amp; Instrumentation</vt:lpstr>
      <vt:lpstr>Volume</vt:lpstr>
      <vt:lpstr>Test Conditions</vt:lpstr>
      <vt:lpstr>Settings</vt:lpstr>
      <vt:lpstr>Energy Calcs (ASH Switch OFF)</vt:lpstr>
      <vt:lpstr>Energy Calcs (ASH Switch ON)</vt:lpstr>
      <vt:lpstr>Photos</vt:lpstr>
      <vt:lpstr>Comments</vt:lpstr>
      <vt:lpstr>Report Sign-Off Block</vt:lpstr>
      <vt:lpstr>Drop-Downs</vt:lpstr>
      <vt:lpstr>Version Control</vt:lpstr>
      <vt:lpstr>ASH</vt:lpstr>
      <vt:lpstr>ASH_Switch</vt:lpstr>
      <vt:lpstr>Aux_Comp</vt:lpstr>
      <vt:lpstr>Aux_Comp_Y_N</vt:lpstr>
      <vt:lpstr>Compact?</vt:lpstr>
      <vt:lpstr>Defrost</vt:lpstr>
      <vt:lpstr>DefrostType</vt:lpstr>
      <vt:lpstr>E_Cycle</vt:lpstr>
      <vt:lpstr>E_Cycle_OFF</vt:lpstr>
      <vt:lpstr>E_Cycle_ON</vt:lpstr>
      <vt:lpstr>FF_Comp_Temp</vt:lpstr>
      <vt:lpstr>FF_FR</vt:lpstr>
      <vt:lpstr>Freezer_Type</vt:lpstr>
      <vt:lpstr>FRZ_Comp_Temp</vt:lpstr>
      <vt:lpstr>'Energy Calcs (ASH Switch OFF)'!Print_Area</vt:lpstr>
      <vt:lpstr>'Energy Calcs (ASH Switch ON)'!Print_Area</vt:lpstr>
      <vt:lpstr>'General Info &amp; Test Results'!Print_Area</vt:lpstr>
      <vt:lpstr>Photos!Print_Area</vt:lpstr>
      <vt:lpstr>Settings!Print_Area</vt:lpstr>
      <vt:lpstr>'Test Conditions'!Print_Area</vt:lpstr>
      <vt:lpstr>Volume!Print_Area</vt:lpstr>
      <vt:lpstr>Product_Class</vt:lpstr>
      <vt:lpstr>Product_Type</vt:lpstr>
      <vt:lpstr>RefrigeratorTypes</vt:lpstr>
      <vt:lpstr>Steady_state_Condition</vt:lpstr>
      <vt:lpstr>Temp_Set</vt:lpstr>
      <vt:lpstr>VASH</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2012-07-26T18:36:56Z</dcterms:created>
  <dcterms:modified xsi:type="dcterms:W3CDTF">2015-06-05T15:09:02Z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