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B1A" lockStructure="1"/>
  <bookViews>
    <workbookView xWindow="10245" yWindow="180" windowWidth="10245" windowHeight="7650" tabRatio="815"/>
  </bookViews>
  <sheets>
    <sheet name="Instructions" sheetId="25" r:id="rId1"/>
    <sheet name="Volume Data" sheetId="35" r:id="rId2"/>
    <sheet name="ASH-OFF Data 1" sheetId="36" r:id="rId3"/>
    <sheet name="ASH-OFF Data 2" sheetId="37" r:id="rId4"/>
    <sheet name="ASH-ON Data 1" sheetId="38" r:id="rId5"/>
    <sheet name="ASH-ON Data 2" sheetId="39" r:id="rId6"/>
    <sheet name="General Info &amp; Test Results" sheetId="1" r:id="rId7"/>
    <sheet name="Setup &amp; Instrumentation" sheetId="27" r:id="rId8"/>
    <sheet name="Volume" sheetId="17" r:id="rId9"/>
    <sheet name="Test Conditions" sheetId="6" r:id="rId10"/>
    <sheet name="Settings" sheetId="20" r:id="rId11"/>
    <sheet name="Energy Calcs (ASH Switch OFF)" sheetId="3" r:id="rId12"/>
    <sheet name="Energy Calcs (ASH Switch ON)" sheetId="19" r:id="rId13"/>
    <sheet name="Photos" sheetId="16" r:id="rId14"/>
    <sheet name="Comments" sheetId="29" r:id="rId15"/>
    <sheet name="Report Sign-Off Block" sheetId="24" r:id="rId16"/>
    <sheet name="Drop-Downs" sheetId="15" r:id="rId17"/>
    <sheet name="Version Control" sheetId="23" r:id="rId18"/>
  </sheets>
  <definedNames>
    <definedName name="ASH">'General Info &amp; Test Results'!$C$30</definedName>
    <definedName name="ASH_Switch">'Drop-Downs'!$N$12:$N$13</definedName>
    <definedName name="Aux_Comp">'Drop-Downs'!$V$12:$V$15</definedName>
    <definedName name="Aux_Comp_Y_N">'General Info &amp; Test Results'!$C$31</definedName>
    <definedName name="Compact?">'Drop-Downs'!$F$12:$F$13</definedName>
    <definedName name="Defrost">'Drop-Downs'!$P$12:$P$13</definedName>
    <definedName name="DefrostType">'Drop-Downs'!$P$12:$P$15</definedName>
    <definedName name="E_Cycle">'Drop-Downs'!$R$12:$R$13</definedName>
    <definedName name="E_Cycle_OFF">'Drop-Downs'!$R$12:$R$13</definedName>
    <definedName name="E_Cycle_ON">'Drop-Downs'!$T$12:$T$13</definedName>
    <definedName name="FF_FR">'Drop-Downs'!$X$12:$X$13</definedName>
    <definedName name="FRZ_Comp_Temp">'Drop-Downs'!$L$12:$L$13</definedName>
    <definedName name="_xlnm.Print_Area" localSheetId="11">'Energy Calcs (ASH Switch OFF)'!$B$11:$Q$89</definedName>
    <definedName name="_xlnm.Print_Area" localSheetId="12">'Energy Calcs (ASH Switch ON)'!$B$11:$Q$90</definedName>
    <definedName name="_xlnm.Print_Area" localSheetId="6">'General Info &amp; Test Results'!$B$11:$L$50</definedName>
    <definedName name="_xlnm.Print_Area" localSheetId="13">Photos!$B$11:$S$192</definedName>
    <definedName name="_xlnm.Print_Area" localSheetId="10">Settings!$B$14:$O$24</definedName>
    <definedName name="_xlnm.Print_Area" localSheetId="9">'Test Conditions'!$B$10:$L$81</definedName>
    <definedName name="_xlnm.Print_Area" localSheetId="8">Volume!$B$11:$D$13</definedName>
    <definedName name="Product_Class">'Drop-Downs'!$B$12:$B$53</definedName>
    <definedName name="Product_Type">'Drop-Downs'!$D$12:$D$15</definedName>
    <definedName name="RefrigeratorTypes">'General Info &amp; Test Results'!$E$54:$E$58</definedName>
    <definedName name="Steady_state_Condition">'Drop-Downs'!$H$12:$H$13</definedName>
    <definedName name="Temp_Set">'Drop-Downs'!$P$21:$P$24</definedName>
    <definedName name="VASH">'General Info &amp; Test Results'!$C$32</definedName>
    <definedName name="Yes_No">'Drop-Downs'!$J$12:$J$13</definedName>
  </definedNames>
  <calcPr calcId="145621"/>
</workbook>
</file>

<file path=xl/calcChain.xml><?xml version="1.0" encoding="utf-8"?>
<calcChain xmlns="http://schemas.openxmlformats.org/spreadsheetml/2006/main">
  <c r="C18" i="6" l="1"/>
  <c r="C7" i="23" l="1"/>
  <c r="C26" i="17"/>
  <c r="B7" i="25" l="1"/>
  <c r="C6" i="25"/>
  <c r="B6" i="25"/>
  <c r="B5" i="25"/>
  <c r="B4" i="25"/>
  <c r="C3" i="25"/>
  <c r="B3" i="25"/>
  <c r="B2" i="25"/>
  <c r="B8" i="35"/>
  <c r="B7" i="35"/>
  <c r="E6" i="35"/>
  <c r="B6" i="35"/>
  <c r="B5" i="35"/>
  <c r="B4" i="35"/>
  <c r="E3" i="35"/>
  <c r="B3" i="35"/>
  <c r="B2" i="35"/>
  <c r="B8" i="36"/>
  <c r="B7" i="36"/>
  <c r="E6" i="36"/>
  <c r="B6" i="36"/>
  <c r="B5" i="36"/>
  <c r="B4" i="36"/>
  <c r="E3" i="36"/>
  <c r="B3" i="36"/>
  <c r="B2" i="36"/>
  <c r="B8" i="37"/>
  <c r="B7" i="37"/>
  <c r="E6" i="37"/>
  <c r="B6" i="37"/>
  <c r="B5" i="37"/>
  <c r="B4" i="37"/>
  <c r="E3" i="37"/>
  <c r="B3" i="37"/>
  <c r="B2" i="37"/>
  <c r="B8" i="38"/>
  <c r="B7" i="38"/>
  <c r="E6" i="38"/>
  <c r="B6" i="38"/>
  <c r="B5" i="38"/>
  <c r="B4" i="38"/>
  <c r="E3" i="38"/>
  <c r="B3" i="38"/>
  <c r="B2" i="38"/>
  <c r="E6" i="39"/>
  <c r="B8" i="39"/>
  <c r="B7" i="39"/>
  <c r="B8" i="1"/>
  <c r="B7" i="1"/>
  <c r="C6" i="1"/>
  <c r="B6" i="1"/>
  <c r="B5" i="1"/>
  <c r="B4" i="1"/>
  <c r="C3" i="1"/>
  <c r="B3" i="1"/>
  <c r="B2" i="1"/>
  <c r="B8" i="27"/>
  <c r="B7" i="27"/>
  <c r="C6" i="27"/>
  <c r="B6" i="27"/>
  <c r="B5" i="27"/>
  <c r="B4" i="27"/>
  <c r="C3" i="27"/>
  <c r="B3" i="27"/>
  <c r="B2" i="27"/>
  <c r="B8" i="17"/>
  <c r="B7" i="17"/>
  <c r="C6" i="17"/>
  <c r="B6" i="17"/>
  <c r="B5" i="17"/>
  <c r="B4" i="17"/>
  <c r="C3" i="17"/>
  <c r="B3" i="17"/>
  <c r="B2" i="17"/>
  <c r="C6" i="6"/>
  <c r="B8" i="6"/>
  <c r="B7" i="6"/>
  <c r="C6" i="20"/>
  <c r="B8" i="20"/>
  <c r="B7" i="20"/>
  <c r="B8" i="3"/>
  <c r="B7" i="3"/>
  <c r="D6" i="3"/>
  <c r="B6" i="3"/>
  <c r="B5" i="3"/>
  <c r="B4" i="3"/>
  <c r="D3" i="3"/>
  <c r="B3" i="3"/>
  <c r="B2" i="3"/>
  <c r="D6" i="19"/>
  <c r="B8" i="19"/>
  <c r="B7" i="19"/>
  <c r="B8" i="16"/>
  <c r="B7" i="16"/>
  <c r="C6" i="16"/>
  <c r="B6" i="16"/>
  <c r="B5" i="16"/>
  <c r="B4" i="16"/>
  <c r="C3" i="16"/>
  <c r="B3" i="16"/>
  <c r="B2" i="16"/>
  <c r="B8" i="29"/>
  <c r="B7" i="29"/>
  <c r="C6" i="29"/>
  <c r="B6" i="29"/>
  <c r="B5" i="29"/>
  <c r="B4" i="29"/>
  <c r="C3" i="29"/>
  <c r="B3" i="29"/>
  <c r="B2" i="29"/>
  <c r="B8" i="24"/>
  <c r="B7" i="24"/>
  <c r="C6" i="24"/>
  <c r="B6" i="24"/>
  <c r="B5" i="24"/>
  <c r="B4" i="24"/>
  <c r="C3" i="24"/>
  <c r="B3" i="24"/>
  <c r="B2" i="24"/>
  <c r="C6" i="15"/>
  <c r="B8" i="15"/>
  <c r="B7" i="15"/>
  <c r="C8" i="23"/>
  <c r="C8" i="27" s="1"/>
  <c r="C7" i="15"/>
  <c r="C6" i="23"/>
  <c r="C5" i="23"/>
  <c r="C5" i="1" s="1"/>
  <c r="C4" i="23"/>
  <c r="E4" i="35" s="1"/>
  <c r="C8" i="15" l="1"/>
  <c r="C8" i="29"/>
  <c r="C4" i="1"/>
  <c r="C8" i="24"/>
  <c r="C8" i="16"/>
  <c r="D4" i="3"/>
  <c r="E4" i="36"/>
  <c r="C4" i="16"/>
  <c r="C4" i="20"/>
  <c r="C4" i="6"/>
  <c r="E4" i="38"/>
  <c r="C4" i="29"/>
  <c r="C4" i="24"/>
  <c r="D4" i="19"/>
  <c r="C4" i="25"/>
  <c r="E5" i="38"/>
  <c r="C5" i="25"/>
  <c r="C4" i="27"/>
  <c r="E4" i="39"/>
  <c r="E4" i="37"/>
  <c r="E5" i="35"/>
  <c r="E5" i="36"/>
  <c r="C4" i="15"/>
  <c r="C5" i="24"/>
  <c r="C5" i="29"/>
  <c r="C5" i="16"/>
  <c r="C4" i="17"/>
  <c r="C5" i="27"/>
  <c r="E5" i="37"/>
  <c r="D8" i="3"/>
  <c r="C8" i="1"/>
  <c r="D8" i="19"/>
  <c r="E8" i="39"/>
  <c r="E8" i="38"/>
  <c r="E8" i="37"/>
  <c r="E8" i="36"/>
  <c r="E8" i="35"/>
  <c r="D5" i="3"/>
  <c r="C5" i="17"/>
  <c r="C7" i="25"/>
  <c r="E7" i="35"/>
  <c r="E7" i="36"/>
  <c r="E7" i="37"/>
  <c r="E7" i="38"/>
  <c r="E7" i="39"/>
  <c r="C7" i="1"/>
  <c r="C8" i="20"/>
  <c r="C8" i="6"/>
  <c r="C8" i="17"/>
  <c r="C7" i="27"/>
  <c r="C7" i="17"/>
  <c r="C7" i="6"/>
  <c r="C7" i="20"/>
  <c r="D7" i="3"/>
  <c r="D7" i="19"/>
  <c r="C7" i="16"/>
  <c r="C7" i="29"/>
  <c r="C7" i="24"/>
  <c r="D106" i="3" l="1"/>
  <c r="B6" i="39" l="1"/>
  <c r="B5" i="39"/>
  <c r="B4" i="39"/>
  <c r="B3" i="39"/>
  <c r="B2" i="39"/>
  <c r="D107" i="3"/>
  <c r="D104" i="6"/>
  <c r="C104" i="6"/>
  <c r="C122" i="6" l="1"/>
  <c r="U26" i="19"/>
  <c r="N26" i="19"/>
  <c r="U26" i="3"/>
  <c r="N26" i="3"/>
  <c r="AW21" i="3"/>
  <c r="AW22" i="3"/>
  <c r="AW23" i="3"/>
  <c r="AW24" i="3"/>
  <c r="AW25" i="3"/>
  <c r="AW20" i="3"/>
  <c r="AP21" i="3"/>
  <c r="AP22" i="3"/>
  <c r="AP23" i="3"/>
  <c r="AP24" i="3"/>
  <c r="AP25" i="3"/>
  <c r="AP20" i="3"/>
  <c r="AJ21" i="3"/>
  <c r="AJ22" i="3"/>
  <c r="AJ23" i="3"/>
  <c r="AJ24" i="3"/>
  <c r="AJ25" i="3"/>
  <c r="AJ20" i="3"/>
  <c r="AC21" i="3"/>
  <c r="AC22" i="3"/>
  <c r="AC23" i="3"/>
  <c r="AC24" i="3"/>
  <c r="AC25" i="3"/>
  <c r="AC20" i="3"/>
  <c r="U21" i="3"/>
  <c r="U22" i="3"/>
  <c r="E61" i="3" s="1"/>
  <c r="U23" i="3"/>
  <c r="U24" i="3"/>
  <c r="E62" i="3" s="1"/>
  <c r="U25" i="3"/>
  <c r="U20" i="3"/>
  <c r="N21" i="3"/>
  <c r="N22" i="3"/>
  <c r="E59" i="3" s="1"/>
  <c r="N23" i="3"/>
  <c r="N24" i="3"/>
  <c r="E60" i="3" s="1"/>
  <c r="N25" i="3"/>
  <c r="N20" i="3"/>
  <c r="AW21" i="19"/>
  <c r="AW22" i="19"/>
  <c r="AW23" i="19"/>
  <c r="AW24" i="19"/>
  <c r="AW25" i="19"/>
  <c r="AW20" i="19"/>
  <c r="AP21" i="19"/>
  <c r="AP22" i="19"/>
  <c r="AP23" i="19"/>
  <c r="AP24" i="19"/>
  <c r="AP25" i="19"/>
  <c r="AP20" i="19"/>
  <c r="AJ21" i="19"/>
  <c r="AJ22" i="19"/>
  <c r="AJ23" i="19"/>
  <c r="AJ24" i="19"/>
  <c r="AJ25" i="19"/>
  <c r="AJ20" i="19"/>
  <c r="AC21" i="19"/>
  <c r="AC22" i="19"/>
  <c r="AC23" i="19"/>
  <c r="AC24" i="19"/>
  <c r="AC25" i="19"/>
  <c r="AC20" i="19"/>
  <c r="U21" i="19"/>
  <c r="U22" i="19"/>
  <c r="E62" i="19" s="1"/>
  <c r="U23" i="19"/>
  <c r="U24" i="19"/>
  <c r="E63" i="19" s="1"/>
  <c r="U25" i="19"/>
  <c r="U20" i="19"/>
  <c r="N21" i="19"/>
  <c r="N22" i="19"/>
  <c r="E60" i="19" s="1"/>
  <c r="N23" i="19"/>
  <c r="N24" i="19"/>
  <c r="E61" i="19" s="1"/>
  <c r="N25" i="19"/>
  <c r="N20" i="19"/>
  <c r="E65" i="3" l="1"/>
  <c r="D105" i="3"/>
  <c r="D108" i="3" s="1"/>
  <c r="E85" i="19"/>
  <c r="E84" i="19"/>
  <c r="AK24" i="19"/>
  <c r="X24" i="19"/>
  <c r="AK20" i="19"/>
  <c r="X20" i="19"/>
  <c r="AK24" i="3"/>
  <c r="AK20" i="3"/>
  <c r="X24" i="3"/>
  <c r="X20" i="3"/>
  <c r="D86" i="19" l="1"/>
  <c r="E86" i="19"/>
  <c r="AC26" i="19"/>
  <c r="AJ26" i="19"/>
  <c r="AP26" i="19"/>
  <c r="AW26" i="19"/>
  <c r="AP26" i="3"/>
  <c r="AW26" i="3"/>
  <c r="AC26" i="3"/>
  <c r="E83" i="3" s="1"/>
  <c r="AJ26" i="3"/>
  <c r="E84" i="3" s="1"/>
  <c r="D109" i="3"/>
  <c r="J122" i="6"/>
  <c r="K122" i="6"/>
  <c r="L122" i="6"/>
  <c r="I122" i="6"/>
  <c r="F122" i="6"/>
  <c r="D122" i="6"/>
  <c r="E122" i="6"/>
  <c r="L105" i="6"/>
  <c r="J105" i="6"/>
  <c r="K105" i="6"/>
  <c r="I105" i="6"/>
  <c r="F105" i="6"/>
  <c r="D105" i="6"/>
  <c r="E105" i="6"/>
  <c r="C105" i="6"/>
  <c r="C121" i="6"/>
  <c r="L121" i="6"/>
  <c r="K121" i="6"/>
  <c r="J121" i="6"/>
  <c r="I121" i="6"/>
  <c r="F121" i="6"/>
  <c r="E121" i="6"/>
  <c r="D121" i="6"/>
  <c r="I104" i="6"/>
  <c r="L104" i="6"/>
  <c r="K104" i="6"/>
  <c r="J104" i="6"/>
  <c r="G88" i="6"/>
  <c r="H88" i="6"/>
  <c r="H87" i="6"/>
  <c r="G87" i="6"/>
  <c r="E104" i="6"/>
  <c r="F104" i="6"/>
  <c r="C18" i="17"/>
  <c r="C88" i="6"/>
  <c r="C87" i="6"/>
  <c r="L74" i="6"/>
  <c r="K74" i="6"/>
  <c r="J74" i="6"/>
  <c r="I74" i="6"/>
  <c r="F74" i="6"/>
  <c r="E74" i="6"/>
  <c r="D74" i="6"/>
  <c r="C74" i="6"/>
  <c r="C73" i="6"/>
  <c r="D85" i="3" l="1"/>
  <c r="E85" i="3"/>
  <c r="J76" i="6"/>
  <c r="K76" i="6"/>
  <c r="C75" i="6"/>
  <c r="C76" i="6"/>
  <c r="I76" i="6"/>
  <c r="D76" i="6"/>
  <c r="E76" i="6"/>
  <c r="L76" i="6"/>
  <c r="F76" i="6"/>
  <c r="E73" i="6"/>
  <c r="E75" i="6" s="1"/>
  <c r="C19" i="17"/>
  <c r="F15" i="1" s="1"/>
  <c r="F14" i="1"/>
  <c r="C27" i="17" l="1"/>
  <c r="J79" i="6"/>
  <c r="L79" i="6"/>
  <c r="F79" i="6"/>
  <c r="D79" i="6"/>
  <c r="C20" i="17"/>
  <c r="G31" i="1"/>
  <c r="G32" i="1"/>
  <c r="G33" i="1"/>
  <c r="G34" i="1"/>
  <c r="D15" i="24"/>
  <c r="G30" i="1" s="1"/>
  <c r="F17" i="1" l="1"/>
  <c r="H31" i="1"/>
  <c r="H32" i="1"/>
  <c r="H33" i="1"/>
  <c r="H34" i="1"/>
  <c r="H30" i="1"/>
  <c r="E67" i="19"/>
  <c r="E66" i="19"/>
  <c r="E66" i="3"/>
  <c r="L73" i="6"/>
  <c r="L75" i="6" s="1"/>
  <c r="K73" i="6"/>
  <c r="K75" i="6" s="1"/>
  <c r="J73" i="6"/>
  <c r="J75" i="6" s="1"/>
  <c r="I73" i="6"/>
  <c r="I75" i="6" s="1"/>
  <c r="F73" i="6"/>
  <c r="F75" i="6" s="1"/>
  <c r="F78" i="6" s="1"/>
  <c r="D73" i="6"/>
  <c r="E67" i="3" l="1"/>
  <c r="D67" i="3"/>
  <c r="E5" i="39"/>
  <c r="D68" i="19"/>
  <c r="E68" i="19"/>
  <c r="D75" i="6"/>
  <c r="D78" i="6" s="1"/>
  <c r="J78" i="6"/>
  <c r="L78" i="6"/>
  <c r="F16" i="1"/>
  <c r="B6" i="15"/>
  <c r="B5" i="15"/>
  <c r="B4" i="15"/>
  <c r="B3" i="15"/>
  <c r="B2" i="15"/>
  <c r="B6" i="19" l="1"/>
  <c r="B5" i="19"/>
  <c r="B4" i="19"/>
  <c r="B3" i="19"/>
  <c r="B2" i="19"/>
  <c r="B6" i="20"/>
  <c r="B5" i="20"/>
  <c r="B4" i="20"/>
  <c r="B3" i="20"/>
  <c r="B2" i="20"/>
  <c r="B6" i="6"/>
  <c r="B5" i="6"/>
  <c r="B4" i="6"/>
  <c r="B3" i="6"/>
  <c r="B2" i="6"/>
  <c r="E3" i="39" l="1"/>
  <c r="C3" i="15" l="1"/>
  <c r="C5" i="15"/>
  <c r="D5" i="19"/>
  <c r="C5" i="20"/>
  <c r="C5" i="6"/>
  <c r="D3" i="19"/>
  <c r="C3" i="20"/>
  <c r="C3" i="6"/>
  <c r="L61" i="6" l="1"/>
  <c r="J61" i="6"/>
  <c r="F61" i="6"/>
  <c r="D61" i="6"/>
  <c r="D80" i="6" s="1"/>
  <c r="L60" i="6"/>
  <c r="J60" i="6"/>
  <c r="J21" i="19"/>
  <c r="J22" i="19"/>
  <c r="J23" i="19"/>
  <c r="J24" i="19"/>
  <c r="J25" i="19"/>
  <c r="J20" i="19"/>
  <c r="F21" i="19"/>
  <c r="F22" i="19"/>
  <c r="F23" i="19"/>
  <c r="F24" i="19"/>
  <c r="F25" i="19"/>
  <c r="F20" i="19"/>
  <c r="J21" i="3"/>
  <c r="J22" i="3"/>
  <c r="J23" i="3"/>
  <c r="J24" i="3"/>
  <c r="J25" i="3"/>
  <c r="J20" i="3"/>
  <c r="F21" i="3"/>
  <c r="F22" i="3"/>
  <c r="F23" i="3"/>
  <c r="F24" i="3"/>
  <c r="F25" i="3"/>
  <c r="F20" i="3"/>
  <c r="J80" i="6" l="1"/>
  <c r="J81" i="6"/>
  <c r="F60" i="6"/>
  <c r="D60" i="6"/>
  <c r="E32" i="3" l="1"/>
  <c r="E31" i="3"/>
  <c r="F32" i="3"/>
  <c r="F31" i="3"/>
  <c r="D32" i="3"/>
  <c r="D31" i="3"/>
  <c r="E59" i="6"/>
  <c r="F59" i="6"/>
  <c r="C59" i="6"/>
  <c r="D59" i="6"/>
  <c r="F33" i="3" l="1"/>
  <c r="D33" i="3"/>
  <c r="E33" i="3"/>
  <c r="E54" i="3" s="1"/>
  <c r="E72" i="3" s="1"/>
  <c r="F81" i="6"/>
  <c r="D81" i="6"/>
  <c r="F80" i="6"/>
  <c r="L59" i="6" l="1"/>
  <c r="K59" i="6"/>
  <c r="J59" i="6"/>
  <c r="I59" i="6"/>
  <c r="F45" i="19"/>
  <c r="E45" i="19"/>
  <c r="D45" i="19"/>
  <c r="F37" i="19"/>
  <c r="E37" i="19"/>
  <c r="D37" i="19"/>
  <c r="F32" i="19"/>
  <c r="E32" i="19"/>
  <c r="D32" i="19"/>
  <c r="F44" i="3"/>
  <c r="E44" i="3"/>
  <c r="D44" i="3"/>
  <c r="F36" i="3"/>
  <c r="E36" i="3"/>
  <c r="D36" i="3"/>
  <c r="D90" i="19" l="1"/>
  <c r="F20" i="1" s="1"/>
  <c r="L80" i="6" l="1"/>
  <c r="L81" i="6"/>
  <c r="F46" i="19" l="1"/>
  <c r="E46" i="19"/>
  <c r="D46" i="19"/>
  <c r="F38" i="19"/>
  <c r="F39" i="19" s="1"/>
  <c r="E38" i="19"/>
  <c r="E39" i="19" s="1"/>
  <c r="D38" i="19"/>
  <c r="D39" i="19" s="1"/>
  <c r="F33" i="19"/>
  <c r="F34" i="19" s="1"/>
  <c r="E33" i="19"/>
  <c r="E34" i="19" s="1"/>
  <c r="D33" i="19"/>
  <c r="D34" i="19" s="1"/>
  <c r="E47" i="19" l="1"/>
  <c r="E55" i="19"/>
  <c r="E73" i="19" s="1"/>
  <c r="D47" i="19"/>
  <c r="F47" i="19"/>
  <c r="F49" i="19"/>
  <c r="T13" i="15"/>
  <c r="T12" i="15" l="1"/>
  <c r="D49" i="19"/>
  <c r="E49" i="19"/>
  <c r="F37" i="3"/>
  <c r="F38" i="3" s="1"/>
  <c r="F45" i="3" l="1"/>
  <c r="F46" i="3" s="1"/>
  <c r="E45" i="3"/>
  <c r="D45" i="3"/>
  <c r="F48" i="3" l="1"/>
  <c r="E37" i="3" l="1"/>
  <c r="E38" i="3" l="1"/>
  <c r="E46" i="3"/>
  <c r="D37" i="3"/>
  <c r="E48" i="3" l="1"/>
  <c r="R12" i="15" s="1"/>
  <c r="D38" i="3"/>
  <c r="D46" i="3"/>
  <c r="D48" i="3" l="1"/>
  <c r="R13" i="15"/>
  <c r="D89" i="3" l="1"/>
  <c r="F19" i="1" s="1"/>
  <c r="F21" i="1" s="1"/>
</calcChain>
</file>

<file path=xl/sharedStrings.xml><?xml version="1.0" encoding="utf-8"?>
<sst xmlns="http://schemas.openxmlformats.org/spreadsheetml/2006/main" count="974" uniqueCount="475">
  <si>
    <t>Lab Name:</t>
  </si>
  <si>
    <t>Product Information</t>
  </si>
  <si>
    <t xml:space="preserve">Manufacturer model number: </t>
  </si>
  <si>
    <t xml:space="preserve">Product Type: </t>
  </si>
  <si>
    <t>Condition as received:</t>
  </si>
  <si>
    <t>Product Class:</t>
  </si>
  <si>
    <t xml:space="preserve">Freezer Adjustment Factor </t>
  </si>
  <si>
    <t>Part 1</t>
  </si>
  <si>
    <t>Abbreviations</t>
  </si>
  <si>
    <t>TR</t>
  </si>
  <si>
    <t>Fresh food compartment temperature (°F)</t>
  </si>
  <si>
    <t>TF</t>
  </si>
  <si>
    <t>Freezer compartment temperature (°F)</t>
  </si>
  <si>
    <t>EP</t>
  </si>
  <si>
    <t>Energy expended in kWh during the test period (kWh)</t>
  </si>
  <si>
    <t>T</t>
  </si>
  <si>
    <t>Length of time of the test period (min)</t>
  </si>
  <si>
    <t>ET</t>
  </si>
  <si>
    <t>Test cycle energy expended (kWh/day)</t>
  </si>
  <si>
    <t>E</t>
  </si>
  <si>
    <t>Total per cycle energy consumption (kWh/day)</t>
  </si>
  <si>
    <t>TC1 - FF</t>
  </si>
  <si>
    <t>TC2 - FF</t>
  </si>
  <si>
    <t>TC3 - FF</t>
  </si>
  <si>
    <t>TC1 - FR</t>
  </si>
  <si>
    <t>TC2 - FR</t>
  </si>
  <si>
    <t>TC3- FR</t>
  </si>
  <si>
    <t>Ambient 1</t>
  </si>
  <si>
    <t>Ambient 2</t>
  </si>
  <si>
    <t>Test</t>
  </si>
  <si>
    <t>Test Period</t>
  </si>
  <si>
    <t>Energy Used (kWh)</t>
  </si>
  <si>
    <t>Mid</t>
  </si>
  <si>
    <t>Warm</t>
  </si>
  <si>
    <t>Cold</t>
  </si>
  <si>
    <t xml:space="preserve">Freezer Interpolation </t>
  </si>
  <si>
    <t>Fresh Food Interpolation</t>
  </si>
  <si>
    <t>CT</t>
  </si>
  <si>
    <t>Elapsed Time (min)</t>
  </si>
  <si>
    <t>End Time (min)</t>
  </si>
  <si>
    <t>Start Time (min)</t>
  </si>
  <si>
    <t>Settings</t>
  </si>
  <si>
    <t>Fresh Food Setting:</t>
  </si>
  <si>
    <t>Freezer Setting:</t>
  </si>
  <si>
    <t>Test Conditions</t>
  </si>
  <si>
    <t>Step 1</t>
  </si>
  <si>
    <t>Step 2</t>
  </si>
  <si>
    <t>Step 3</t>
  </si>
  <si>
    <t>Step 4</t>
  </si>
  <si>
    <t>Step 5</t>
  </si>
  <si>
    <t>Step 6</t>
  </si>
  <si>
    <t>Step 7</t>
  </si>
  <si>
    <t>Step 8</t>
  </si>
  <si>
    <t>Temp Setting</t>
  </si>
  <si>
    <t>EP2</t>
  </si>
  <si>
    <t>T2</t>
  </si>
  <si>
    <t>Stabilization Period</t>
  </si>
  <si>
    <t>Min</t>
  </si>
  <si>
    <t>Max</t>
  </si>
  <si>
    <t>Checkpoint 1</t>
  </si>
  <si>
    <t>Average - FF</t>
  </si>
  <si>
    <t>Average - FR</t>
  </si>
  <si>
    <t xml:space="preserve">Checkpoint 2 </t>
  </si>
  <si>
    <t>Annual Energy Consumption (kWh/yr)</t>
  </si>
  <si>
    <t>The ambient temperature shall be 90.0 ±1 °F. (32.3±0.6 °C.) during the stabilization period and during the test period.</t>
  </si>
  <si>
    <t>TC3 - FR</t>
  </si>
  <si>
    <t>TC4 - FR*</t>
  </si>
  <si>
    <t>TC5 - FR*</t>
  </si>
  <si>
    <t>Special-purpose compartment:</t>
  </si>
  <si>
    <t xml:space="preserve">AV </t>
  </si>
  <si>
    <t>Adjusted Volume (ft3)</t>
  </si>
  <si>
    <t>Refrigerator-Freezer</t>
  </si>
  <si>
    <t>Freezer</t>
  </si>
  <si>
    <t>Standard-sized or Compact?</t>
  </si>
  <si>
    <t xml:space="preserve">All-refrigerator </t>
  </si>
  <si>
    <t>Part 2</t>
  </si>
  <si>
    <t>T1</t>
  </si>
  <si>
    <t>EP1</t>
  </si>
  <si>
    <t>ET1</t>
  </si>
  <si>
    <t>CTl</t>
  </si>
  <si>
    <t>CTm</t>
  </si>
  <si>
    <t>Shortest time between defrost (hrs)</t>
  </si>
  <si>
    <t>Maximum time between defrost (hrs)</t>
  </si>
  <si>
    <t>Defrost timer run-time for compete cycle (hrs)</t>
  </si>
  <si>
    <t>Energy Used (kWh/day)</t>
  </si>
  <si>
    <t>ET2</t>
  </si>
  <si>
    <t>TR1</t>
  </si>
  <si>
    <t>TR2</t>
  </si>
  <si>
    <t>TF1</t>
  </si>
  <si>
    <t>TF2</t>
  </si>
  <si>
    <t>k</t>
  </si>
  <si>
    <t>Test Period 1</t>
  </si>
  <si>
    <t>Steady-state Condition Used:</t>
  </si>
  <si>
    <t>(A or B)</t>
  </si>
  <si>
    <t>TC5- FR*</t>
  </si>
  <si>
    <t>FF</t>
  </si>
  <si>
    <t>FR</t>
  </si>
  <si>
    <t xml:space="preserve">Fresh food compartment </t>
  </si>
  <si>
    <t xml:space="preserve">Freezer compartment </t>
  </si>
  <si>
    <t xml:space="preserve">Test Period 1 </t>
  </si>
  <si>
    <t xml:space="preserve">Test Period 2 </t>
  </si>
  <si>
    <t>Product Type</t>
  </si>
  <si>
    <t>Factor</t>
  </si>
  <si>
    <t>Product Class</t>
  </si>
  <si>
    <t>3A</t>
  </si>
  <si>
    <t>5A</t>
  </si>
  <si>
    <t>Compact?</t>
  </si>
  <si>
    <t>Standard-sized</t>
  </si>
  <si>
    <t>Compact</t>
  </si>
  <si>
    <t>Steady state Condition</t>
  </si>
  <si>
    <t>A</t>
  </si>
  <si>
    <t>B</t>
  </si>
  <si>
    <t xml:space="preserve">     Height</t>
  </si>
  <si>
    <t xml:space="preserve">     Width</t>
  </si>
  <si>
    <t xml:space="preserve">     Depth</t>
  </si>
  <si>
    <t>Outer Dimensions (in)</t>
  </si>
  <si>
    <t>If additional sensors were used, describe placement:</t>
  </si>
  <si>
    <t>Describe placement of sensors used to measure ambient temperature:</t>
  </si>
  <si>
    <t>Yes</t>
  </si>
  <si>
    <t>No</t>
  </si>
  <si>
    <t>Table of Contents</t>
  </si>
  <si>
    <t>Adjusted</t>
  </si>
  <si>
    <t>Fresh Food</t>
  </si>
  <si>
    <t>Run-in Start:</t>
  </si>
  <si>
    <t>Run-in End:</t>
  </si>
  <si>
    <t>Elapsed Time (hours)</t>
  </si>
  <si>
    <t>Date (MM/DD/YYYY)</t>
  </si>
  <si>
    <t>Time (hh:mm)</t>
  </si>
  <si>
    <t>FRZ Comp Temp</t>
  </si>
  <si>
    <t>ASH Switch</t>
  </si>
  <si>
    <t>ON</t>
  </si>
  <si>
    <t>OFF</t>
  </si>
  <si>
    <t xml:space="preserve">Line Frequency (Hz): </t>
  </si>
  <si>
    <t>Measured Compartment Volumes (ft3)</t>
  </si>
  <si>
    <t>Compartment Volume Measurement</t>
  </si>
  <si>
    <t>As defined in HRF-1-1979</t>
  </si>
  <si>
    <t>Volume</t>
  </si>
  <si>
    <t>Test Start Date:</t>
  </si>
  <si>
    <t xml:space="preserve">   ASH Switch OFF</t>
  </si>
  <si>
    <t xml:space="preserve">   Overall*</t>
  </si>
  <si>
    <t xml:space="preserve">   ASH Switch ON*</t>
  </si>
  <si>
    <t>Product Type*</t>
  </si>
  <si>
    <t xml:space="preserve">Basic Refrigerator </t>
  </si>
  <si>
    <t>Explanation of energy use determination if unit type is not covered by the test procedure</t>
  </si>
  <si>
    <t>ASH</t>
  </si>
  <si>
    <t>Anti-sweat Heater</t>
  </si>
  <si>
    <t>6. Temperature settings during warm-test (if applicable)</t>
  </si>
  <si>
    <t>Test Part 1</t>
  </si>
  <si>
    <t>Raw Data Import Instructions</t>
  </si>
  <si>
    <t xml:space="preserve">       - Watts</t>
  </si>
  <si>
    <t xml:space="preserve">       - Watt-hours</t>
  </si>
  <si>
    <t xml:space="preserve">       - Volts</t>
  </si>
  <si>
    <t xml:space="preserve">       - Amps</t>
  </si>
  <si>
    <t xml:space="preserve">       - Temperatures from Ambient thermocouples (2 or more)</t>
  </si>
  <si>
    <t>Date of Manufacture (if available):</t>
  </si>
  <si>
    <t>Per Cycle Energy Consumption (kWh/day)</t>
  </si>
  <si>
    <t>If the "Warm/Warm-Only" test is used, E is calculated as follows (Section 6.2.2.1):</t>
  </si>
  <si>
    <t xml:space="preserve">If two test periods are used, E is calculated as follows (Section 6.2.2.2): </t>
  </si>
  <si>
    <t>Test Period 2</t>
  </si>
  <si>
    <t>(Variable defrost only; 5.2.1.3 of Appendix A1)</t>
  </si>
  <si>
    <t>Test Part 2*</t>
  </si>
  <si>
    <t xml:space="preserve"> * If necessary</t>
  </si>
  <si>
    <t>Tests with Anti-Sweat Heater OFF</t>
  </si>
  <si>
    <t>Test Period 2 *</t>
  </si>
  <si>
    <t>Yes_no</t>
  </si>
  <si>
    <t>For tests with ASH turned OFF</t>
  </si>
  <si>
    <t>TC6- FR*</t>
  </si>
  <si>
    <t>Calculations for Energy Tests with no ASH Switch or with ASH Switch in OFF Position</t>
  </si>
  <si>
    <t>ASH - Switch OFF</t>
  </si>
  <si>
    <t>ASH - Switch ON *</t>
  </si>
  <si>
    <t>Anti-Sweat Heater Switch present?</t>
  </si>
  <si>
    <t>Defrost</t>
  </si>
  <si>
    <t>Variable</t>
  </si>
  <si>
    <t>Defrost Control Type:</t>
  </si>
  <si>
    <t>Explain how defrost control type was determined:</t>
  </si>
  <si>
    <t>Include raw data that shows the measurements on which these steady-state calculations are based.</t>
  </si>
  <si>
    <t xml:space="preserve">Explanation of how CT was determined. If CTl and CTm were used, explain how they were obtained. If default values were used, state that below: </t>
  </si>
  <si>
    <t>If color-coding scheme for raw data sheets is used, explain here:</t>
  </si>
  <si>
    <t>Duration (min)</t>
  </si>
  <si>
    <t>Elapsed Time Between Checkpoints (min)</t>
  </si>
  <si>
    <t>Standardized Freezer Compartment Temp</t>
  </si>
  <si>
    <t>Photos</t>
  </si>
  <si>
    <t>Step 10</t>
  </si>
  <si>
    <t xml:space="preserve">Lab  Information </t>
  </si>
  <si>
    <t>Input cell</t>
  </si>
  <si>
    <t xml:space="preserve">CRF (adjustment factor) </t>
  </si>
  <si>
    <t xml:space="preserve">Anti-sweat heater switch: (if applicable) </t>
  </si>
  <si>
    <t>For Long-time Automatic and Variable Defrost Models</t>
  </si>
  <si>
    <t>For Non-Automatic and Automatic Defrost Models</t>
  </si>
  <si>
    <t>Calculation of ET: Test Cycle energy expended (kWh/day)</t>
  </si>
  <si>
    <t>How many FR Thermocouples (TCs) were used?</t>
  </si>
  <si>
    <t xml:space="preserve">Mid </t>
  </si>
  <si>
    <t>Elapsed Time</t>
  </si>
  <si>
    <t>Start Time</t>
  </si>
  <si>
    <t>End Time</t>
  </si>
  <si>
    <t>Automatic (non-variable)</t>
  </si>
  <si>
    <t>Non-automatic</t>
  </si>
  <si>
    <t>Long-time Automatic</t>
  </si>
  <si>
    <t>Average Temperatures (deg F)</t>
  </si>
  <si>
    <t>Change in FF Temp (deg F)</t>
  </si>
  <si>
    <t>Change in FR Temp (deg F)</t>
  </si>
  <si>
    <t>Rate of Change in FF Temp (deg F / hr)</t>
  </si>
  <si>
    <t>Rate of Change in FR Temp (deg F / hr)</t>
  </si>
  <si>
    <t xml:space="preserve">Start Time </t>
  </si>
  <si>
    <t xml:space="preserve">End Time </t>
  </si>
  <si>
    <t>Test Period (min)</t>
  </si>
  <si>
    <t>FF Compartment temp in Test Period 1 (deg F)</t>
  </si>
  <si>
    <t>FF Compartment temp in Test Period 2 (deg F)</t>
  </si>
  <si>
    <t>FRZ Compartment temp in Test Period 1 (deg F)</t>
  </si>
  <si>
    <t>FRZ Compartment temp in Test Period 2 (deg F)</t>
  </si>
  <si>
    <t>Title Block</t>
  </si>
  <si>
    <t>File Name:</t>
  </si>
  <si>
    <t>Tab Name:</t>
  </si>
  <si>
    <t>Version Number:</t>
  </si>
  <si>
    <t xml:space="preserve">Test Completion Date: </t>
  </si>
  <si>
    <t>Revisions List</t>
  </si>
  <si>
    <t>Version</t>
  </si>
  <si>
    <t>Date</t>
  </si>
  <si>
    <t>Test Report Sign-Off Block</t>
  </si>
  <si>
    <t>Role</t>
  </si>
  <si>
    <t>Entity</t>
  </si>
  <si>
    <t>Test Completion</t>
  </si>
  <si>
    <t>Reference Test Procedure</t>
  </si>
  <si>
    <t>Tab</t>
  </si>
  <si>
    <t>Contents</t>
  </si>
  <si>
    <t>General Info &amp; Test Results</t>
  </si>
  <si>
    <t>Step 11</t>
  </si>
  <si>
    <t>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</si>
  <si>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</si>
  <si>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</si>
  <si>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</si>
  <si>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</si>
  <si>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</si>
  <si>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</si>
  <si>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</si>
  <si>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</si>
  <si>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</si>
  <si>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</si>
  <si>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</si>
  <si>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Total Volume</t>
  </si>
  <si>
    <t>Adjusted Volume</t>
  </si>
  <si>
    <t>Measured Volumes</t>
  </si>
  <si>
    <t>Energy Use</t>
  </si>
  <si>
    <t>kWh/yr</t>
  </si>
  <si>
    <r>
      <t>ft</t>
    </r>
    <r>
      <rPr>
        <vertAlign val="superscript"/>
        <sz val="11"/>
        <color theme="1"/>
        <rFont val="Palatino Linotype"/>
        <family val="1"/>
      </rPr>
      <t>3</t>
    </r>
  </si>
  <si>
    <t>Control Settings</t>
  </si>
  <si>
    <t xml:space="preserve">Note: If compartment temperature is controlled by a dial, specify position of dial (warm/mid/cold). If compartment temperature is electronically controlled, specify the number shown on the digital display. </t>
  </si>
  <si>
    <t>Measurements</t>
  </si>
  <si>
    <t>Report Sign-Off Block</t>
  </si>
  <si>
    <t>Setup &amp; Instrumentation</t>
  </si>
  <si>
    <t>Version Control</t>
  </si>
  <si>
    <t>Energy Calcs (ASH Switch Off)</t>
  </si>
  <si>
    <t>Energy Calcs (ASH Switch On)</t>
  </si>
  <si>
    <t>Drop Downs</t>
  </si>
  <si>
    <t>[MM/DD/YYYY]</t>
  </si>
  <si>
    <t>Instructions</t>
  </si>
  <si>
    <t>Test Information</t>
  </si>
  <si>
    <t>Model #</t>
  </si>
  <si>
    <t>Brand</t>
  </si>
  <si>
    <t xml:space="preserve">       - Raw data for the volume measurements could include diagrams from HRF-1 with dimensions noted.</t>
  </si>
  <si>
    <t>Result</t>
  </si>
  <si>
    <t>Elapsed Time Before Checkpoint 2 (min)</t>
  </si>
  <si>
    <t>Average Temperatures by Thermocouple (deg F)</t>
  </si>
  <si>
    <t>(Reminder: use actual values for CTl and CTm if they can be obtained without contacting the manufacturer; otherwise use the default values of CTl = 12 and CTm = 84.)</t>
  </si>
  <si>
    <t>Energy Consumption in Test Period 1 (kWh/day)</t>
  </si>
  <si>
    <t>Energy Consumption in Test Period 2 (kWh/day)</t>
  </si>
  <si>
    <t>7. Temperature settings during cold-test (if applicable)</t>
  </si>
  <si>
    <t>5. Temperature settings during mid-test</t>
  </si>
  <si>
    <t>3. Exact placement of all sensors on, in, or around the device</t>
  </si>
  <si>
    <t>2. FTC EnergyGuide label (if present)</t>
  </si>
  <si>
    <t xml:space="preserve"> - Enter time in terms of number of minutes elapsed since start of test.  Do not use clock format (00:00).</t>
  </si>
  <si>
    <t xml:space="preserve"> - Fill in blue cells below.</t>
  </si>
  <si>
    <t xml:space="preserve"> 2. Ambient Temperature (in accordance with Section 2.1 of Appendix A1).</t>
  </si>
  <si>
    <t>3. Vertical gradient (in accordance with Section 2.2 of Appendix A1.</t>
  </si>
  <si>
    <t>Standardized Fresh Food Compartment Temp</t>
  </si>
  <si>
    <t>What temperature setting data is used to calculate E?</t>
  </si>
  <si>
    <t>E_Cycle_OFF</t>
  </si>
  <si>
    <t>E_Cycle_ON</t>
  </si>
  <si>
    <t>Comments</t>
  </si>
  <si>
    <t>Instrument Type</t>
  </si>
  <si>
    <t>Sensor Location</t>
  </si>
  <si>
    <t>Ambient Temperature (deg F)</t>
  </si>
  <si>
    <t>4. Steady-state condition (in accordance with Section 2.9 of Appendix A1).</t>
  </si>
  <si>
    <t>Back to Instructions tab</t>
  </si>
  <si>
    <t>NOTE: Copy only; sign off is done in the Report Sign-Off Block tab</t>
  </si>
  <si>
    <r>
      <t xml:space="preserve"> - Start Time and Stop Time should be expressed in terms of overall </t>
    </r>
    <r>
      <rPr>
        <i/>
        <sz val="11"/>
        <color theme="1"/>
        <rFont val="Palatino Linotype"/>
        <family val="1"/>
      </rPr>
      <t xml:space="preserve">time elapsed </t>
    </r>
    <r>
      <rPr>
        <sz val="11"/>
        <color theme="1"/>
        <rFont val="Palatino Linotype"/>
        <family val="1"/>
      </rPr>
      <t xml:space="preserve">to the nearest minute, in agreement with the time shown in the raw data. </t>
    </r>
  </si>
  <si>
    <t xml:space="preserve">   (e.g. dual-evaporator system)</t>
  </si>
  <si>
    <t>Describe how the test setup is in compliance with the memo titled, "Additional Guidance Regarding Application of Current Procedures for Testing Energy Consumption of Refrigerator-Freezers with Automatic Ice Makers", provided by the Department of Energy on December 18, 2009 :</t>
  </si>
  <si>
    <t>How many separate auxiliary compartments does this unit have?</t>
  </si>
  <si>
    <t>Aux_Comp</t>
  </si>
  <si>
    <t>Other</t>
  </si>
  <si>
    <t>Separate Auxiliary Compartments</t>
  </si>
  <si>
    <t>Setting</t>
  </si>
  <si>
    <t>Volume (ft3)</t>
  </si>
  <si>
    <t>FF_FR</t>
  </si>
  <si>
    <t xml:space="preserve">1st Aux. Comp. </t>
  </si>
  <si>
    <t xml:space="preserve">2nd Aux. Comp. </t>
  </si>
  <si>
    <t>Primary Compartments</t>
  </si>
  <si>
    <t xml:space="preserve">Separate Auxiliary Compartments </t>
  </si>
  <si>
    <t>Total Fresh Food</t>
  </si>
  <si>
    <t>Total Freezer</t>
  </si>
  <si>
    <t>Overall Total</t>
  </si>
  <si>
    <t>Test period 1</t>
  </si>
  <si>
    <t>Test period 2</t>
  </si>
  <si>
    <t>Checkpoint 2</t>
  </si>
  <si>
    <t>Average FF</t>
  </si>
  <si>
    <t>Average FR</t>
  </si>
  <si>
    <t>Total Average - FF</t>
  </si>
  <si>
    <t>Total Average - FR</t>
  </si>
  <si>
    <t>TC6 - FR*</t>
  </si>
  <si>
    <t>ASH-OFF</t>
  </si>
  <si>
    <t>2nd Aux. Comp.</t>
  </si>
  <si>
    <t>ASH-ON</t>
  </si>
  <si>
    <t>1st Aux. Comp. * if necessary</t>
  </si>
  <si>
    <t>2nd Aux. Comp. * if neccesary</t>
  </si>
  <si>
    <t>Separate Auxiliary Compartment 1</t>
  </si>
  <si>
    <t>Separate Auxiliary Compartment 2</t>
  </si>
  <si>
    <t>TR1 *</t>
  </si>
  <si>
    <t>TR2 *</t>
  </si>
  <si>
    <t>TF1 *</t>
  </si>
  <si>
    <t>TF2 *</t>
  </si>
  <si>
    <t>Total Per-Cycle Energy Consumption (kWh/day) w/ only Primary Compartments</t>
  </si>
  <si>
    <t>Total Per-Cycle Energy Consumption (kWh/day) w/ Separate Auxiliary Compartments * if necessary</t>
  </si>
  <si>
    <t>Annual Energy Consumption for Units with Variable Anti-Sweat Heaters</t>
  </si>
  <si>
    <t>RH %</t>
  </si>
  <si>
    <t>Weighing Factor</t>
  </si>
  <si>
    <t>CF</t>
  </si>
  <si>
    <t>Correction Factor (kwh/day)</t>
  </si>
  <si>
    <t>Power-ASH</t>
  </si>
  <si>
    <t>Estd</t>
  </si>
  <si>
    <t>Standard energy consumption with variable ASH (kwh/day)</t>
  </si>
  <si>
    <t>Annual Energy Consumption (kwh/yr)</t>
  </si>
  <si>
    <t>Annual Energy Consumption (kWh/yr) without Variable Anti-Sweat Heaters</t>
  </si>
  <si>
    <t>Does this unit have a Variable Anti-Sweat Heater?</t>
  </si>
  <si>
    <t>Anti-Sweat Heater Power (W)</t>
  </si>
  <si>
    <t xml:space="preserve"> - This workbook does not currently include provisions for externally vented units covered by DOE waivers. Contact DOE to discuss test plan for any units believed to be externally vented.</t>
  </si>
  <si>
    <t>FF Average</t>
  </si>
  <si>
    <t>FR Average</t>
  </si>
  <si>
    <t>(Choose appropriate value)</t>
  </si>
  <si>
    <t>As seen in Appendix A-1 section 6.2.3.  - To be provided before testing if necessary</t>
  </si>
  <si>
    <t>LEGEND</t>
  </si>
  <si>
    <t>Instructions for completing this Workbook</t>
  </si>
  <si>
    <t>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</si>
  <si>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t>
    </r>
  </si>
  <si>
    <t>STEP:</t>
  </si>
  <si>
    <t>Volume Data</t>
  </si>
  <si>
    <t>ASH-OFF Data 1</t>
  </si>
  <si>
    <t>ASH-OFF Data 2</t>
  </si>
  <si>
    <t>ASH-ON Data 1</t>
  </si>
  <si>
    <t>ASH-ON Data 2</t>
  </si>
  <si>
    <t xml:space="preserve">Indicate how the vertical gradient was maintained in compliance with section 2.2 of Appendix A1.  Please include any raw data used to show that the vertical gradient was maintained on the provided tabs. </t>
  </si>
  <si>
    <t>Equation for TR1 and TR2</t>
  </si>
  <si>
    <t>Equation for TF1 and TF2</t>
  </si>
  <si>
    <t xml:space="preserve">       - Temperatures from Freezer thermocouples (3 or 5 depending on product size and type)</t>
  </si>
  <si>
    <t xml:space="preserve">       - Temperatures from Fresh Food thermocouples (3)</t>
  </si>
  <si>
    <t>NOT USED</t>
  </si>
  <si>
    <t>Energy Calcs (ASH Switch OFF)</t>
  </si>
  <si>
    <t>Energy Calcs (ASH Switch ON)</t>
  </si>
  <si>
    <t>Report Sign-off Block</t>
  </si>
  <si>
    <r>
      <t xml:space="preserve">Include the following as a function of time for at least the duration of the </t>
    </r>
    <r>
      <rPr>
        <b/>
        <sz val="11"/>
        <color theme="1"/>
        <rFont val="Palatino Linotype"/>
        <family val="1"/>
      </rPr>
      <t>stabilization period</t>
    </r>
    <r>
      <rPr>
        <sz val="11"/>
        <color theme="1"/>
        <rFont val="Palatino Linotype"/>
        <family val="1"/>
      </rPr>
      <t xml:space="preserve"> and </t>
    </r>
    <r>
      <rPr>
        <b/>
        <sz val="11"/>
        <color theme="1"/>
        <rFont val="Palatino Linotype"/>
        <family val="1"/>
      </rPr>
      <t>all test periods</t>
    </r>
    <r>
      <rPr>
        <sz val="11"/>
        <color theme="1"/>
        <rFont val="Palatino Linotype"/>
        <family val="1"/>
      </rPr>
      <t>:</t>
    </r>
  </si>
  <si>
    <t>Include necessary data on the raw data tabs if it is used to determine control type.</t>
  </si>
  <si>
    <t xml:space="preserve">          * If applicable</t>
  </si>
  <si>
    <t>Template Completion</t>
  </si>
  <si>
    <t>Setup (This table should include instrumentation, sensors, and all equipment used during testing)</t>
  </si>
  <si>
    <t xml:space="preserve">        * If necessary</t>
  </si>
  <si>
    <t>Tests with Anti-Sweat Heater ON *</t>
  </si>
  <si>
    <r>
      <t xml:space="preserve">Start Time and End Time should be expressed in terms of overall </t>
    </r>
    <r>
      <rPr>
        <b/>
        <i/>
        <sz val="11"/>
        <color theme="1"/>
        <rFont val="Palatino Linotype"/>
        <family val="1"/>
      </rPr>
      <t>time elapsed</t>
    </r>
    <r>
      <rPr>
        <b/>
        <sz val="11"/>
        <color theme="1"/>
        <rFont val="Palatino Linotype"/>
        <family val="1"/>
      </rPr>
      <t>,</t>
    </r>
    <r>
      <rPr>
        <b/>
        <i/>
        <sz val="11"/>
        <color theme="1"/>
        <rFont val="Palatino Linotype"/>
        <family val="1"/>
      </rPr>
      <t xml:space="preserve"> </t>
    </r>
    <r>
      <rPr>
        <b/>
        <sz val="11"/>
        <color theme="1"/>
        <rFont val="Palatino Linotype"/>
        <family val="1"/>
      </rPr>
      <t xml:space="preserve">to the nearest minute, in agreement with the time shown in the raw data. </t>
    </r>
  </si>
  <si>
    <t>Steady state conditions exist if the temperature measurements in all measured compartments, taken at four minute intervals or less during a stabilization period, are not changing at a rate greater than 0.042 °F (0.023 °C) per hour as determined by the applicable condition of A or B. 
        A. The average of the measurements during a two hour period if no cycling occurs or during a number of complete repetitive compressor cycles through a period of no less than two hours is compared to the average over an equivalent time period with three hours elapsed between the two measurement periods.
        B. If A above cannot be used, the average of the measurements during a number of complete repetitive compressor cycles through a period of no less than two hours and including the last complete cycle prior to a defrost period, or if no cycling occurs, the average of the measurements during the last two hours prior to a defrost period; are compared to the same averaging period prior to the following defrost period.</t>
  </si>
  <si>
    <t>For tests with ASH turned ON (if necessary)</t>
  </si>
  <si>
    <t>4.a  Separate Auxiliary Compartments (if necessary)</t>
  </si>
  <si>
    <t>Primary Comp. Volumes (ft3)</t>
  </si>
  <si>
    <t xml:space="preserve">      *  If necessary</t>
  </si>
  <si>
    <t xml:space="preserve">FF Volume    </t>
  </si>
  <si>
    <t xml:space="preserve">FR Volume    </t>
  </si>
  <si>
    <t>(E.g., dual-evaporator system)</t>
  </si>
  <si>
    <t>Note: Numbers 1 and 2 indicate measurements taken during the first and second test periods as appropriate.</t>
  </si>
  <si>
    <t>ET *</t>
  </si>
  <si>
    <t>Energy Consumption * (kWh/day)</t>
  </si>
  <si>
    <t xml:space="preserve">            *  Will be the same as row 34 if only 1 part was conducted</t>
  </si>
  <si>
    <t xml:space="preserve"> - This workbook does not currently include provisions for externally vented units covered by DOE waivers. Contact DOE to discuss test plan for any units 
    believed to be externally vented.</t>
  </si>
  <si>
    <t>Heater 
Watts (W)</t>
  </si>
  <si>
    <t>Comment</t>
  </si>
  <si>
    <t>Largest of E64 and E65</t>
  </si>
  <si>
    <t>Largest of E82 and E83</t>
  </si>
  <si>
    <t xml:space="preserve">FR Volume   </t>
  </si>
  <si>
    <t xml:space="preserve">FF Volume   </t>
  </si>
  <si>
    <t xml:space="preserve">             *  Will be the same as row 34 if only 1 part was conducted</t>
  </si>
  <si>
    <t>Largest of E66 and E67</t>
  </si>
  <si>
    <t>Largest of E84 and E85</t>
  </si>
  <si>
    <t>For this step, import raw data into the appropriate data tabs (see instructions directly below)</t>
  </si>
  <si>
    <t>Input raw data from both the volume measurements and the energy tests into the coresponding tabs located immediately after the Instructions tab.</t>
  </si>
  <si>
    <t>FILL IN INPUT CELLS IN THE CORRESPONDING TAB:</t>
  </si>
  <si>
    <t xml:space="preserve">  If raw data are used to determine the defrost control type, include this raw data in this workbook. </t>
  </si>
  <si>
    <t>Input raw data from the energy tests into this tab.</t>
  </si>
  <si>
    <t xml:space="preserve">       - Data from each energy test period should be placed in a separate section and annotated appropriately (e.g. "Mid-data")</t>
  </si>
  <si>
    <t xml:space="preserve">       - Raw data from each energy test period should be placed in a separate section and annotated appropriately (e.g. "Mid-data" on "ASH-OFF Data 1", etc.)</t>
  </si>
  <si>
    <t>Compartment Temperature Period (min)</t>
  </si>
  <si>
    <t xml:space="preserve">       - Temperatures from Fresh Food (FF) thermocouples (3)</t>
  </si>
  <si>
    <t xml:space="preserve">       - Temperatures from Freezer (FR) thermocouples (3 or 5 depending on product size and type)</t>
  </si>
  <si>
    <t>Energy Consumption (kWh/day)</t>
  </si>
  <si>
    <t>DOE</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</si>
  <si>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</si>
  <si>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</si>
  <si>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Report Review by DOE</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</si>
  <si>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</si>
  <si>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</si>
  <si>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4. Ice maker set to full position (if applicable)</t>
  </si>
  <si>
    <t>1. Nameplate showing model number and serial number (if applicable)</t>
  </si>
  <si>
    <t>9. Additional photos (if necessary)</t>
  </si>
  <si>
    <t>8. Photos of test unit from all sides (including photo of control panel, if applicable)</t>
  </si>
  <si>
    <t>Temp_Set</t>
  </si>
  <si>
    <t>Warm only</t>
  </si>
  <si>
    <t>Mid and Warm</t>
  </si>
  <si>
    <t>Mid and Cold</t>
  </si>
  <si>
    <t>Warm and Cold</t>
  </si>
  <si>
    <t>Instructions and table of contents</t>
  </si>
  <si>
    <t>Input of raw data from volume test</t>
  </si>
  <si>
    <t>Input of raw data from 1st setting of ASH-OFF test</t>
  </si>
  <si>
    <t>Input of raw data from 2nd setting of ASH-OFF test</t>
  </si>
  <si>
    <t>Input of raw data from 1st setting of ASH-ON test</t>
  </si>
  <si>
    <t>Lab information, product information and test results</t>
  </si>
  <si>
    <t>Volume measurement inputs and calculations</t>
  </si>
  <si>
    <t>Instrumentation requirements and space for sensor placement descriptions</t>
  </si>
  <si>
    <t>Table of test condition requirements for each test</t>
  </si>
  <si>
    <t>Input for test settings</t>
  </si>
  <si>
    <t>Measurement inputs and calculations (Anti-Sweat Heater OFF)</t>
  </si>
  <si>
    <t>Measurement inputs and calculations (Anti-Sweat Heater ON)</t>
  </si>
  <si>
    <t>Inputs for photographs</t>
  </si>
  <si>
    <t>Inputs for report template user to provide comments</t>
  </si>
  <si>
    <t>Report review history</t>
  </si>
  <si>
    <t>Drop-downs used and tables referenced</t>
  </si>
  <si>
    <t>Revision history</t>
  </si>
  <si>
    <t>Tabs</t>
  </si>
  <si>
    <t>Tabs with input cells</t>
  </si>
  <si>
    <t>Cells</t>
  </si>
  <si>
    <t>Auto-populated cell</t>
  </si>
  <si>
    <t>Provided data</t>
  </si>
  <si>
    <t>Step 9</t>
  </si>
  <si>
    <t>Test Report Template Name:</t>
  </si>
  <si>
    <t xml:space="preserve">Latest Template Revision: </t>
  </si>
  <si>
    <t xml:space="preserve">Residential Refrigerator-Freezer  </t>
  </si>
  <si>
    <t>Tabs with space to paste raw data</t>
  </si>
  <si>
    <t>1A</t>
  </si>
  <si>
    <t>3-BI</t>
  </si>
  <si>
    <t>3I</t>
  </si>
  <si>
    <t>3I-BI</t>
  </si>
  <si>
    <t>3A-BI</t>
  </si>
  <si>
    <t>4-BI</t>
  </si>
  <si>
    <t>4I</t>
  </si>
  <si>
    <t>4I-BI</t>
  </si>
  <si>
    <t>5-BI</t>
  </si>
  <si>
    <t>5I</t>
  </si>
  <si>
    <t>5I-BI</t>
  </si>
  <si>
    <t>5A-BI</t>
  </si>
  <si>
    <t>7-BI</t>
  </si>
  <si>
    <t>9I</t>
  </si>
  <si>
    <t>9-BI</t>
  </si>
  <si>
    <t>9I-BI</t>
  </si>
  <si>
    <t>10A</t>
  </si>
  <si>
    <t>11A</t>
  </si>
  <si>
    <t>13I</t>
  </si>
  <si>
    <t>13A</t>
  </si>
  <si>
    <t>14I</t>
  </si>
  <si>
    <t>15I</t>
  </si>
  <si>
    <t>10 CFR 430 Subpart B Appendix A:  Uniform Test Method for Measuring the Energy Consumption of Electric Refrigerators and Electric Refrigerator-Freezers [79 FR 22349, Apr. 21, 2014]</t>
  </si>
  <si>
    <t>Input raw data from the volume measurements in this tab. This could include diagrams from HRF-1-2008 with dimensions noted.</t>
  </si>
  <si>
    <t>Indicate which sensor layout was used, according to HRF-1-2008, 
Figures 5-1 and 5-2. (i.e., A through H or Type 1 through Type 6)</t>
  </si>
  <si>
    <t xml:space="preserve">     *  Refer to HRF-1-2008 section 3.1 for 
        definitions of product types.</t>
  </si>
  <si>
    <t>1. Duration of “run-in” period (in accordance with Section 5.5.2 of HRF-1-2008)</t>
  </si>
  <si>
    <t xml:space="preserve">The unit shall be given a "run-in" period sufficient to assure a thorough working-in of mechanical parts. Duration shall be at least 12 hours of compressor run-time. </t>
  </si>
  <si>
    <t>Approximate Compressor Run Time (hours)</t>
  </si>
  <si>
    <t>Approximate Duty Cycle (%)</t>
  </si>
  <si>
    <r>
      <rPr>
        <b/>
        <i/>
        <sz val="11"/>
        <color theme="1"/>
        <rFont val="Palatino Linotype"/>
        <family val="1"/>
      </rPr>
      <t>15</t>
    </r>
    <r>
      <rPr>
        <sz val="11"/>
        <color theme="1"/>
        <rFont val="Palatino Linotype"/>
        <family val="1"/>
      </rPr>
      <t xml:space="preserve"> for refrigerators, 
</t>
    </r>
    <r>
      <rPr>
        <b/>
        <i/>
        <sz val="11"/>
        <color theme="1"/>
        <rFont val="Palatino Linotype"/>
        <family val="1"/>
      </rPr>
      <t>0</t>
    </r>
    <r>
      <rPr>
        <sz val="11"/>
        <color theme="1"/>
        <rFont val="Palatino Linotype"/>
        <family val="1"/>
      </rPr>
      <t xml:space="preserve"> for refrigerator-freezers</t>
    </r>
  </si>
  <si>
    <r>
      <rPr>
        <b/>
        <i/>
        <sz val="11"/>
        <color theme="1"/>
        <rFont val="Palatino Linotype"/>
        <family val="1"/>
      </rPr>
      <t>15</t>
    </r>
    <r>
      <rPr>
        <sz val="11"/>
        <color theme="1"/>
        <rFont val="Palatino Linotype"/>
        <family val="1"/>
      </rPr>
      <t xml:space="preserve"> for refrigerators, 
0 for refrigerator-freezers</t>
    </r>
  </si>
  <si>
    <t>v1.0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</si>
</sst>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
    <numFmt numFmtId="166" formatCode="0.0"/>
  </numFmts>
  <fonts count="46"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i/>
      <sz val="11"/>
      <color theme="6" tint="-0.499984740745262"/>
      <name val="Palatino Linotype"/>
      <family val="1"/>
    </font>
    <font>
      <vertAlign val="superscript"/>
      <sz val="11"/>
      <color theme="1"/>
      <name val="Palatino Linotype"/>
      <family val="1"/>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i/>
      <sz val="11"/>
      <color theme="1"/>
      <name val="Palatino Linotype"/>
      <family val="1"/>
    </font>
    <font>
      <sz val="11"/>
      <color indexed="8"/>
      <name val="Palatino Linotype"/>
      <family val="1"/>
    </font>
    <font>
      <b/>
      <sz val="10"/>
      <color theme="1"/>
      <name val="Palatino Linotype"/>
      <family val="1"/>
    </font>
    <font>
      <sz val="11"/>
      <color rgb="FF000000"/>
      <name val="Palatino Linotype"/>
      <family val="2"/>
    </font>
    <font>
      <b/>
      <sz val="11"/>
      <color theme="1"/>
      <name val="Palatino Linotype"/>
      <family val="2"/>
    </font>
    <font>
      <b/>
      <sz val="11"/>
      <color rgb="FF000000"/>
      <name val="Palatino Linotype"/>
      <family val="1"/>
    </font>
    <font>
      <b/>
      <sz val="14"/>
      <color theme="1"/>
      <name val="Palatino Linotype"/>
      <family val="1"/>
    </font>
    <font>
      <b/>
      <sz val="12"/>
      <name val="Palatino Linotype"/>
      <family val="2"/>
    </font>
    <font>
      <b/>
      <sz val="14"/>
      <name val="Palatino Linotype"/>
      <family val="2"/>
    </font>
    <font>
      <b/>
      <sz val="11"/>
      <color theme="0"/>
      <name val="Palatino Linotype"/>
      <family val="1"/>
    </font>
    <font>
      <sz val="11"/>
      <color theme="0"/>
      <name val="Palatino Linotype"/>
      <family val="2"/>
    </font>
    <font>
      <b/>
      <sz val="12"/>
      <name val="Palatino Linotype"/>
      <family val="1"/>
    </font>
    <font>
      <b/>
      <sz val="12"/>
      <color theme="1"/>
      <name val="Palatino Linotype"/>
      <family val="1"/>
    </font>
    <font>
      <i/>
      <sz val="14"/>
      <color theme="1"/>
      <name val="Palatino Linotype"/>
      <family val="1"/>
    </font>
    <font>
      <b/>
      <i/>
      <sz val="12"/>
      <color theme="1"/>
      <name val="Palatino Linotype"/>
      <family val="1"/>
    </font>
    <font>
      <b/>
      <sz val="22"/>
      <color theme="1"/>
      <name val="Palatino Linotype"/>
      <family val="1"/>
    </font>
    <font>
      <sz val="11"/>
      <name val="Arial"/>
      <family val="2"/>
    </font>
  </fonts>
  <fills count="20">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theme="0" tint="-0.24994659260841701"/>
      </top>
      <bottom style="thin">
        <color theme="0" tint="-0.24994659260841701"/>
      </bottom>
      <diagonal/>
    </border>
    <border>
      <left style="medium">
        <color auto="1"/>
      </left>
      <right style="thin">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theme="0" tint="-0.24994659260841701"/>
      </top>
      <bottom/>
      <diagonal/>
    </border>
    <border>
      <left/>
      <right style="medium">
        <color indexed="64"/>
      </right>
      <top style="thin">
        <color theme="0" tint="-0.24994659260841701"/>
      </top>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indexed="64"/>
      </right>
      <top style="thin">
        <color theme="0" tint="-0.24994659260841701"/>
      </top>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thin">
        <color theme="0" tint="-0.24994659260841701"/>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right/>
      <top style="medium">
        <color indexed="64"/>
      </top>
      <bottom style="thin">
        <color theme="0" tint="-0.24994659260841701"/>
      </bottom>
      <diagonal/>
    </border>
    <border>
      <left style="medium">
        <color indexed="64"/>
      </left>
      <right/>
      <top style="thin">
        <color theme="0" tint="-0.14996795556505021"/>
      </top>
      <bottom style="medium">
        <color indexed="64"/>
      </bottom>
      <diagonal/>
    </border>
    <border>
      <left/>
      <right style="thin">
        <color indexed="64"/>
      </right>
      <top style="thin">
        <color theme="0" tint="-0.24994659260841701"/>
      </top>
      <bottom style="medium">
        <color indexed="64"/>
      </bottom>
      <diagonal/>
    </border>
    <border>
      <left/>
      <right/>
      <top style="thin">
        <color theme="0" tint="-0.14996795556505021"/>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indexed="64"/>
      </left>
      <right/>
      <top style="thin">
        <color indexed="64"/>
      </top>
      <bottom style="medium">
        <color indexed="64"/>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style="thin">
        <color auto="1"/>
      </left>
      <right/>
      <top style="thin">
        <color theme="0" tint="-0.24994659260841701"/>
      </top>
      <bottom/>
      <diagonal/>
    </border>
    <border>
      <left style="thin">
        <color auto="1"/>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medium">
        <color indexed="64"/>
      </bottom>
      <diagonal/>
    </border>
    <border>
      <left style="thin">
        <color theme="0" tint="-0.24994659260841701"/>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style="thin">
        <color auto="1"/>
      </left>
      <right/>
      <top style="medium">
        <color indexed="64"/>
      </top>
      <bottom style="thin">
        <color theme="0" tint="-0.24994659260841701"/>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medium">
        <color indexed="64"/>
      </left>
      <right/>
      <top style="double">
        <color indexed="64"/>
      </top>
      <bottom style="thin">
        <color theme="0" tint="-0.24994659260841701"/>
      </bottom>
      <diagonal/>
    </border>
    <border>
      <left/>
      <right style="thin">
        <color auto="1"/>
      </right>
      <top style="double">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indexed="64"/>
      </right>
      <top style="double">
        <color indexed="64"/>
      </top>
      <bottom style="thin">
        <color indexed="64"/>
      </bottom>
      <diagonal/>
    </border>
    <border>
      <left/>
      <right style="thin">
        <color auto="1"/>
      </right>
      <top style="thin">
        <color theme="0" tint="-0.24994659260841701"/>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top style="double">
        <color indexed="64"/>
      </top>
      <bottom style="thin">
        <color indexed="64"/>
      </bottom>
      <diagonal/>
    </border>
    <border>
      <left style="thin">
        <color theme="0" tint="-0.24994659260841701"/>
      </left>
      <right/>
      <top style="double">
        <color indexed="64"/>
      </top>
      <bottom/>
      <diagonal/>
    </border>
    <border>
      <left style="medium">
        <color indexed="64"/>
      </left>
      <right style="thin">
        <color theme="0" tint="-0.24994659260841701"/>
      </right>
      <top style="medium">
        <color indexed="64"/>
      </top>
      <bottom style="thin">
        <color theme="0" tint="-0.24994659260841701"/>
      </bottom>
      <diagonal/>
    </border>
    <border>
      <left/>
      <right/>
      <top style="double">
        <color indexed="64"/>
      </top>
      <bottom style="thin">
        <color theme="0" tint="-0.24994659260841701"/>
      </bottom>
      <diagonal/>
    </border>
    <border>
      <left/>
      <right style="thin">
        <color theme="0" tint="-0.24994659260841701"/>
      </right>
      <top/>
      <bottom/>
      <diagonal/>
    </border>
    <border>
      <left/>
      <right style="thin">
        <color theme="0" tint="-0.24994659260841701"/>
      </right>
      <top/>
      <bottom style="medium">
        <color indexed="64"/>
      </bottom>
      <diagonal/>
    </border>
    <border>
      <left style="thin">
        <color theme="0" tint="-0.24994659260841701"/>
      </left>
      <right/>
      <top/>
      <bottom style="medium">
        <color indexed="64"/>
      </bottom>
      <diagonal/>
    </border>
    <border>
      <left style="medium">
        <color indexed="64"/>
      </left>
      <right/>
      <top style="medium">
        <color indexed="64"/>
      </top>
      <bottom style="thin">
        <color theme="0" tint="-4.9989318521683403E-2"/>
      </bottom>
      <diagonal/>
    </border>
    <border>
      <left/>
      <right/>
      <top style="medium">
        <color indexed="64"/>
      </top>
      <bottom style="thin">
        <color theme="0" tint="-4.9989318521683403E-2"/>
      </bottom>
      <diagonal/>
    </border>
    <border>
      <left/>
      <right style="medium">
        <color indexed="64"/>
      </right>
      <top style="medium">
        <color indexed="64"/>
      </top>
      <bottom style="thin">
        <color theme="0" tint="-4.9989318521683403E-2"/>
      </bottom>
      <diagonal/>
    </border>
    <border>
      <left style="medium">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medium">
        <color indexed="64"/>
      </right>
      <top style="thin">
        <color theme="0" tint="-4.9989318521683403E-2"/>
      </top>
      <bottom style="thin">
        <color theme="0" tint="-4.9989318521683403E-2"/>
      </bottom>
      <diagonal/>
    </border>
    <border>
      <left style="medium">
        <color indexed="64"/>
      </left>
      <right/>
      <top style="thin">
        <color theme="0" tint="-4.9989318521683403E-2"/>
      </top>
      <bottom style="medium">
        <color indexed="64"/>
      </bottom>
      <diagonal/>
    </border>
    <border>
      <left/>
      <right/>
      <top style="thin">
        <color theme="0" tint="-4.9989318521683403E-2"/>
      </top>
      <bottom style="medium">
        <color indexed="64"/>
      </bottom>
      <diagonal/>
    </border>
    <border>
      <left/>
      <right style="medium">
        <color indexed="64"/>
      </right>
      <top style="thin">
        <color theme="0" tint="-4.9989318521683403E-2"/>
      </top>
      <bottom style="medium">
        <color indexed="64"/>
      </bottom>
      <diagonal/>
    </border>
    <border>
      <left style="thin">
        <color theme="0" tint="-0.24994659260841701"/>
      </left>
      <right style="medium">
        <color indexed="64"/>
      </right>
      <top style="thin">
        <color theme="0" tint="-0.24994659260841701"/>
      </top>
      <bottom/>
      <diagonal/>
    </border>
    <border>
      <left/>
      <right style="medium">
        <color indexed="64"/>
      </right>
      <top/>
      <bottom style="double">
        <color indexed="64"/>
      </bottom>
      <diagonal/>
    </border>
    <border>
      <left style="thin">
        <color auto="1"/>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bottom style="thin">
        <color indexed="64"/>
      </bottom>
      <diagonal/>
    </border>
  </borders>
  <cellStyleXfs count="2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28">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9" fontId="4" fillId="0" borderId="0" applyFont="0" applyFill="0" applyBorder="0" applyAlignment="0" applyProtection="0"/>
  </cellStyleXfs>
  <cellXfs count="947">
    <xf numFmtId="0" fontId="0" fillId="0" borderId="0" xfId="0"/>
    <xf numFmtId="0" fontId="8" fillId="0" borderId="0" xfId="0" applyFont="1"/>
    <xf numFmtId="0" fontId="10" fillId="0" borderId="0" xfId="0" applyFont="1"/>
    <xf numFmtId="0" fontId="8" fillId="0" borderId="0" xfId="0" applyFont="1" applyBorder="1"/>
    <xf numFmtId="0" fontId="8" fillId="0" borderId="9" xfId="0" applyFont="1" applyBorder="1"/>
    <xf numFmtId="0" fontId="8" fillId="0" borderId="13" xfId="0" applyFont="1" applyBorder="1"/>
    <xf numFmtId="0" fontId="8" fillId="0" borderId="10" xfId="0" applyFont="1" applyBorder="1"/>
    <xf numFmtId="2" fontId="8" fillId="0" borderId="10" xfId="0" applyNumberFormat="1" applyFont="1" applyBorder="1"/>
    <xf numFmtId="0" fontId="31" fillId="2" borderId="0" xfId="0" applyFont="1" applyFill="1"/>
    <xf numFmtId="0" fontId="8" fillId="0" borderId="2" xfId="0" applyFont="1" applyBorder="1"/>
    <xf numFmtId="0" fontId="8" fillId="0" borderId="3" xfId="0" applyFont="1" applyBorder="1"/>
    <xf numFmtId="0" fontId="8" fillId="0" borderId="15" xfId="0" applyFont="1" applyBorder="1"/>
    <xf numFmtId="0" fontId="8" fillId="0" borderId="4" xfId="0" applyFont="1" applyBorder="1"/>
    <xf numFmtId="0" fontId="8" fillId="0" borderId="5" xfId="0" applyFont="1" applyBorder="1"/>
    <xf numFmtId="0" fontId="8" fillId="0" borderId="6" xfId="0" applyFont="1" applyBorder="1"/>
    <xf numFmtId="0" fontId="8" fillId="0" borderId="7" xfId="0" applyFont="1" applyBorder="1"/>
    <xf numFmtId="0" fontId="8" fillId="0" borderId="8" xfId="0" applyFont="1" applyBorder="1"/>
    <xf numFmtId="14" fontId="6" fillId="0" borderId="0" xfId="6" applyNumberFormat="1" applyFont="1"/>
    <xf numFmtId="0" fontId="6" fillId="0" borderId="0" xfId="6" applyFont="1"/>
    <xf numFmtId="0" fontId="6" fillId="0" borderId="0" xfId="6" applyFont="1" applyAlignment="1">
      <alignment horizontal="center"/>
    </xf>
    <xf numFmtId="0" fontId="6" fillId="0" borderId="0" xfId="6" applyNumberFormat="1" applyFont="1"/>
    <xf numFmtId="0" fontId="8" fillId="0" borderId="0" xfId="6" applyFont="1" applyProtection="1"/>
    <xf numFmtId="0" fontId="8" fillId="0" borderId="0" xfId="6" applyFont="1" applyBorder="1" applyAlignment="1" applyProtection="1">
      <alignment vertical="center" wrapText="1"/>
    </xf>
    <xf numFmtId="0" fontId="8" fillId="0" borderId="0" xfId="0" applyFont="1" applyAlignment="1" applyProtection="1">
      <alignment vertical="center"/>
    </xf>
    <xf numFmtId="0" fontId="17" fillId="0" borderId="0" xfId="0" applyFont="1" applyBorder="1" applyAlignment="1" applyProtection="1">
      <alignment vertical="center"/>
    </xf>
    <xf numFmtId="0" fontId="36" fillId="6" borderId="29" xfId="7" applyFont="1" applyBorder="1" applyAlignment="1" applyProtection="1">
      <alignment horizontal="left" vertical="center"/>
    </xf>
    <xf numFmtId="0" fontId="7" fillId="6" borderId="30" xfId="7" applyBorder="1" applyAlignment="1" applyProtection="1">
      <alignment horizontal="left" vertical="center"/>
    </xf>
    <xf numFmtId="0" fontId="37" fillId="2" borderId="16" xfId="7" applyFont="1" applyFill="1" applyBorder="1" applyAlignment="1" applyProtection="1">
      <alignment horizontal="center" vertical="center"/>
    </xf>
    <xf numFmtId="0" fontId="37" fillId="2" borderId="40" xfId="7" applyFont="1" applyFill="1" applyBorder="1" applyAlignment="1" applyProtection="1">
      <alignment horizontal="center" vertical="center"/>
    </xf>
    <xf numFmtId="0" fontId="8" fillId="5" borderId="0" xfId="6" applyFont="1" applyFill="1" applyProtection="1"/>
    <xf numFmtId="14" fontId="12" fillId="14" borderId="1" xfId="18" applyNumberFormat="1" applyFill="1" applyBorder="1" applyProtection="1">
      <alignment horizontal="center" vertical="center"/>
      <protection locked="0"/>
    </xf>
    <xf numFmtId="14" fontId="39" fillId="15" borderId="1" xfId="18" applyNumberFormat="1" applyFont="1" applyFill="1" applyBorder="1" applyProtection="1">
      <alignment horizontal="center" vertical="center"/>
    </xf>
    <xf numFmtId="0" fontId="8" fillId="14" borderId="1" xfId="0" applyFont="1" applyFill="1" applyBorder="1" applyAlignment="1" applyProtection="1">
      <alignment horizontal="center"/>
      <protection locked="0"/>
    </xf>
    <xf numFmtId="0" fontId="8" fillId="14" borderId="27" xfId="0" applyFont="1" applyFill="1" applyBorder="1" applyAlignment="1" applyProtection="1">
      <alignment horizontal="center"/>
      <protection locked="0"/>
    </xf>
    <xf numFmtId="14" fontId="8" fillId="14" borderId="1" xfId="0" applyNumberFormat="1" applyFont="1" applyFill="1" applyBorder="1" applyAlignment="1" applyProtection="1">
      <alignment horizontal="center"/>
      <protection locked="0"/>
    </xf>
    <xf numFmtId="0" fontId="8" fillId="0" borderId="0" xfId="0" applyFont="1" applyProtection="1"/>
    <xf numFmtId="0" fontId="8" fillId="5" borderId="0" xfId="0" applyFont="1" applyFill="1" applyProtection="1"/>
    <xf numFmtId="0" fontId="8" fillId="0" borderId="16" xfId="0" applyFont="1" applyBorder="1" applyProtection="1"/>
    <xf numFmtId="0" fontId="8" fillId="0" borderId="22" xfId="0" applyFont="1" applyBorder="1" applyProtection="1"/>
    <xf numFmtId="0" fontId="8" fillId="0" borderId="0" xfId="0" applyFont="1" applyAlignment="1" applyProtection="1">
      <alignment wrapText="1"/>
    </xf>
    <xf numFmtId="0" fontId="8" fillId="0" borderId="0" xfId="0" applyFont="1" applyFill="1" applyBorder="1" applyProtection="1"/>
    <xf numFmtId="0" fontId="24" fillId="6" borderId="41" xfId="7" applyFont="1" applyBorder="1" applyProtection="1">
      <alignment horizontal="left" vertical="center"/>
    </xf>
    <xf numFmtId="0" fontId="8" fillId="0" borderId="20" xfId="0" applyFont="1" applyBorder="1" applyAlignment="1" applyProtection="1">
      <alignment horizontal="center" vertical="center"/>
    </xf>
    <xf numFmtId="0" fontId="8" fillId="0" borderId="21" xfId="0" applyFont="1" applyBorder="1" applyProtection="1"/>
    <xf numFmtId="0" fontId="8" fillId="0" borderId="23" xfId="0" applyFont="1" applyBorder="1" applyProtection="1"/>
    <xf numFmtId="0" fontId="24" fillId="6" borderId="41" xfId="7" applyFont="1" applyBorder="1" applyAlignment="1" applyProtection="1">
      <alignment vertical="center"/>
    </xf>
    <xf numFmtId="0" fontId="24" fillId="6" borderId="42" xfId="7" applyFont="1" applyBorder="1" applyAlignment="1" applyProtection="1">
      <alignment vertical="center"/>
    </xf>
    <xf numFmtId="0" fontId="24" fillId="6" borderId="43" xfId="7" applyFont="1" applyBorder="1" applyAlignment="1" applyProtection="1">
      <alignment vertical="center"/>
    </xf>
    <xf numFmtId="0" fontId="24" fillId="6" borderId="17" xfId="7" applyFont="1" applyBorder="1" applyAlignment="1" applyProtection="1">
      <alignment vertical="center"/>
    </xf>
    <xf numFmtId="0" fontId="24" fillId="6" borderId="18" xfId="7" applyFont="1" applyBorder="1" applyAlignment="1" applyProtection="1">
      <alignment vertical="center"/>
    </xf>
    <xf numFmtId="0" fontId="24" fillId="6" borderId="19" xfId="7" applyFont="1" applyBorder="1" applyAlignment="1" applyProtection="1">
      <alignment vertical="center"/>
    </xf>
    <xf numFmtId="0" fontId="8" fillId="0" borderId="16" xfId="0" applyFont="1" applyBorder="1" applyAlignment="1" applyProtection="1">
      <alignment wrapText="1"/>
    </xf>
    <xf numFmtId="0" fontId="8" fillId="0" borderId="0" xfId="0" applyFont="1" applyBorder="1" applyAlignment="1" applyProtection="1">
      <alignment wrapText="1"/>
    </xf>
    <xf numFmtId="0" fontId="8" fillId="5" borderId="0" xfId="0" applyFont="1" applyFill="1" applyAlignment="1" applyProtection="1">
      <alignment wrapText="1"/>
    </xf>
    <xf numFmtId="0" fontId="8" fillId="0" borderId="0" xfId="0" applyFont="1" applyFill="1" applyBorder="1" applyAlignment="1" applyProtection="1">
      <alignment horizontal="center"/>
    </xf>
    <xf numFmtId="0" fontId="8" fillId="0" borderId="0" xfId="0" applyFont="1" applyBorder="1" applyAlignment="1" applyProtection="1">
      <alignment vertical="top" wrapText="1"/>
    </xf>
    <xf numFmtId="0" fontId="8" fillId="5" borderId="0" xfId="0" applyFont="1" applyFill="1" applyBorder="1" applyAlignment="1" applyProtection="1">
      <alignment vertical="top" wrapText="1"/>
    </xf>
    <xf numFmtId="0" fontId="8" fillId="0" borderId="0" xfId="0" quotePrefix="1" applyFont="1" applyProtection="1"/>
    <xf numFmtId="0" fontId="8" fillId="0" borderId="4" xfId="0" applyFont="1" applyFill="1" applyBorder="1" applyAlignment="1" applyProtection="1">
      <alignment horizontal="center"/>
    </xf>
    <xf numFmtId="0" fontId="8" fillId="5" borderId="0" xfId="0" applyFont="1" applyFill="1" applyBorder="1" applyAlignment="1" applyProtection="1">
      <alignment wrapText="1"/>
    </xf>
    <xf numFmtId="0" fontId="28" fillId="0" borderId="0" xfId="0" applyFont="1" applyProtection="1"/>
    <xf numFmtId="0" fontId="24" fillId="0" borderId="16" xfId="7" applyFont="1" applyFill="1" applyBorder="1" applyAlignment="1" applyProtection="1">
      <alignment vertical="center"/>
    </xf>
    <xf numFmtId="0" fontId="24" fillId="0" borderId="0" xfId="7" applyFont="1" applyFill="1" applyBorder="1" applyAlignment="1" applyProtection="1">
      <alignment vertical="center"/>
    </xf>
    <xf numFmtId="0" fontId="24" fillId="0" borderId="20" xfId="7" applyFont="1" applyFill="1" applyBorder="1" applyAlignment="1" applyProtection="1">
      <alignment vertical="center"/>
    </xf>
    <xf numFmtId="0" fontId="8" fillId="0" borderId="47" xfId="0" applyFont="1" applyBorder="1" applyProtection="1"/>
    <xf numFmtId="0" fontId="8" fillId="0" borderId="47" xfId="0" applyFont="1" applyBorder="1" applyAlignment="1" applyProtection="1"/>
    <xf numFmtId="0" fontId="17" fillId="0" borderId="0" xfId="0" applyFont="1" applyFill="1" applyBorder="1" applyProtection="1"/>
    <xf numFmtId="0" fontId="24" fillId="6" borderId="29" xfId="7" applyFont="1" applyBorder="1" applyAlignment="1" applyProtection="1">
      <alignment vertical="center"/>
    </xf>
    <xf numFmtId="0" fontId="24" fillId="6" borderId="33" xfId="7" applyFont="1" applyBorder="1" applyAlignment="1" applyProtection="1">
      <alignment vertical="center"/>
    </xf>
    <xf numFmtId="0" fontId="24" fillId="6" borderId="30" xfId="7" applyFont="1" applyBorder="1" applyAlignment="1" applyProtection="1">
      <alignment vertical="center"/>
    </xf>
    <xf numFmtId="0" fontId="16" fillId="0" borderId="0" xfId="0" applyFont="1" applyFill="1" applyBorder="1" applyAlignment="1" applyProtection="1">
      <alignment horizontal="left"/>
    </xf>
    <xf numFmtId="0" fontId="6" fillId="0" borderId="0" xfId="6" applyProtection="1"/>
    <xf numFmtId="0" fontId="6" fillId="0" borderId="0" xfId="6" applyBorder="1" applyProtection="1"/>
    <xf numFmtId="0" fontId="8" fillId="14" borderId="12" xfId="0" applyFont="1" applyFill="1" applyBorder="1" applyAlignment="1" applyProtection="1">
      <alignment horizontal="center"/>
      <protection locked="0"/>
    </xf>
    <xf numFmtId="0" fontId="25" fillId="0" borderId="0" xfId="1" applyFont="1" applyAlignment="1" applyProtection="1">
      <protection locked="0"/>
    </xf>
    <xf numFmtId="0" fontId="23" fillId="0" borderId="0" xfId="1" applyFont="1" applyAlignment="1" applyProtection="1">
      <protection locked="0"/>
    </xf>
    <xf numFmtId="0" fontId="24" fillId="6" borderId="41" xfId="7" applyFont="1" applyBorder="1" applyAlignment="1" applyProtection="1">
      <alignment horizontal="left" vertical="center"/>
    </xf>
    <xf numFmtId="0" fontId="24" fillId="6" borderId="42" xfId="7" applyFont="1" applyBorder="1" applyAlignment="1" applyProtection="1">
      <alignment horizontal="left" vertical="center"/>
    </xf>
    <xf numFmtId="0" fontId="24" fillId="6" borderId="43" xfId="7" applyFont="1" applyBorder="1" applyAlignment="1" applyProtection="1">
      <alignment horizontal="left" vertical="center"/>
    </xf>
    <xf numFmtId="0" fontId="8" fillId="0" borderId="16"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0" xfId="0" applyFont="1" applyBorder="1" applyAlignment="1" applyProtection="1">
      <alignment horizontal="left" vertical="top" wrapText="1"/>
    </xf>
    <xf numFmtId="0" fontId="24" fillId="6" borderId="17" xfId="7" applyFont="1" applyBorder="1" applyAlignment="1" applyProtection="1">
      <alignment horizontal="left" vertical="center"/>
    </xf>
    <xf numFmtId="0" fontId="24" fillId="6" borderId="19" xfId="7" applyFont="1" applyBorder="1" applyAlignment="1" applyProtection="1">
      <alignment horizontal="left" vertical="center"/>
    </xf>
    <xf numFmtId="0" fontId="8" fillId="0" borderId="48" xfId="6" applyFont="1" applyBorder="1" applyProtection="1"/>
    <xf numFmtId="0" fontId="24" fillId="6" borderId="19" xfId="7" applyFont="1" applyFill="1" applyBorder="1" applyAlignment="1" applyProtection="1">
      <alignment horizontal="left" vertical="center"/>
    </xf>
    <xf numFmtId="0" fontId="8" fillId="0" borderId="63" xfId="6" applyFont="1" applyBorder="1" applyProtection="1"/>
    <xf numFmtId="0" fontId="8" fillId="0" borderId="48" xfId="6" applyNumberFormat="1" applyFont="1" applyBorder="1" applyProtection="1"/>
    <xf numFmtId="0" fontId="8" fillId="0" borderId="68" xfId="6" applyFont="1" applyBorder="1" applyProtection="1"/>
    <xf numFmtId="0" fontId="17" fillId="0" borderId="0" xfId="6" applyFont="1" applyAlignment="1" applyProtection="1">
      <alignment vertical="center"/>
    </xf>
    <xf numFmtId="0" fontId="17" fillId="5" borderId="0" xfId="6" applyFont="1" applyFill="1" applyAlignment="1" applyProtection="1">
      <alignment vertical="center"/>
    </xf>
    <xf numFmtId="0" fontId="8" fillId="0" borderId="70" xfId="6" applyFont="1" applyBorder="1" applyAlignment="1" applyProtection="1">
      <alignment vertical="center"/>
    </xf>
    <xf numFmtId="0" fontId="8" fillId="0" borderId="0" xfId="6" applyFont="1" applyAlignment="1" applyProtection="1">
      <alignment vertical="center"/>
    </xf>
    <xf numFmtId="0" fontId="8" fillId="5" borderId="0" xfId="6" applyFont="1" applyFill="1" applyAlignment="1" applyProtection="1">
      <alignment vertical="center"/>
    </xf>
    <xf numFmtId="0" fontId="8" fillId="0" borderId="48" xfId="6" applyNumberFormat="1" applyFont="1" applyBorder="1" applyAlignment="1" applyProtection="1">
      <alignment vertical="center"/>
    </xf>
    <xf numFmtId="0" fontId="8" fillId="0" borderId="48" xfId="6" applyFont="1" applyBorder="1" applyAlignment="1" applyProtection="1">
      <alignment vertical="center"/>
    </xf>
    <xf numFmtId="0" fontId="8" fillId="0" borderId="68" xfId="6" applyFont="1" applyBorder="1" applyAlignment="1" applyProtection="1">
      <alignment vertical="center"/>
    </xf>
    <xf numFmtId="0" fontId="17" fillId="0" borderId="48" xfId="6" applyFont="1" applyBorder="1" applyAlignment="1" applyProtection="1">
      <alignment vertical="center"/>
    </xf>
    <xf numFmtId="0" fontId="17" fillId="0" borderId="68" xfId="6" applyFont="1" applyBorder="1" applyAlignment="1" applyProtection="1">
      <alignment vertical="center"/>
    </xf>
    <xf numFmtId="0" fontId="20" fillId="0" borderId="0" xfId="20" applyFont="1" applyAlignment="1" applyProtection="1">
      <alignment vertical="center"/>
    </xf>
    <xf numFmtId="0" fontId="17" fillId="0" borderId="48" xfId="6" applyFont="1" applyFill="1" applyBorder="1" applyAlignment="1" applyProtection="1">
      <alignment vertical="center"/>
    </xf>
    <xf numFmtId="0" fontId="23" fillId="0" borderId="66" xfId="1" applyFont="1" applyBorder="1" applyAlignment="1" applyProtection="1">
      <alignment vertical="center"/>
      <protection locked="0"/>
    </xf>
    <xf numFmtId="0" fontId="17" fillId="0" borderId="68" xfId="6" applyFont="1" applyFill="1" applyBorder="1" applyAlignment="1" applyProtection="1">
      <alignment vertical="center"/>
    </xf>
    <xf numFmtId="0" fontId="23" fillId="0" borderId="69" xfId="1" applyFont="1" applyBorder="1" applyAlignment="1" applyProtection="1">
      <alignment vertical="center"/>
      <protection locked="0"/>
    </xf>
    <xf numFmtId="0" fontId="8" fillId="0" borderId="20" xfId="0" applyFont="1" applyBorder="1" applyAlignment="1" applyProtection="1">
      <alignment vertical="center"/>
    </xf>
    <xf numFmtId="0" fontId="8" fillId="0" borderId="20" xfId="0" applyFont="1" applyFill="1" applyBorder="1" applyAlignment="1" applyProtection="1">
      <alignment vertical="center"/>
    </xf>
    <xf numFmtId="0" fontId="8" fillId="0" borderId="23" xfId="0" applyFont="1" applyFill="1" applyBorder="1" applyAlignment="1" applyProtection="1">
      <alignment vertical="center"/>
    </xf>
    <xf numFmtId="0" fontId="17" fillId="0" borderId="47" xfId="6" applyFont="1" applyBorder="1" applyAlignment="1" applyProtection="1">
      <alignment vertical="center"/>
    </xf>
    <xf numFmtId="0" fontId="17" fillId="0" borderId="80" xfId="6" applyFont="1" applyBorder="1" applyAlignment="1" applyProtection="1">
      <alignment vertical="center"/>
    </xf>
    <xf numFmtId="0" fontId="8" fillId="5" borderId="0" xfId="0" applyFont="1" applyFill="1" applyAlignment="1" applyProtection="1">
      <alignment vertical="center"/>
    </xf>
    <xf numFmtId="0" fontId="25" fillId="0" borderId="0" xfId="1" applyFont="1" applyAlignment="1" applyProtection="1">
      <alignment vertical="center"/>
      <protection locked="0"/>
    </xf>
    <xf numFmtId="0" fontId="24" fillId="6" borderId="18" xfId="7" quotePrefix="1" applyFont="1" applyBorder="1" applyAlignment="1" applyProtection="1">
      <alignment horizontal="left" vertical="center"/>
    </xf>
    <xf numFmtId="0" fontId="8" fillId="0" borderId="78" xfId="6" applyFont="1" applyBorder="1" applyAlignment="1" applyProtection="1">
      <alignment vertical="center"/>
    </xf>
    <xf numFmtId="0" fontId="22" fillId="14" borderId="39" xfId="18" applyFont="1" applyFill="1" applyBorder="1" applyAlignment="1" applyProtection="1">
      <alignment horizontal="center" vertical="center"/>
      <protection locked="0"/>
    </xf>
    <xf numFmtId="0" fontId="10" fillId="0" borderId="55" xfId="17" applyFont="1" applyBorder="1" applyAlignment="1" applyProtection="1">
      <alignment horizontal="center" vertical="center" wrapText="1"/>
    </xf>
    <xf numFmtId="0" fontId="10" fillId="0" borderId="56" xfId="17" applyFont="1" applyBorder="1" applyAlignment="1" applyProtection="1">
      <alignment horizontal="center" vertical="center" wrapText="1"/>
    </xf>
    <xf numFmtId="0" fontId="8" fillId="0" borderId="80" xfId="6" applyFont="1" applyBorder="1" applyAlignment="1" applyProtection="1">
      <alignment vertical="center"/>
    </xf>
    <xf numFmtId="0" fontId="22" fillId="14" borderId="45" xfId="18" applyFont="1" applyFill="1" applyBorder="1" applyAlignment="1" applyProtection="1">
      <alignment horizontal="center" vertical="center"/>
      <protection locked="0"/>
    </xf>
    <xf numFmtId="0" fontId="10" fillId="0" borderId="16" xfId="0" applyFont="1" applyBorder="1" applyAlignment="1" applyProtection="1">
      <alignment vertical="center"/>
    </xf>
    <xf numFmtId="0" fontId="8" fillId="0" borderId="0" xfId="0" applyFont="1" applyBorder="1" applyAlignment="1" applyProtection="1">
      <alignment vertical="center"/>
    </xf>
    <xf numFmtId="2" fontId="38" fillId="15" borderId="11" xfId="14" quotePrefix="1" applyNumberFormat="1" applyFont="1" applyFill="1" applyBorder="1" applyAlignment="1" applyProtection="1">
      <alignment horizontal="center" vertical="center"/>
    </xf>
    <xf numFmtId="0" fontId="8" fillId="0" borderId="79" xfId="0" applyFont="1" applyBorder="1" applyAlignment="1" applyProtection="1">
      <alignment horizontal="center" vertical="center"/>
    </xf>
    <xf numFmtId="14" fontId="17" fillId="14" borderId="32" xfId="18" applyNumberFormat="1" applyFont="1" applyFill="1" applyBorder="1" applyAlignment="1" applyProtection="1">
      <alignment horizontal="center" vertical="center"/>
      <protection locked="0"/>
    </xf>
    <xf numFmtId="14" fontId="17" fillId="14" borderId="45" xfId="18" applyNumberFormat="1" applyFont="1" applyFill="1" applyBorder="1" applyAlignment="1" applyProtection="1">
      <alignment horizontal="center" vertical="center"/>
      <protection locked="0"/>
    </xf>
    <xf numFmtId="0" fontId="8" fillId="0" borderId="16" xfId="0" applyFont="1" applyBorder="1" applyAlignment="1" applyProtection="1">
      <alignment vertical="center"/>
    </xf>
    <xf numFmtId="0" fontId="8" fillId="0" borderId="0" xfId="0" applyFont="1" applyBorder="1" applyAlignment="1" applyProtection="1">
      <alignment horizontal="center" vertical="center"/>
    </xf>
    <xf numFmtId="0" fontId="17" fillId="14" borderId="56" xfId="18" applyFont="1" applyFill="1" applyBorder="1" applyAlignment="1" applyProtection="1">
      <alignment horizontal="center" vertical="center"/>
      <protection locked="0"/>
    </xf>
    <xf numFmtId="1" fontId="38" fillId="15" borderId="11" xfId="14" quotePrefix="1" applyNumberFormat="1" applyFont="1" applyFill="1" applyBorder="1" applyAlignment="1" applyProtection="1">
      <alignment horizontal="center" vertical="center"/>
    </xf>
    <xf numFmtId="0" fontId="17" fillId="14" borderId="27" xfId="18" applyFont="1" applyFill="1" applyBorder="1" applyAlignment="1" applyProtection="1">
      <alignment horizontal="center" vertical="center"/>
      <protection locked="0"/>
    </xf>
    <xf numFmtId="0" fontId="8" fillId="0" borderId="0" xfId="6" applyFont="1" applyBorder="1" applyAlignment="1" applyProtection="1">
      <alignment vertical="center"/>
    </xf>
    <xf numFmtId="0" fontId="8" fillId="0" borderId="22" xfId="0" applyFont="1" applyBorder="1" applyAlignment="1" applyProtection="1">
      <alignment vertical="center"/>
    </xf>
    <xf numFmtId="0" fontId="8" fillId="0" borderId="23" xfId="0" applyFont="1" applyBorder="1" applyAlignment="1" applyProtection="1">
      <alignment vertical="center"/>
    </xf>
    <xf numFmtId="0" fontId="26" fillId="0" borderId="0" xfId="6" applyFont="1" applyBorder="1" applyAlignment="1" applyProtection="1">
      <alignment vertical="center"/>
    </xf>
    <xf numFmtId="0" fontId="8" fillId="0" borderId="48" xfId="6" applyFont="1" applyBorder="1" applyAlignment="1" applyProtection="1">
      <alignment vertical="center" wrapText="1"/>
    </xf>
    <xf numFmtId="14" fontId="11" fillId="15" borderId="1" xfId="18" applyNumberFormat="1" applyFont="1" applyFill="1" applyBorder="1" applyAlignment="1" applyProtection="1">
      <alignment horizontal="center" vertical="center"/>
    </xf>
    <xf numFmtId="0" fontId="8" fillId="0" borderId="20" xfId="0" applyFont="1" applyFill="1" applyBorder="1" applyAlignment="1" applyProtection="1">
      <alignment horizontal="left" vertical="center"/>
    </xf>
    <xf numFmtId="0" fontId="8" fillId="0" borderId="0" xfId="0" applyFont="1" applyFill="1" applyBorder="1" applyAlignment="1" applyProtection="1">
      <alignment vertical="center"/>
    </xf>
    <xf numFmtId="0" fontId="17" fillId="14" borderId="26" xfId="18" applyFont="1" applyFill="1" applyBorder="1" applyAlignment="1" applyProtection="1">
      <alignment horizontal="center" vertical="center"/>
      <protection locked="0"/>
    </xf>
    <xf numFmtId="0" fontId="8" fillId="0" borderId="0" xfId="0" applyFont="1" applyAlignment="1" applyProtection="1">
      <alignment vertical="center" wrapText="1"/>
    </xf>
    <xf numFmtId="0" fontId="10" fillId="0" borderId="55" xfId="6" applyFont="1" applyBorder="1" applyAlignment="1" applyProtection="1">
      <alignment horizontal="center" vertical="center"/>
    </xf>
    <xf numFmtId="0" fontId="10" fillId="0" borderId="56" xfId="6" applyFont="1" applyBorder="1" applyAlignment="1" applyProtection="1">
      <alignment horizontal="center" vertical="center"/>
    </xf>
    <xf numFmtId="14" fontId="11" fillId="15" borderId="34" xfId="18" applyNumberFormat="1" applyFont="1" applyFill="1" applyBorder="1" applyAlignment="1" applyProtection="1">
      <alignment horizontal="center" vertical="center"/>
    </xf>
    <xf numFmtId="0" fontId="10" fillId="0" borderId="29" xfId="17" applyFont="1" applyBorder="1" applyAlignment="1" applyProtection="1">
      <alignment horizontal="center" vertical="center" wrapText="1"/>
    </xf>
    <xf numFmtId="0" fontId="8" fillId="0" borderId="31" xfId="6" applyFont="1" applyBorder="1" applyAlignment="1" applyProtection="1">
      <alignment vertical="center"/>
    </xf>
    <xf numFmtId="0" fontId="10" fillId="0" borderId="16"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31" xfId="0" applyFont="1" applyBorder="1" applyAlignment="1" applyProtection="1">
      <alignment vertical="center"/>
    </xf>
    <xf numFmtId="0" fontId="8" fillId="0" borderId="16" xfId="0" applyFont="1" applyFill="1" applyBorder="1" applyAlignment="1" applyProtection="1">
      <alignment vertical="center"/>
    </xf>
    <xf numFmtId="0" fontId="8" fillId="0" borderId="44" xfId="6" applyFont="1" applyBorder="1" applyAlignment="1" applyProtection="1">
      <alignment vertical="center"/>
    </xf>
    <xf numFmtId="0" fontId="8" fillId="14" borderId="26" xfId="0" applyFont="1" applyFill="1" applyBorder="1" applyProtection="1">
      <protection locked="0"/>
    </xf>
    <xf numFmtId="0" fontId="8" fillId="0" borderId="66" xfId="0" applyFont="1" applyBorder="1" applyAlignment="1" applyProtection="1">
      <alignment horizontal="center" vertical="center"/>
    </xf>
    <xf numFmtId="0" fontId="8" fillId="0" borderId="71" xfId="0" applyFont="1" applyBorder="1" applyAlignment="1" applyProtection="1">
      <alignment horizontal="center" vertical="center"/>
    </xf>
    <xf numFmtId="0" fontId="8" fillId="0" borderId="69"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75" xfId="0" applyFont="1" applyBorder="1" applyAlignment="1" applyProtection="1">
      <alignment horizontal="center" vertical="center"/>
    </xf>
    <xf numFmtId="0" fontId="8" fillId="0" borderId="70" xfId="0" applyFont="1" applyBorder="1" applyAlignment="1" applyProtection="1">
      <alignment vertical="center"/>
    </xf>
    <xf numFmtId="0" fontId="8" fillId="0" borderId="48" xfId="0" applyFont="1" applyBorder="1" applyAlignment="1" applyProtection="1">
      <alignment vertical="center"/>
    </xf>
    <xf numFmtId="0" fontId="8" fillId="0" borderId="19" xfId="0" applyFont="1" applyBorder="1" applyAlignment="1" applyProtection="1">
      <alignment vertical="center"/>
    </xf>
    <xf numFmtId="0" fontId="8" fillId="0" borderId="68" xfId="0" applyFont="1" applyBorder="1" applyAlignment="1" applyProtection="1">
      <alignment vertical="center"/>
    </xf>
    <xf numFmtId="0" fontId="8" fillId="0" borderId="16" xfId="6" applyFont="1" applyBorder="1" applyAlignment="1" applyProtection="1">
      <alignment vertical="center"/>
    </xf>
    <xf numFmtId="0" fontId="8" fillId="14" borderId="1" xfId="0" applyFont="1" applyFill="1" applyBorder="1" applyAlignment="1" applyProtection="1">
      <alignment horizontal="center" vertical="center"/>
      <protection locked="0"/>
    </xf>
    <xf numFmtId="0" fontId="8" fillId="14" borderId="27" xfId="0" applyFont="1" applyFill="1" applyBorder="1" applyAlignment="1" applyProtection="1">
      <alignment horizontal="center" vertical="center"/>
      <protection locked="0"/>
    </xf>
    <xf numFmtId="2" fontId="11" fillId="15" borderId="1" xfId="0" applyNumberFormat="1" applyFont="1" applyFill="1" applyBorder="1" applyAlignment="1" applyProtection="1">
      <alignment horizontal="center" vertical="center"/>
    </xf>
    <xf numFmtId="2" fontId="8" fillId="0" borderId="0" xfId="0" applyNumberFormat="1" applyFont="1" applyBorder="1" applyAlignment="1" applyProtection="1">
      <alignment horizontal="center" vertical="center"/>
    </xf>
    <xf numFmtId="0" fontId="8" fillId="0" borderId="21" xfId="0" applyFont="1" applyBorder="1" applyAlignment="1" applyProtection="1">
      <alignment vertical="center"/>
    </xf>
    <xf numFmtId="0" fontId="8" fillId="0" borderId="76" xfId="6" applyFont="1" applyBorder="1" applyAlignment="1" applyProtection="1">
      <alignment vertical="center"/>
    </xf>
    <xf numFmtId="0" fontId="8" fillId="0" borderId="47" xfId="6" applyFont="1" applyBorder="1" applyAlignment="1" applyProtection="1">
      <alignment vertical="center"/>
    </xf>
    <xf numFmtId="2" fontId="11" fillId="15" borderId="12" xfId="0" applyNumberFormat="1" applyFont="1" applyFill="1" applyBorder="1" applyAlignment="1" applyProtection="1">
      <alignment horizontal="center" vertical="center"/>
    </xf>
    <xf numFmtId="0" fontId="8" fillId="0" borderId="18" xfId="0" applyFont="1" applyBorder="1" applyAlignment="1" applyProtection="1">
      <alignment vertical="center"/>
    </xf>
    <xf numFmtId="2" fontId="8" fillId="0" borderId="66" xfId="0" applyNumberFormat="1" applyFont="1" applyBorder="1" applyAlignment="1" applyProtection="1">
      <alignment horizontal="center" vertical="center"/>
    </xf>
    <xf numFmtId="0" fontId="8" fillId="14" borderId="12" xfId="0" applyFont="1" applyFill="1" applyBorder="1" applyAlignment="1" applyProtection="1">
      <alignment horizontal="center" vertical="center"/>
      <protection locked="0"/>
    </xf>
    <xf numFmtId="0" fontId="10" fillId="0" borderId="10" xfId="0" applyFont="1" applyBorder="1" applyAlignment="1" applyProtection="1">
      <alignment horizontal="center" vertical="center"/>
    </xf>
    <xf numFmtId="0" fontId="10" fillId="0" borderId="39" xfId="0" applyFont="1" applyBorder="1" applyAlignment="1" applyProtection="1">
      <alignment horizontal="center" vertical="center"/>
    </xf>
    <xf numFmtId="0" fontId="8" fillId="0" borderId="80" xfId="0" applyFont="1" applyBorder="1" applyProtection="1"/>
    <xf numFmtId="0" fontId="10" fillId="0" borderId="1" xfId="0" applyFont="1" applyBorder="1" applyAlignment="1" applyProtection="1">
      <alignment horizontal="center" wrapText="1"/>
    </xf>
    <xf numFmtId="0" fontId="10" fillId="0" borderId="27" xfId="0" applyFont="1" applyBorder="1" applyAlignment="1" applyProtection="1">
      <alignment horizontal="center" wrapText="1"/>
    </xf>
    <xf numFmtId="0" fontId="8" fillId="0" borderId="63" xfId="6" applyFont="1" applyBorder="1" applyAlignment="1" applyProtection="1">
      <alignment vertical="center"/>
    </xf>
    <xf numFmtId="0" fontId="8" fillId="0" borderId="93" xfId="0" applyFont="1" applyBorder="1" applyAlignment="1" applyProtection="1">
      <alignment vertical="center"/>
    </xf>
    <xf numFmtId="0" fontId="8" fillId="0" borderId="65" xfId="0" applyFont="1" applyBorder="1" applyAlignment="1" applyProtection="1">
      <alignment vertical="center"/>
    </xf>
    <xf numFmtId="14" fontId="9" fillId="0" borderId="94" xfId="6" applyNumberFormat="1" applyFont="1" applyBorder="1" applyAlignment="1" applyProtection="1">
      <alignment horizontal="left" vertical="center"/>
    </xf>
    <xf numFmtId="0" fontId="8" fillId="0" borderId="95" xfId="0" applyFont="1" applyBorder="1" applyAlignment="1" applyProtection="1">
      <alignment vertical="center"/>
    </xf>
    <xf numFmtId="0" fontId="8" fillId="0" borderId="74" xfId="0" applyFont="1" applyBorder="1" applyAlignment="1" applyProtection="1">
      <alignment vertical="center"/>
    </xf>
    <xf numFmtId="0" fontId="27" fillId="0" borderId="0" xfId="0" applyFont="1" applyAlignment="1" applyProtection="1">
      <alignment vertical="center"/>
    </xf>
    <xf numFmtId="0" fontId="8" fillId="0" borderId="0" xfId="0" quotePrefix="1" applyFont="1" applyAlignment="1" applyProtection="1">
      <alignment vertical="center"/>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horizontal="left" vertical="center" wrapText="1"/>
    </xf>
    <xf numFmtId="0" fontId="10" fillId="0" borderId="10" xfId="0" applyFont="1" applyFill="1" applyBorder="1" applyAlignment="1" applyProtection="1">
      <alignment horizontal="center" vertical="center" wrapText="1"/>
    </xf>
    <xf numFmtId="0" fontId="10" fillId="0" borderId="59"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wrapText="1"/>
    </xf>
    <xf numFmtId="0" fontId="8" fillId="0" borderId="47" xfId="0" applyFont="1" applyBorder="1" applyAlignment="1" applyProtection="1">
      <alignment vertical="center"/>
    </xf>
    <xf numFmtId="20" fontId="8" fillId="14" borderId="27" xfId="0" applyNumberFormat="1" applyFont="1" applyFill="1" applyBorder="1" applyAlignment="1" applyProtection="1">
      <alignment vertical="center"/>
      <protection locked="0"/>
    </xf>
    <xf numFmtId="0" fontId="8" fillId="0" borderId="80" xfId="0" applyFont="1" applyBorder="1" applyAlignment="1" applyProtection="1">
      <alignment vertical="center"/>
    </xf>
    <xf numFmtId="0" fontId="28" fillId="0" borderId="41" xfId="0" applyFont="1" applyBorder="1" applyAlignment="1" applyProtection="1">
      <alignment vertical="center"/>
    </xf>
    <xf numFmtId="0" fontId="28" fillId="0" borderId="42" xfId="0" applyFont="1" applyBorder="1" applyAlignment="1" applyProtection="1">
      <alignment vertical="center" wrapText="1"/>
    </xf>
    <xf numFmtId="0" fontId="28" fillId="0" borderId="43" xfId="0" applyFont="1" applyBorder="1" applyAlignment="1" applyProtection="1">
      <alignment vertical="center"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8" fillId="0" borderId="47" xfId="0" applyFont="1" applyBorder="1" applyAlignment="1" applyProtection="1">
      <alignment horizontal="left" vertical="center"/>
    </xf>
    <xf numFmtId="166" fontId="8" fillId="14" borderId="12" xfId="0" applyNumberFormat="1" applyFont="1" applyFill="1" applyBorder="1" applyAlignment="1" applyProtection="1">
      <alignment vertical="center"/>
      <protection locked="0"/>
    </xf>
    <xf numFmtId="166" fontId="8" fillId="14" borderId="1" xfId="0" applyNumberFormat="1" applyFont="1" applyFill="1" applyBorder="1" applyAlignment="1" applyProtection="1">
      <alignment vertical="center"/>
      <protection locked="0"/>
    </xf>
    <xf numFmtId="0" fontId="8" fillId="14" borderId="1" xfId="0" applyFont="1" applyFill="1" applyBorder="1" applyAlignment="1" applyProtection="1">
      <alignment vertical="center"/>
      <protection locked="0"/>
    </xf>
    <xf numFmtId="0" fontId="8" fillId="14" borderId="27" xfId="0" applyFont="1" applyFill="1" applyBorder="1" applyAlignment="1" applyProtection="1">
      <alignment vertical="center"/>
      <protection locked="0"/>
    </xf>
    <xf numFmtId="0" fontId="8" fillId="0" borderId="21" xfId="0" applyFont="1" applyBorder="1" applyAlignment="1" applyProtection="1">
      <alignment horizontal="left" vertical="center"/>
    </xf>
    <xf numFmtId="0" fontId="8" fillId="0" borderId="22" xfId="0" applyFont="1" applyFill="1" applyBorder="1" applyAlignment="1" applyProtection="1">
      <alignment vertical="center"/>
    </xf>
    <xf numFmtId="0" fontId="28" fillId="0" borderId="22" xfId="0" applyFont="1" applyFill="1" applyBorder="1" applyAlignment="1" applyProtection="1">
      <alignment horizontal="left" vertical="center" wrapText="1"/>
    </xf>
    <xf numFmtId="0" fontId="8" fillId="0" borderId="0" xfId="0" applyFont="1" applyFill="1" applyAlignment="1" applyProtection="1">
      <alignment vertical="center"/>
    </xf>
    <xf numFmtId="0" fontId="11" fillId="15" borderId="1" xfId="0" applyFont="1" applyFill="1" applyBorder="1" applyAlignment="1" applyProtection="1">
      <alignment horizontal="center" vertical="center"/>
    </xf>
    <xf numFmtId="0" fontId="10" fillId="0" borderId="0" xfId="0" applyFont="1" applyBorder="1" applyAlignment="1" applyProtection="1">
      <alignment vertical="center"/>
    </xf>
    <xf numFmtId="0" fontId="28" fillId="0" borderId="0" xfId="0" applyFont="1" applyBorder="1" applyAlignment="1" applyProtection="1">
      <alignment horizontal="left" vertical="center" wrapText="1"/>
    </xf>
    <xf numFmtId="0" fontId="8" fillId="0" borderId="16" xfId="0" applyFont="1" applyBorder="1" applyAlignment="1" applyProtection="1">
      <alignment vertical="center" wrapText="1"/>
    </xf>
    <xf numFmtId="0" fontId="8" fillId="0" borderId="0" xfId="0" applyFont="1" applyBorder="1" applyAlignment="1" applyProtection="1">
      <alignment vertical="center" wrapText="1"/>
    </xf>
    <xf numFmtId="0" fontId="8" fillId="0" borderId="0" xfId="0" applyFont="1" applyBorder="1" applyAlignment="1" applyProtection="1">
      <alignment horizontal="left" vertical="center" wrapText="1"/>
    </xf>
    <xf numFmtId="0" fontId="28" fillId="0" borderId="16" xfId="0" applyFont="1" applyBorder="1" applyAlignment="1" applyProtection="1">
      <alignment vertical="center" wrapText="1"/>
    </xf>
    <xf numFmtId="0" fontId="28" fillId="0" borderId="0" xfId="0" applyFont="1" applyBorder="1" applyAlignment="1" applyProtection="1">
      <alignment vertical="center" wrapText="1"/>
    </xf>
    <xf numFmtId="0" fontId="8" fillId="5" borderId="0" xfId="0" applyFont="1" applyFill="1" applyAlignment="1" applyProtection="1">
      <alignment vertical="center" wrapText="1"/>
    </xf>
    <xf numFmtId="0" fontId="8" fillId="0" borderId="50" xfId="0" applyFont="1" applyBorder="1" applyAlignment="1" applyProtection="1">
      <alignment vertical="center"/>
    </xf>
    <xf numFmtId="0" fontId="8" fillId="0" borderId="49" xfId="0" applyFont="1" applyBorder="1" applyAlignment="1" applyProtection="1">
      <alignment vertical="center"/>
    </xf>
    <xf numFmtId="0" fontId="8" fillId="0" borderId="5" xfId="0" applyFont="1" applyBorder="1" applyAlignment="1" applyProtection="1">
      <alignment vertical="center"/>
    </xf>
    <xf numFmtId="0" fontId="8" fillId="0" borderId="0" xfId="0" applyFont="1" applyFill="1" applyBorder="1" applyAlignment="1" applyProtection="1">
      <alignment horizontal="center" vertical="center"/>
    </xf>
    <xf numFmtId="0" fontId="11" fillId="15" borderId="12" xfId="0" applyFont="1" applyFill="1" applyBorder="1" applyAlignment="1" applyProtection="1">
      <alignment horizontal="center" vertical="center"/>
    </xf>
    <xf numFmtId="0" fontId="28" fillId="0" borderId="16" xfId="0" applyFont="1" applyBorder="1" applyAlignment="1" applyProtection="1">
      <alignment vertical="center"/>
    </xf>
    <xf numFmtId="0" fontId="28" fillId="0" borderId="0" xfId="0" applyFont="1" applyBorder="1" applyAlignment="1" applyProtection="1">
      <alignment vertical="center"/>
    </xf>
    <xf numFmtId="164" fontId="8" fillId="14" borderId="1" xfId="0" applyNumberFormat="1" applyFont="1" applyFill="1" applyBorder="1" applyAlignment="1" applyProtection="1">
      <alignment horizontal="center" vertical="center"/>
      <protection locked="0"/>
    </xf>
    <xf numFmtId="0" fontId="8" fillId="0" borderId="51" xfId="0" applyFont="1" applyBorder="1" applyAlignment="1" applyProtection="1">
      <alignment vertical="center"/>
    </xf>
    <xf numFmtId="0" fontId="8" fillId="0" borderId="52" xfId="0" applyFont="1" applyBorder="1" applyAlignment="1" applyProtection="1">
      <alignment vertical="center"/>
    </xf>
    <xf numFmtId="164" fontId="11" fillId="15" borderId="1" xfId="0" applyNumberFormat="1" applyFont="1" applyFill="1" applyBorder="1" applyAlignment="1" applyProtection="1">
      <alignment horizontal="center" vertical="center"/>
    </xf>
    <xf numFmtId="164" fontId="8" fillId="0" borderId="0" xfId="0" applyNumberFormat="1" applyFont="1" applyBorder="1" applyAlignment="1" applyProtection="1">
      <alignment horizontal="center" vertical="center"/>
    </xf>
    <xf numFmtId="0" fontId="8" fillId="0" borderId="50" xfId="0" applyFont="1" applyFill="1" applyBorder="1" applyAlignment="1" applyProtection="1">
      <alignment vertical="center"/>
    </xf>
    <xf numFmtId="164" fontId="38" fillId="15" borderId="1" xfId="0" applyNumberFormat="1" applyFont="1" applyFill="1" applyBorder="1" applyAlignment="1" applyProtection="1">
      <alignment horizontal="center" vertical="center"/>
    </xf>
    <xf numFmtId="0" fontId="8" fillId="0" borderId="49" xfId="0" applyFont="1" applyFill="1" applyBorder="1" applyAlignment="1" applyProtection="1">
      <alignment vertical="center"/>
    </xf>
    <xf numFmtId="164" fontId="10" fillId="0" borderId="0" xfId="0" applyNumberFormat="1" applyFont="1" applyFill="1" applyBorder="1" applyAlignment="1" applyProtection="1">
      <alignment horizontal="center" vertical="center"/>
    </xf>
    <xf numFmtId="0" fontId="28" fillId="0" borderId="20" xfId="0" applyFont="1" applyBorder="1" applyAlignment="1" applyProtection="1">
      <alignment vertical="center" wrapText="1"/>
    </xf>
    <xf numFmtId="0" fontId="8" fillId="0" borderId="17" xfId="0" applyFont="1" applyFill="1" applyBorder="1" applyAlignment="1" applyProtection="1">
      <alignment horizontal="left" vertical="center"/>
    </xf>
    <xf numFmtId="0" fontId="8" fillId="0" borderId="47" xfId="6" applyFont="1" applyFill="1" applyBorder="1" applyAlignment="1" applyProtection="1">
      <alignment vertical="center"/>
    </xf>
    <xf numFmtId="0" fontId="8" fillId="0" borderId="18" xfId="0" applyFont="1" applyFill="1" applyBorder="1" applyAlignment="1" applyProtection="1">
      <alignment vertical="center"/>
    </xf>
    <xf numFmtId="0" fontId="8" fillId="0" borderId="20" xfId="0" applyFont="1" applyFill="1" applyBorder="1" applyAlignment="1" applyProtection="1">
      <alignment horizontal="center" vertical="center"/>
    </xf>
    <xf numFmtId="2" fontId="11" fillId="15" borderId="1" xfId="0" applyNumberFormat="1" applyFont="1" applyFill="1" applyBorder="1" applyAlignment="1" applyProtection="1">
      <alignment horizontal="center" vertical="center"/>
    </xf>
    <xf numFmtId="0" fontId="8" fillId="0" borderId="0" xfId="0" applyFont="1" applyAlignment="1" applyProtection="1">
      <alignment horizontal="center" vertical="center"/>
    </xf>
    <xf numFmtId="0" fontId="8" fillId="0" borderId="42" xfId="0" applyFont="1" applyBorder="1" applyAlignment="1" applyProtection="1">
      <alignment vertical="center"/>
    </xf>
    <xf numFmtId="0" fontId="8" fillId="0" borderId="43" xfId="0" applyFont="1" applyBorder="1" applyAlignment="1" applyProtection="1">
      <alignment vertical="center"/>
    </xf>
    <xf numFmtId="0" fontId="8" fillId="0" borderId="85" xfId="0" applyFont="1" applyFill="1" applyBorder="1" applyAlignment="1" applyProtection="1">
      <alignment horizontal="center" vertical="center"/>
    </xf>
    <xf numFmtId="0" fontId="8" fillId="0" borderId="46" xfId="0" applyFont="1" applyFill="1" applyBorder="1" applyAlignment="1" applyProtection="1">
      <alignment horizontal="center" vertical="center"/>
    </xf>
    <xf numFmtId="164" fontId="11" fillId="15" borderId="12" xfId="0" applyNumberFormat="1" applyFont="1" applyFill="1" applyBorder="1" applyAlignment="1" applyProtection="1">
      <alignment horizontal="center" vertical="center"/>
    </xf>
    <xf numFmtId="164" fontId="38" fillId="15" borderId="12" xfId="0" applyNumberFormat="1" applyFont="1" applyFill="1" applyBorder="1" applyAlignment="1" applyProtection="1">
      <alignment horizontal="center" vertical="center"/>
    </xf>
    <xf numFmtId="0" fontId="8"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21" xfId="0" applyFont="1" applyFill="1" applyBorder="1" applyAlignment="1" applyProtection="1">
      <alignment horizontal="left" vertical="center"/>
    </xf>
    <xf numFmtId="0" fontId="41" fillId="0" borderId="17" xfId="0" applyFont="1" applyFill="1" applyBorder="1" applyAlignment="1" applyProtection="1">
      <alignment horizontal="left" vertical="center"/>
    </xf>
    <xf numFmtId="0" fontId="28" fillId="0" borderId="18" xfId="0" applyFont="1" applyFill="1" applyBorder="1" applyAlignment="1" applyProtection="1">
      <alignment horizontal="left" vertical="center" wrapText="1"/>
    </xf>
    <xf numFmtId="0" fontId="28" fillId="0" borderId="20" xfId="0" applyFont="1" applyBorder="1" applyAlignment="1" applyProtection="1">
      <alignment horizontal="left" vertical="center" wrapText="1"/>
    </xf>
    <xf numFmtId="0" fontId="10" fillId="0" borderId="59" xfId="0" applyFont="1" applyBorder="1" applyAlignment="1" applyProtection="1">
      <alignment horizontal="center" vertical="center"/>
    </xf>
    <xf numFmtId="0" fontId="11" fillId="15" borderId="27" xfId="0" applyFont="1" applyFill="1" applyBorder="1" applyAlignment="1" applyProtection="1">
      <alignment horizontal="center" vertical="center"/>
    </xf>
    <xf numFmtId="2" fontId="11" fillId="15" borderId="27" xfId="0" applyNumberFormat="1" applyFont="1" applyFill="1" applyBorder="1" applyAlignment="1" applyProtection="1">
      <alignment horizontal="center" vertical="center"/>
    </xf>
    <xf numFmtId="164" fontId="11" fillId="15" borderId="27" xfId="0" applyNumberFormat="1" applyFont="1" applyFill="1" applyBorder="1" applyAlignment="1" applyProtection="1">
      <alignment horizontal="center" vertical="center"/>
    </xf>
    <xf numFmtId="164" fontId="38" fillId="15" borderId="27" xfId="0" applyNumberFormat="1" applyFont="1" applyFill="1" applyBorder="1" applyAlignment="1" applyProtection="1">
      <alignment horizontal="center" vertical="center"/>
    </xf>
    <xf numFmtId="0" fontId="8" fillId="0" borderId="97" xfId="0" applyFont="1" applyFill="1" applyBorder="1" applyAlignment="1" applyProtection="1">
      <alignment vertical="center"/>
    </xf>
    <xf numFmtId="0" fontId="8" fillId="0" borderId="98" xfId="0" applyFont="1" applyFill="1" applyBorder="1" applyAlignment="1" applyProtection="1">
      <alignment horizontal="center" vertical="center"/>
    </xf>
    <xf numFmtId="164" fontId="38" fillId="15" borderId="83" xfId="0" applyNumberFormat="1"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164" fontId="38" fillId="15" borderId="34" xfId="0" applyNumberFormat="1" applyFont="1" applyFill="1" applyBorder="1" applyAlignment="1" applyProtection="1">
      <alignment horizontal="center" vertical="center"/>
    </xf>
    <xf numFmtId="0" fontId="8" fillId="0" borderId="99" xfId="0" applyFont="1" applyFill="1" applyBorder="1" applyAlignment="1" applyProtection="1">
      <alignment vertical="center"/>
    </xf>
    <xf numFmtId="164" fontId="10" fillId="0" borderId="22" xfId="0" applyNumberFormat="1" applyFont="1" applyFill="1" applyBorder="1" applyAlignment="1" applyProtection="1">
      <alignment horizontal="center" vertical="center"/>
    </xf>
    <xf numFmtId="164" fontId="38" fillId="15" borderId="26" xfId="0" applyNumberFormat="1" applyFont="1" applyFill="1" applyBorder="1" applyAlignment="1" applyProtection="1">
      <alignment horizontal="center" vertical="center"/>
    </xf>
    <xf numFmtId="0" fontId="11" fillId="15" borderId="34" xfId="0" applyFont="1" applyFill="1" applyBorder="1" applyAlignment="1" applyProtection="1">
      <alignment horizontal="center" vertical="center"/>
    </xf>
    <xf numFmtId="0" fontId="11" fillId="15" borderId="83" xfId="0" applyFont="1" applyFill="1" applyBorder="1" applyAlignment="1" applyProtection="1">
      <alignment horizontal="center" vertical="center"/>
    </xf>
    <xf numFmtId="0" fontId="11" fillId="15" borderId="26" xfId="0" applyFont="1" applyFill="1" applyBorder="1" applyAlignment="1" applyProtection="1">
      <alignment horizontal="center" vertical="center"/>
    </xf>
    <xf numFmtId="0" fontId="8" fillId="0" borderId="46" xfId="0" applyFont="1" applyBorder="1" applyAlignment="1" applyProtection="1">
      <alignment vertical="center"/>
    </xf>
    <xf numFmtId="0" fontId="8" fillId="0" borderId="98" xfId="0" applyFont="1" applyBorder="1" applyAlignment="1" applyProtection="1">
      <alignment vertical="center"/>
    </xf>
    <xf numFmtId="0" fontId="10" fillId="0" borderId="0" xfId="0" applyFont="1" applyBorder="1" applyAlignment="1" applyProtection="1">
      <alignment vertical="center" wrapText="1"/>
    </xf>
    <xf numFmtId="0" fontId="10" fillId="0" borderId="27" xfId="0" applyFont="1" applyBorder="1" applyAlignment="1" applyProtection="1">
      <alignment horizontal="center" vertical="center"/>
    </xf>
    <xf numFmtId="0" fontId="42" fillId="0" borderId="0" xfId="0" applyFont="1" applyBorder="1" applyAlignment="1" applyProtection="1">
      <alignment horizontal="left" vertical="center" wrapText="1"/>
    </xf>
    <xf numFmtId="0" fontId="8" fillId="0" borderId="89" xfId="0" applyFont="1" applyBorder="1" applyAlignment="1" applyProtection="1">
      <alignment vertical="center"/>
    </xf>
    <xf numFmtId="0" fontId="10" fillId="0" borderId="10" xfId="0" applyFont="1" applyBorder="1" applyAlignment="1" applyProtection="1">
      <alignment horizontal="center" vertical="center" wrapText="1"/>
    </xf>
    <xf numFmtId="0" fontId="8" fillId="14" borderId="12" xfId="0" applyFont="1" applyFill="1" applyBorder="1" applyAlignment="1" applyProtection="1">
      <alignment horizontal="left" vertical="center" wrapText="1"/>
      <protection locked="0"/>
    </xf>
    <xf numFmtId="0" fontId="8" fillId="0" borderId="46"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14" fontId="8" fillId="14" borderId="12" xfId="0" applyNumberFormat="1" applyFont="1" applyFill="1" applyBorder="1" applyAlignment="1" applyProtection="1">
      <alignment horizontal="center"/>
      <protection locked="0"/>
    </xf>
    <xf numFmtId="0" fontId="10" fillId="0" borderId="0" xfId="0" applyFont="1" applyBorder="1" applyAlignment="1" applyProtection="1">
      <alignment horizontal="center" wrapText="1"/>
    </xf>
    <xf numFmtId="0" fontId="8" fillId="0" borderId="17" xfId="0" applyFont="1" applyBorder="1" applyAlignment="1" applyProtection="1">
      <alignment wrapText="1"/>
    </xf>
    <xf numFmtId="0" fontId="10" fillId="0" borderId="18" xfId="0" applyFont="1" applyBorder="1" applyAlignment="1" applyProtection="1">
      <alignment horizontal="center"/>
    </xf>
    <xf numFmtId="0" fontId="9" fillId="0" borderId="95" xfId="6" applyFont="1" applyBorder="1" applyAlignment="1" applyProtection="1">
      <alignment vertical="center"/>
    </xf>
    <xf numFmtId="0" fontId="9" fillId="0" borderId="74" xfId="6" applyFont="1" applyBorder="1" applyAlignment="1" applyProtection="1">
      <alignment vertical="center"/>
    </xf>
    <xf numFmtId="0" fontId="8" fillId="0" borderId="0" xfId="0" quotePrefix="1" applyFont="1" applyFill="1" applyBorder="1" applyAlignment="1" applyProtection="1">
      <alignment vertical="center"/>
    </xf>
    <xf numFmtId="0" fontId="8" fillId="0" borderId="0" xfId="0" quotePrefix="1" applyFont="1" applyFill="1" applyAlignment="1" applyProtection="1">
      <alignment vertical="center"/>
    </xf>
    <xf numFmtId="0" fontId="10" fillId="0" borderId="24"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8" fillId="0" borderId="35" xfId="0" applyFont="1" applyBorder="1" applyAlignment="1" applyProtection="1">
      <alignment vertical="center"/>
    </xf>
    <xf numFmtId="165" fontId="8" fillId="14" borderId="1" xfId="0" applyNumberFormat="1" applyFont="1" applyFill="1" applyBorder="1" applyAlignment="1" applyProtection="1">
      <alignment horizontal="center" vertical="center"/>
      <protection locked="0"/>
    </xf>
    <xf numFmtId="165" fontId="11" fillId="15" borderId="1" xfId="0" applyNumberFormat="1" applyFont="1" applyFill="1" applyBorder="1" applyAlignment="1" applyProtection="1">
      <alignment horizontal="center" vertical="center"/>
    </xf>
    <xf numFmtId="166" fontId="8" fillId="14" borderId="1" xfId="0" applyNumberFormat="1" applyFont="1" applyFill="1" applyBorder="1" applyAlignment="1" applyProtection="1">
      <alignment horizontal="center" vertical="center"/>
      <protection locked="0"/>
    </xf>
    <xf numFmtId="166" fontId="11" fillId="15" borderId="1" xfId="0" applyNumberFormat="1" applyFont="1" applyFill="1" applyBorder="1" applyAlignment="1" applyProtection="1">
      <alignment horizontal="center" vertical="center"/>
    </xf>
    <xf numFmtId="166" fontId="8" fillId="14" borderId="27" xfId="0" applyNumberFormat="1" applyFont="1" applyFill="1" applyBorder="1" applyAlignment="1" applyProtection="1">
      <alignment horizontal="center" vertical="center"/>
      <protection locked="0"/>
    </xf>
    <xf numFmtId="166" fontId="8" fillId="14" borderId="11" xfId="0" applyNumberFormat="1" applyFont="1" applyFill="1" applyBorder="1" applyAlignment="1" applyProtection="1">
      <alignment horizontal="center" vertical="center"/>
      <protection locked="0"/>
    </xf>
    <xf numFmtId="166" fontId="11" fillId="15" borderId="27" xfId="0" applyNumberFormat="1" applyFont="1" applyFill="1" applyBorder="1" applyAlignment="1" applyProtection="1">
      <alignment horizontal="center" vertical="center"/>
    </xf>
    <xf numFmtId="166" fontId="8" fillId="14" borderId="12" xfId="0" applyNumberFormat="1" applyFont="1" applyFill="1" applyBorder="1" applyAlignment="1" applyProtection="1">
      <alignment horizontal="center" vertical="center"/>
      <protection locked="0"/>
    </xf>
    <xf numFmtId="0" fontId="8" fillId="0" borderId="38" xfId="0" applyFont="1" applyBorder="1" applyAlignment="1" applyProtection="1">
      <alignment vertical="center"/>
    </xf>
    <xf numFmtId="166" fontId="8" fillId="14" borderId="9" xfId="0" applyNumberFormat="1" applyFont="1" applyFill="1" applyBorder="1" applyAlignment="1" applyProtection="1">
      <alignment horizontal="center" vertical="center"/>
      <protection locked="0"/>
    </xf>
    <xf numFmtId="166" fontId="11" fillId="15" borderId="9" xfId="0" applyNumberFormat="1" applyFont="1" applyFill="1" applyBorder="1" applyAlignment="1" applyProtection="1">
      <alignment horizontal="center" vertical="center"/>
    </xf>
    <xf numFmtId="166" fontId="8" fillId="14" borderId="2" xfId="0" applyNumberFormat="1" applyFont="1" applyFill="1" applyBorder="1" applyAlignment="1" applyProtection="1">
      <alignment horizontal="center" vertical="center"/>
      <protection locked="0"/>
    </xf>
    <xf numFmtId="166" fontId="8" fillId="14" borderId="58" xfId="0" applyNumberFormat="1" applyFont="1" applyFill="1" applyBorder="1" applyAlignment="1" applyProtection="1">
      <alignment horizontal="center" vertical="center"/>
      <protection locked="0"/>
    </xf>
    <xf numFmtId="0" fontId="17" fillId="0" borderId="22" xfId="0" applyFont="1" applyBorder="1" applyAlignment="1" applyProtection="1">
      <alignment vertical="center"/>
    </xf>
    <xf numFmtId="2" fontId="11" fillId="15" borderId="28" xfId="0" applyNumberFormat="1" applyFont="1" applyFill="1" applyBorder="1" applyAlignment="1" applyProtection="1">
      <alignment horizontal="center" vertical="center"/>
    </xf>
    <xf numFmtId="0" fontId="8" fillId="0" borderId="23" xfId="0" applyFont="1" applyBorder="1" applyAlignment="1" applyProtection="1">
      <alignment horizontal="center" vertical="center"/>
    </xf>
    <xf numFmtId="0" fontId="11" fillId="15" borderId="28" xfId="0" applyFont="1" applyFill="1" applyBorder="1" applyAlignment="1" applyProtection="1">
      <alignment horizontal="center" vertical="center"/>
    </xf>
    <xf numFmtId="0" fontId="11" fillId="15" borderId="23" xfId="0" applyFont="1" applyFill="1" applyBorder="1" applyAlignment="1" applyProtection="1">
      <alignment horizontal="center" vertical="center"/>
    </xf>
    <xf numFmtId="166" fontId="8" fillId="0" borderId="0" xfId="0" applyNumberFormat="1" applyFont="1" applyBorder="1" applyAlignment="1" applyProtection="1">
      <alignment vertical="center"/>
    </xf>
    <xf numFmtId="166" fontId="8" fillId="0" borderId="22" xfId="0" applyNumberFormat="1" applyFont="1" applyFill="1" applyBorder="1" applyAlignment="1" applyProtection="1">
      <alignment vertical="center" wrapText="1"/>
    </xf>
    <xf numFmtId="0" fontId="16" fillId="0" borderId="0" xfId="0" applyFont="1" applyBorder="1" applyAlignment="1" applyProtection="1">
      <alignment vertical="center"/>
    </xf>
    <xf numFmtId="0" fontId="8" fillId="0" borderId="0" xfId="0" applyFont="1" applyFill="1" applyBorder="1" applyAlignment="1" applyProtection="1">
      <alignment vertical="center" wrapText="1"/>
    </xf>
    <xf numFmtId="0" fontId="8" fillId="14" borderId="1" xfId="4" applyFont="1" applyFill="1" applyBorder="1" applyAlignment="1" applyProtection="1">
      <alignment horizontal="center" vertical="center"/>
      <protection locked="0"/>
    </xf>
    <xf numFmtId="0" fontId="17" fillId="0" borderId="16" xfId="0" applyFont="1" applyBorder="1" applyAlignment="1" applyProtection="1">
      <alignment vertical="center"/>
    </xf>
    <xf numFmtId="164" fontId="17" fillId="14" borderId="1" xfId="0" applyNumberFormat="1" applyFont="1" applyFill="1" applyBorder="1" applyAlignment="1" applyProtection="1">
      <alignment horizontal="center" vertical="center"/>
      <protection locked="0"/>
    </xf>
    <xf numFmtId="2" fontId="11" fillId="14" borderId="1" xfId="0" applyNumberFormat="1" applyFont="1" applyFill="1" applyBorder="1" applyAlignment="1" applyProtection="1">
      <alignment horizontal="center" vertical="center"/>
      <protection locked="0"/>
    </xf>
    <xf numFmtId="166" fontId="11" fillId="14" borderId="1" xfId="0" applyNumberFormat="1" applyFont="1" applyFill="1" applyBorder="1" applyAlignment="1" applyProtection="1">
      <alignment horizontal="center" vertical="center"/>
      <protection locked="0"/>
    </xf>
    <xf numFmtId="2" fontId="10" fillId="0" borderId="0" xfId="0" applyNumberFormat="1" applyFont="1" applyBorder="1" applyAlignment="1" applyProtection="1">
      <alignment vertical="center"/>
    </xf>
    <xf numFmtId="0" fontId="11" fillId="15" borderId="24" xfId="0" applyFont="1" applyFill="1" applyBorder="1" applyAlignment="1" applyProtection="1">
      <alignment horizontal="center" vertical="center"/>
    </xf>
    <xf numFmtId="0" fontId="8" fillId="14" borderId="34" xfId="0" applyFont="1" applyFill="1" applyBorder="1" applyAlignment="1" applyProtection="1">
      <alignment horizontal="center" vertical="center"/>
      <protection locked="0"/>
    </xf>
    <xf numFmtId="0" fontId="8" fillId="0" borderId="0" xfId="0" applyFont="1" applyFill="1" applyBorder="1" applyAlignment="1" applyProtection="1">
      <alignment horizontal="right" vertical="center"/>
    </xf>
    <xf numFmtId="0" fontId="10" fillId="0" borderId="31" xfId="0" applyFont="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165" fontId="11" fillId="15" borderId="27" xfId="0" applyNumberFormat="1"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17" fillId="0" borderId="81" xfId="0" applyFont="1" applyBorder="1" applyAlignment="1" applyProtection="1">
      <alignment vertical="center"/>
    </xf>
    <xf numFmtId="0" fontId="10" fillId="0" borderId="32" xfId="0" applyFont="1" applyBorder="1" applyAlignment="1" applyProtection="1">
      <alignment horizontal="center" vertical="center" wrapText="1"/>
    </xf>
    <xf numFmtId="166" fontId="11" fillId="15" borderId="58" xfId="0" applyNumberFormat="1" applyFont="1" applyFill="1" applyBorder="1" applyAlignment="1" applyProtection="1">
      <alignment horizontal="center" vertical="center"/>
    </xf>
    <xf numFmtId="0" fontId="10" fillId="0" borderId="11" xfId="0" applyFont="1" applyBorder="1" applyAlignment="1" applyProtection="1">
      <alignment horizontal="center" vertical="center" wrapText="1"/>
    </xf>
    <xf numFmtId="0" fontId="17" fillId="0" borderId="110" xfId="0" applyFont="1" applyBorder="1" applyAlignment="1" applyProtection="1">
      <alignment vertical="center"/>
    </xf>
    <xf numFmtId="0" fontId="17" fillId="0" borderId="111" xfId="0" applyFont="1" applyBorder="1" applyAlignment="1" applyProtection="1">
      <alignment vertical="center"/>
    </xf>
    <xf numFmtId="0" fontId="10" fillId="0" borderId="24" xfId="0" applyFont="1" applyFill="1" applyBorder="1" applyAlignment="1" applyProtection="1">
      <alignment horizontal="center" vertical="center" wrapText="1"/>
    </xf>
    <xf numFmtId="165" fontId="8" fillId="14" borderId="24" xfId="0" applyNumberFormat="1" applyFont="1" applyFill="1" applyBorder="1" applyAlignment="1" applyProtection="1">
      <alignment horizontal="center" vertical="center"/>
      <protection locked="0"/>
    </xf>
    <xf numFmtId="165" fontId="8" fillId="14" borderId="25" xfId="0" applyNumberFormat="1" applyFont="1" applyFill="1" applyBorder="1" applyAlignment="1" applyProtection="1">
      <alignment horizontal="center" vertical="center"/>
      <protection locked="0"/>
    </xf>
    <xf numFmtId="165" fontId="8" fillId="14" borderId="34" xfId="0" applyNumberFormat="1" applyFont="1" applyFill="1" applyBorder="1" applyAlignment="1" applyProtection="1">
      <alignment horizontal="center" vertical="center"/>
      <protection locked="0"/>
    </xf>
    <xf numFmtId="165" fontId="11" fillId="15" borderId="26" xfId="0" applyNumberFormat="1" applyFont="1" applyFill="1" applyBorder="1" applyAlignment="1" applyProtection="1">
      <alignment horizontal="center" vertical="center"/>
    </xf>
    <xf numFmtId="166" fontId="8" fillId="0" borderId="0" xfId="0" applyNumberFormat="1" applyFont="1" applyFill="1" applyBorder="1" applyAlignment="1" applyProtection="1">
      <alignment vertical="center" wrapText="1"/>
    </xf>
    <xf numFmtId="0" fontId="8" fillId="0" borderId="61" xfId="0" applyFont="1" applyBorder="1" applyAlignment="1" applyProtection="1">
      <alignment vertical="center"/>
    </xf>
    <xf numFmtId="0" fontId="8" fillId="0" borderId="63" xfId="0" applyFont="1" applyBorder="1" applyAlignment="1" applyProtection="1">
      <alignment vertical="center"/>
    </xf>
    <xf numFmtId="0" fontId="10" fillId="0" borderId="48" xfId="0" applyFont="1" applyBorder="1" applyAlignment="1" applyProtection="1">
      <alignment vertical="center"/>
    </xf>
    <xf numFmtId="0" fontId="8" fillId="0" borderId="41" xfId="0" applyFont="1" applyBorder="1" applyAlignment="1" applyProtection="1">
      <alignment vertical="center"/>
    </xf>
    <xf numFmtId="0" fontId="24" fillId="0" borderId="0" xfId="7" applyFont="1" applyFill="1" applyBorder="1" applyAlignment="1" applyProtection="1">
      <alignment vertical="center" wrapText="1"/>
    </xf>
    <xf numFmtId="0" fontId="30" fillId="0" borderId="0" xfId="0" applyFont="1" applyFill="1" applyBorder="1" applyAlignment="1" applyProtection="1">
      <alignment vertical="center" wrapText="1"/>
    </xf>
    <xf numFmtId="166" fontId="8" fillId="14" borderId="14" xfId="0" applyNumberFormat="1" applyFont="1" applyFill="1" applyBorder="1" applyAlignment="1" applyProtection="1">
      <alignment horizontal="center" vertical="center"/>
      <protection locked="0"/>
    </xf>
    <xf numFmtId="166" fontId="11" fillId="15" borderId="12" xfId="0" applyNumberFormat="1" applyFont="1" applyFill="1" applyBorder="1" applyAlignment="1" applyProtection="1">
      <alignment horizontal="center" vertical="center"/>
    </xf>
    <xf numFmtId="165" fontId="11" fillId="15" borderId="12" xfId="0" applyNumberFormat="1" applyFont="1" applyFill="1" applyBorder="1" applyAlignment="1" applyProtection="1">
      <alignment horizontal="center" vertical="center"/>
    </xf>
    <xf numFmtId="0" fontId="8" fillId="0" borderId="48" xfId="0" applyFont="1" applyFill="1" applyBorder="1" applyAlignment="1" applyProtection="1">
      <alignment vertical="center"/>
    </xf>
    <xf numFmtId="0" fontId="8" fillId="0" borderId="105" xfId="0" applyFont="1" applyBorder="1" applyAlignment="1" applyProtection="1">
      <alignment vertical="center"/>
    </xf>
    <xf numFmtId="0" fontId="10" fillId="0" borderId="105" xfId="0" applyFont="1" applyBorder="1" applyAlignment="1" applyProtection="1">
      <alignment vertical="center"/>
    </xf>
    <xf numFmtId="0" fontId="8" fillId="0" borderId="105" xfId="0" applyFont="1" applyBorder="1" applyAlignment="1" applyProtection="1">
      <alignment vertical="center" wrapText="1"/>
    </xf>
    <xf numFmtId="0" fontId="17" fillId="0" borderId="105" xfId="0" applyFont="1" applyBorder="1" applyAlignment="1" applyProtection="1">
      <alignment vertical="center"/>
    </xf>
    <xf numFmtId="166" fontId="10" fillId="0" borderId="10" xfId="0" applyNumberFormat="1" applyFont="1" applyFill="1" applyBorder="1" applyAlignment="1" applyProtection="1">
      <alignment horizontal="center" vertical="center"/>
    </xf>
    <xf numFmtId="164" fontId="10" fillId="0" borderId="10" xfId="0" applyNumberFormat="1" applyFont="1" applyBorder="1" applyAlignment="1" applyProtection="1">
      <alignment horizontal="center" vertical="center"/>
    </xf>
    <xf numFmtId="164" fontId="8" fillId="0" borderId="112" xfId="0" applyNumberFormat="1" applyFont="1" applyBorder="1" applyAlignment="1" applyProtection="1">
      <alignment vertical="center"/>
    </xf>
    <xf numFmtId="2" fontId="10" fillId="0" borderId="0" xfId="0" applyNumberFormat="1" applyFont="1" applyFill="1" applyBorder="1" applyAlignment="1" applyProtection="1">
      <alignment vertical="center"/>
    </xf>
    <xf numFmtId="0" fontId="8" fillId="14" borderId="86" xfId="0" applyFont="1" applyFill="1" applyBorder="1" applyAlignment="1" applyProtection="1">
      <alignment vertical="center"/>
      <protection locked="0"/>
    </xf>
    <xf numFmtId="0" fontId="8" fillId="0" borderId="48" xfId="0" applyFont="1" applyBorder="1" applyAlignment="1" applyProtection="1">
      <alignment horizontal="left" vertical="center"/>
    </xf>
    <xf numFmtId="0" fontId="8" fillId="0" borderId="105" xfId="0" applyFont="1" applyBorder="1" applyAlignment="1" applyProtection="1">
      <alignment horizontal="left" vertical="center"/>
    </xf>
    <xf numFmtId="0" fontId="17" fillId="0" borderId="61" xfId="0" applyFont="1" applyBorder="1" applyAlignment="1" applyProtection="1">
      <alignment vertical="center"/>
    </xf>
    <xf numFmtId="2" fontId="38" fillId="15" borderId="34" xfId="0" applyNumberFormat="1" applyFont="1" applyFill="1" applyBorder="1" applyAlignment="1" applyProtection="1">
      <alignment horizontal="center" vertical="center"/>
    </xf>
    <xf numFmtId="0" fontId="11" fillId="15" borderId="109" xfId="0" applyFont="1" applyFill="1" applyBorder="1" applyAlignment="1" applyProtection="1">
      <alignment horizontal="center" vertical="center"/>
    </xf>
    <xf numFmtId="0" fontId="8" fillId="0" borderId="115" xfId="0" applyFont="1" applyFill="1" applyBorder="1" applyAlignment="1" applyProtection="1">
      <alignment vertical="center"/>
    </xf>
    <xf numFmtId="0" fontId="8" fillId="0" borderId="74" xfId="0" applyFont="1" applyFill="1" applyBorder="1" applyAlignment="1" applyProtection="1">
      <alignment vertical="center"/>
    </xf>
    <xf numFmtId="166" fontId="8" fillId="0" borderId="0" xfId="0" applyNumberFormat="1" applyFont="1" applyFill="1" applyBorder="1" applyAlignment="1" applyProtection="1">
      <alignment horizontal="left" vertical="center" wrapText="1"/>
    </xf>
    <xf numFmtId="0" fontId="10" fillId="0" borderId="106" xfId="0" applyFont="1" applyBorder="1" applyAlignment="1" applyProtection="1">
      <alignment vertical="center"/>
    </xf>
    <xf numFmtId="165" fontId="11" fillId="15" borderId="9" xfId="0" applyNumberFormat="1" applyFont="1" applyFill="1" applyBorder="1" applyAlignment="1" applyProtection="1">
      <alignment horizontal="center" vertical="center"/>
    </xf>
    <xf numFmtId="165" fontId="11" fillId="15" borderId="15" xfId="0" applyNumberFormat="1" applyFont="1" applyFill="1" applyBorder="1" applyAlignment="1" applyProtection="1">
      <alignment horizontal="center" vertical="center"/>
    </xf>
    <xf numFmtId="0" fontId="8" fillId="0" borderId="16" xfId="0" applyFont="1" applyFill="1" applyBorder="1" applyAlignment="1" applyProtection="1">
      <alignment vertical="center" wrapText="1"/>
    </xf>
    <xf numFmtId="165" fontId="8" fillId="14" borderId="72" xfId="0" applyNumberFormat="1" applyFont="1" applyFill="1" applyBorder="1" applyAlignment="1" applyProtection="1">
      <alignment horizontal="center" vertical="center"/>
      <protection locked="0"/>
    </xf>
    <xf numFmtId="165" fontId="8" fillId="14" borderId="60" xfId="0" applyNumberFormat="1" applyFont="1" applyFill="1" applyBorder="1" applyAlignment="1" applyProtection="1">
      <alignment horizontal="center" vertical="center"/>
      <protection locked="0"/>
    </xf>
    <xf numFmtId="164" fontId="8" fillId="14" borderId="12" xfId="0" applyNumberFormat="1" applyFont="1" applyFill="1" applyBorder="1" applyAlignment="1" applyProtection="1">
      <alignment horizontal="center" vertical="center"/>
      <protection locked="0"/>
    </xf>
    <xf numFmtId="0" fontId="8" fillId="0" borderId="107" xfId="0" applyFont="1" applyBorder="1" applyAlignment="1" applyProtection="1">
      <alignment vertical="center" wrapText="1"/>
    </xf>
    <xf numFmtId="0" fontId="8" fillId="14" borderId="14" xfId="0" applyFont="1" applyFill="1" applyBorder="1" applyAlignment="1" applyProtection="1">
      <alignment horizontal="center" vertical="center"/>
      <protection locked="0"/>
    </xf>
    <xf numFmtId="2" fontId="38" fillId="15" borderId="82" xfId="0" applyNumberFormat="1" applyFont="1" applyFill="1" applyBorder="1" applyAlignment="1" applyProtection="1">
      <alignment horizontal="center" vertical="center"/>
    </xf>
    <xf numFmtId="0" fontId="10" fillId="0" borderId="116" xfId="0" applyFont="1" applyBorder="1" applyAlignment="1" applyProtection="1">
      <alignment vertical="center" wrapText="1"/>
    </xf>
    <xf numFmtId="2" fontId="38" fillId="15" borderId="5" xfId="0" applyNumberFormat="1" applyFont="1" applyFill="1" applyBorder="1" applyAlignment="1" applyProtection="1">
      <alignment horizontal="center" vertical="center"/>
    </xf>
    <xf numFmtId="0" fontId="11" fillId="14" borderId="9" xfId="4" applyFont="1" applyFill="1" applyBorder="1" applyAlignment="1" applyProtection="1">
      <alignment horizontal="center" vertical="center"/>
      <protection locked="0"/>
    </xf>
    <xf numFmtId="2" fontId="38" fillId="15" borderId="9" xfId="0" applyNumberFormat="1" applyFont="1" applyFill="1" applyBorder="1" applyAlignment="1" applyProtection="1">
      <alignment horizontal="center" vertical="center"/>
    </xf>
    <xf numFmtId="0" fontId="8" fillId="0" borderId="93" xfId="0" applyFont="1" applyBorder="1" applyAlignment="1" applyProtection="1">
      <alignment vertical="center"/>
    </xf>
    <xf numFmtId="0" fontId="17" fillId="14" borderId="11" xfId="0" applyFont="1" applyFill="1" applyBorder="1" applyAlignment="1" applyProtection="1">
      <alignment horizontal="center" vertical="center"/>
      <protection locked="0"/>
    </xf>
    <xf numFmtId="0" fontId="24" fillId="0" borderId="20" xfId="7" applyFont="1" applyFill="1" applyBorder="1" applyAlignment="1" applyProtection="1">
      <alignment horizontal="center" vertical="center"/>
    </xf>
    <xf numFmtId="0" fontId="10" fillId="0" borderId="115" xfId="0" applyFont="1" applyBorder="1" applyAlignment="1" applyProtection="1">
      <alignment vertical="center" wrapText="1"/>
    </xf>
    <xf numFmtId="166" fontId="38" fillId="15" borderId="83" xfId="0" applyNumberFormat="1" applyFont="1" applyFill="1" applyBorder="1" applyAlignment="1" applyProtection="1">
      <alignment horizontal="center" vertical="center"/>
    </xf>
    <xf numFmtId="2" fontId="8" fillId="14" borderId="8" xfId="0" applyNumberFormat="1" applyFont="1" applyFill="1" applyBorder="1" applyAlignment="1" applyProtection="1">
      <alignment horizontal="center" vertical="center"/>
      <protection locked="0"/>
    </xf>
    <xf numFmtId="0" fontId="17" fillId="0" borderId="119" xfId="0" applyFont="1" applyFill="1" applyBorder="1" applyAlignment="1" applyProtection="1">
      <alignment vertical="center"/>
    </xf>
    <xf numFmtId="0" fontId="8" fillId="0" borderId="96" xfId="0" applyFont="1" applyFill="1" applyBorder="1" applyAlignment="1" applyProtection="1">
      <alignment vertical="center"/>
    </xf>
    <xf numFmtId="0" fontId="8" fillId="0" borderId="73" xfId="0" applyFont="1" applyFill="1" applyBorder="1" applyAlignment="1" applyProtection="1">
      <alignment vertical="center"/>
    </xf>
    <xf numFmtId="0" fontId="10" fillId="0" borderId="61" xfId="0" applyFont="1" applyFill="1" applyBorder="1" applyAlignment="1" applyProtection="1">
      <alignment vertical="center"/>
    </xf>
    <xf numFmtId="0" fontId="8" fillId="0" borderId="120" xfId="0" applyFont="1" applyFill="1" applyBorder="1" applyAlignment="1" applyProtection="1">
      <alignment horizontal="left" vertical="center"/>
    </xf>
    <xf numFmtId="0" fontId="8" fillId="0" borderId="121" xfId="0" applyFont="1" applyBorder="1" applyAlignment="1" applyProtection="1">
      <alignment vertical="center"/>
    </xf>
    <xf numFmtId="0" fontId="8" fillId="0" borderId="122" xfId="0" applyFont="1" applyBorder="1" applyAlignment="1" applyProtection="1">
      <alignment vertical="center"/>
    </xf>
    <xf numFmtId="0" fontId="8" fillId="0" borderId="50" xfId="0" applyFont="1" applyFill="1" applyBorder="1" applyAlignment="1" applyProtection="1">
      <alignment horizontal="left" vertical="center"/>
    </xf>
    <xf numFmtId="0" fontId="8" fillId="0" borderId="123" xfId="0" applyFont="1" applyBorder="1" applyAlignment="1" applyProtection="1">
      <alignment vertical="center"/>
    </xf>
    <xf numFmtId="0" fontId="8" fillId="0" borderId="97" xfId="0" applyFont="1" applyFill="1" applyBorder="1" applyAlignment="1" applyProtection="1">
      <alignment horizontal="left" vertical="center"/>
    </xf>
    <xf numFmtId="0" fontId="8" fillId="0" borderId="99" xfId="0" applyFont="1" applyBorder="1" applyAlignment="1" applyProtection="1">
      <alignment vertical="center"/>
    </xf>
    <xf numFmtId="0" fontId="8" fillId="0" borderId="124" xfId="0" applyFont="1" applyBorder="1" applyAlignment="1" applyProtection="1">
      <alignment vertical="center"/>
    </xf>
    <xf numFmtId="0" fontId="17" fillId="0" borderId="120" xfId="6" applyFont="1" applyFill="1" applyBorder="1" applyAlignment="1" applyProtection="1">
      <alignment vertical="center"/>
    </xf>
    <xf numFmtId="0" fontId="17" fillId="0" borderId="50" xfId="6" applyFont="1" applyFill="1" applyBorder="1" applyAlignment="1" applyProtection="1">
      <alignment vertical="center"/>
    </xf>
    <xf numFmtId="0" fontId="8" fillId="0" borderId="123" xfId="0" applyFont="1" applyFill="1" applyBorder="1" applyAlignment="1" applyProtection="1">
      <alignment vertical="center"/>
    </xf>
    <xf numFmtId="0" fontId="17" fillId="0" borderId="97" xfId="6" applyFont="1" applyFill="1" applyBorder="1" applyAlignment="1" applyProtection="1">
      <alignment vertical="center"/>
    </xf>
    <xf numFmtId="0" fontId="8" fillId="0" borderId="124" xfId="0" applyFont="1" applyFill="1" applyBorder="1" applyAlignment="1" applyProtection="1">
      <alignment vertical="center"/>
    </xf>
    <xf numFmtId="0" fontId="6" fillId="5" borderId="0" xfId="6" applyFill="1" applyProtection="1"/>
    <xf numFmtId="0" fontId="7" fillId="6" borderId="43" xfId="7" applyBorder="1" applyProtection="1">
      <alignment horizontal="left" vertical="center"/>
    </xf>
    <xf numFmtId="0" fontId="7" fillId="6" borderId="41" xfId="7" applyBorder="1" applyProtection="1">
      <alignment horizontal="left" vertical="center"/>
    </xf>
    <xf numFmtId="0" fontId="7" fillId="6" borderId="42" xfId="7" applyBorder="1" applyProtection="1">
      <alignment horizontal="left" vertical="center"/>
    </xf>
    <xf numFmtId="0" fontId="10" fillId="0" borderId="10" xfId="6" applyFont="1" applyBorder="1" applyAlignment="1" applyProtection="1">
      <alignment horizontal="center"/>
    </xf>
    <xf numFmtId="0" fontId="10" fillId="0" borderId="59" xfId="6" applyFont="1" applyBorder="1" applyAlignment="1" applyProtection="1">
      <alignment horizontal="center"/>
    </xf>
    <xf numFmtId="0" fontId="6" fillId="5" borderId="0" xfId="6" applyFont="1" applyFill="1"/>
    <xf numFmtId="0" fontId="6" fillId="5" borderId="0" xfId="6" applyNumberFormat="1" applyFont="1" applyFill="1"/>
    <xf numFmtId="14" fontId="6" fillId="5" borderId="0" xfId="6" applyNumberFormat="1" applyFont="1" applyFill="1"/>
    <xf numFmtId="0" fontId="32" fillId="0" borderId="66" xfId="6" applyFont="1" applyBorder="1" applyAlignment="1">
      <alignment horizontal="left"/>
    </xf>
    <xf numFmtId="14" fontId="6" fillId="0" borderId="66" xfId="6" applyNumberFormat="1" applyFont="1" applyBorder="1" applyAlignment="1">
      <alignment horizontal="left"/>
    </xf>
    <xf numFmtId="14" fontId="6" fillId="0" borderId="69" xfId="6" applyNumberFormat="1" applyFont="1" applyBorder="1" applyAlignment="1">
      <alignment horizontal="left"/>
    </xf>
    <xf numFmtId="0" fontId="6" fillId="0" borderId="48" xfId="6" applyFont="1" applyBorder="1"/>
    <xf numFmtId="0" fontId="6" fillId="0" borderId="48" xfId="6" applyNumberFormat="1" applyFont="1" applyBorder="1"/>
    <xf numFmtId="0" fontId="6" fillId="0" borderId="68" xfId="6" applyFont="1" applyBorder="1"/>
    <xf numFmtId="0" fontId="6" fillId="0" borderId="63" xfId="6" applyFont="1" applyBorder="1"/>
    <xf numFmtId="0" fontId="32" fillId="0" borderId="67" xfId="6" applyFont="1" applyBorder="1" applyAlignment="1">
      <alignment horizontal="left"/>
    </xf>
    <xf numFmtId="0" fontId="6" fillId="0" borderId="48" xfId="6" applyNumberFormat="1" applyFont="1" applyBorder="1" applyAlignment="1">
      <alignment horizontal="center" wrapText="1"/>
    </xf>
    <xf numFmtId="14" fontId="6" fillId="0" borderId="66" xfId="6" applyNumberFormat="1" applyFont="1" applyBorder="1" applyAlignment="1">
      <alignment horizontal="center" wrapText="1"/>
    </xf>
    <xf numFmtId="0" fontId="8" fillId="5" borderId="0" xfId="0" applyFont="1" applyFill="1"/>
    <xf numFmtId="0" fontId="8" fillId="0" borderId="9" xfId="0" applyFont="1" applyBorder="1" applyAlignment="1">
      <alignment horizontal="center"/>
    </xf>
    <xf numFmtId="0" fontId="8" fillId="0" borderId="13" xfId="0" applyFont="1" applyBorder="1" applyAlignment="1">
      <alignment horizontal="center"/>
    </xf>
    <xf numFmtId="0" fontId="8" fillId="0" borderId="10" xfId="0" applyFont="1" applyBorder="1" applyAlignment="1">
      <alignment horizontal="center"/>
    </xf>
    <xf numFmtId="14" fontId="9" fillId="0" borderId="66" xfId="6" applyNumberFormat="1" applyFont="1" applyBorder="1" applyAlignment="1">
      <alignment horizontal="left"/>
    </xf>
    <xf numFmtId="14" fontId="9" fillId="0" borderId="69" xfId="6" applyNumberFormat="1" applyFont="1" applyBorder="1" applyAlignment="1">
      <alignment horizontal="left"/>
    </xf>
    <xf numFmtId="0" fontId="8" fillId="0" borderId="48" xfId="6" applyFont="1" applyBorder="1"/>
    <xf numFmtId="0" fontId="8" fillId="0" borderId="48" xfId="6" applyNumberFormat="1" applyFont="1" applyBorder="1"/>
    <xf numFmtId="0" fontId="8" fillId="0" borderId="68" xfId="6" applyFont="1" applyBorder="1"/>
    <xf numFmtId="0" fontId="8" fillId="0" borderId="63" xfId="6" applyFont="1" applyBorder="1"/>
    <xf numFmtId="0" fontId="9" fillId="0" borderId="67" xfId="6" applyFont="1" applyBorder="1" applyAlignment="1"/>
    <xf numFmtId="0" fontId="9" fillId="0" borderId="0" xfId="6" applyFont="1" applyFill="1" applyBorder="1" applyAlignment="1"/>
    <xf numFmtId="0" fontId="24" fillId="0" borderId="16" xfId="7" applyFont="1" applyFill="1" applyBorder="1" applyAlignment="1">
      <alignment vertical="center"/>
    </xf>
    <xf numFmtId="0" fontId="24" fillId="0" borderId="0" xfId="7" applyFont="1" applyFill="1" applyBorder="1" applyAlignment="1">
      <alignment vertical="center"/>
    </xf>
    <xf numFmtId="0" fontId="8" fillId="0" borderId="16" xfId="0" applyFont="1" applyFill="1" applyBorder="1"/>
    <xf numFmtId="0" fontId="8" fillId="0" borderId="0" xfId="0" applyFont="1" applyAlignment="1">
      <alignment horizontal="center"/>
    </xf>
    <xf numFmtId="2" fontId="8" fillId="0" borderId="10" xfId="0" applyNumberFormat="1" applyFont="1" applyBorder="1" applyAlignment="1">
      <alignment horizontal="center"/>
    </xf>
    <xf numFmtId="0" fontId="10" fillId="12" borderId="41" xfId="0" applyFont="1" applyFill="1" applyBorder="1" applyAlignment="1" applyProtection="1">
      <alignment vertical="center"/>
    </xf>
    <xf numFmtId="0" fontId="10" fillId="12" borderId="42" xfId="0" applyFont="1" applyFill="1" applyBorder="1" applyAlignment="1" applyProtection="1">
      <alignment vertical="center"/>
    </xf>
    <xf numFmtId="0" fontId="10" fillId="12" borderId="43" xfId="0" applyFont="1" applyFill="1" applyBorder="1" applyAlignment="1" applyProtection="1">
      <alignment vertical="center"/>
    </xf>
    <xf numFmtId="0" fontId="10" fillId="0" borderId="0" xfId="0" applyFont="1" applyFill="1" applyBorder="1" applyAlignment="1" applyProtection="1">
      <alignment vertical="center"/>
    </xf>
    <xf numFmtId="0" fontId="41" fillId="0" borderId="0" xfId="0" applyFont="1" applyFill="1" applyBorder="1" applyAlignment="1" applyProtection="1">
      <alignment vertical="center"/>
    </xf>
    <xf numFmtId="166" fontId="8" fillId="0" borderId="0" xfId="0" applyNumberFormat="1" applyFont="1" applyFill="1" applyBorder="1" applyAlignment="1" applyProtection="1">
      <alignment vertical="center"/>
    </xf>
    <xf numFmtId="165" fontId="11" fillId="15" borderId="58" xfId="0" applyNumberFormat="1" applyFont="1" applyFill="1" applyBorder="1" applyAlignment="1" applyProtection="1">
      <alignment horizontal="center" vertical="center"/>
    </xf>
    <xf numFmtId="0" fontId="10" fillId="0" borderId="59" xfId="0" applyFont="1" applyFill="1" applyBorder="1" applyAlignment="1" applyProtection="1">
      <alignment horizontal="center" vertical="center"/>
    </xf>
    <xf numFmtId="164" fontId="8" fillId="0" borderId="62" xfId="0" applyNumberFormat="1" applyFont="1" applyBorder="1" applyAlignment="1" applyProtection="1">
      <alignment vertical="center"/>
    </xf>
    <xf numFmtId="164" fontId="10" fillId="0" borderId="59" xfId="0" applyNumberFormat="1" applyFont="1" applyBorder="1" applyAlignment="1" applyProtection="1">
      <alignment horizontal="center" vertical="center"/>
    </xf>
    <xf numFmtId="166" fontId="8" fillId="0" borderId="23" xfId="0" applyNumberFormat="1" applyFont="1" applyFill="1" applyBorder="1" applyAlignment="1" applyProtection="1">
      <alignment vertical="center" wrapText="1"/>
    </xf>
    <xf numFmtId="2" fontId="11" fillId="15" borderId="59" xfId="0" applyNumberFormat="1" applyFont="1" applyFill="1" applyBorder="1" applyAlignment="1" applyProtection="1">
      <alignment horizontal="center" vertical="center"/>
    </xf>
    <xf numFmtId="0" fontId="11" fillId="15" borderId="77" xfId="0" applyFont="1" applyFill="1" applyBorder="1" applyAlignment="1" applyProtection="1">
      <alignment horizontal="center" vertical="center"/>
    </xf>
    <xf numFmtId="0" fontId="8" fillId="14" borderId="10" xfId="0" applyFont="1" applyFill="1" applyBorder="1" applyAlignment="1" applyProtection="1">
      <alignment horizontal="center" vertical="center"/>
      <protection locked="0"/>
    </xf>
    <xf numFmtId="0" fontId="11" fillId="15" borderId="59" xfId="0" applyFont="1" applyFill="1" applyBorder="1" applyAlignment="1" applyProtection="1">
      <alignment horizontal="center" vertical="center"/>
    </xf>
    <xf numFmtId="0" fontId="8" fillId="0" borderId="54" xfId="0" applyFont="1" applyBorder="1" applyAlignment="1" applyProtection="1">
      <alignment horizontal="center" vertical="center"/>
    </xf>
    <xf numFmtId="0" fontId="8" fillId="0" borderId="55" xfId="0" applyFont="1" applyBorder="1" applyAlignment="1" applyProtection="1">
      <alignment horizontal="center" vertical="center" wrapText="1"/>
    </xf>
    <xf numFmtId="0" fontId="8" fillId="0" borderId="56" xfId="0" applyFont="1" applyBorder="1" applyAlignment="1" applyProtection="1">
      <alignment horizontal="center" vertical="center" wrapText="1"/>
    </xf>
    <xf numFmtId="0" fontId="8" fillId="0" borderId="133" xfId="0" applyFont="1" applyBorder="1" applyAlignment="1" applyProtection="1">
      <alignment vertical="center" wrapText="1"/>
    </xf>
    <xf numFmtId="0" fontId="11" fillId="15" borderId="45" xfId="0" applyFont="1" applyFill="1" applyBorder="1" applyAlignment="1" applyProtection="1">
      <alignment horizontal="center" vertical="center"/>
    </xf>
    <xf numFmtId="0" fontId="11" fillId="15" borderId="57" xfId="0" applyFont="1" applyFill="1" applyBorder="1" applyAlignment="1" applyProtection="1">
      <alignment horizontal="center" vertical="center"/>
    </xf>
    <xf numFmtId="0" fontId="8" fillId="14" borderId="9" xfId="0" applyFont="1" applyFill="1" applyBorder="1" applyAlignment="1" applyProtection="1">
      <alignment horizontal="center" vertical="center"/>
      <protection locked="0"/>
    </xf>
    <xf numFmtId="0" fontId="11" fillId="15" borderId="58" xfId="0" applyFont="1" applyFill="1" applyBorder="1" applyAlignment="1" applyProtection="1">
      <alignment horizontal="center" vertical="center"/>
    </xf>
    <xf numFmtId="0" fontId="8" fillId="0" borderId="31" xfId="0" applyFont="1" applyBorder="1" applyAlignment="1" applyProtection="1">
      <alignment vertical="center"/>
    </xf>
    <xf numFmtId="0" fontId="8" fillId="0" borderId="14" xfId="0" applyFont="1" applyBorder="1" applyAlignment="1" applyProtection="1">
      <alignment vertical="center"/>
    </xf>
    <xf numFmtId="0" fontId="8" fillId="0" borderId="32" xfId="0" applyFont="1" applyBorder="1" applyAlignment="1" applyProtection="1">
      <alignment vertical="center"/>
    </xf>
    <xf numFmtId="0" fontId="10" fillId="0" borderId="0" xfId="0" applyFont="1" applyBorder="1" applyAlignment="1" applyProtection="1">
      <alignment horizontal="left" vertical="center" wrapText="1"/>
    </xf>
    <xf numFmtId="0" fontId="8" fillId="0" borderId="91" xfId="0" applyFont="1" applyBorder="1" applyAlignment="1" applyProtection="1">
      <alignment vertical="center"/>
    </xf>
    <xf numFmtId="0" fontId="8" fillId="0" borderId="63" xfId="0" applyFont="1" applyFill="1" applyBorder="1" applyAlignment="1" applyProtection="1">
      <alignment horizontal="left" vertical="center"/>
    </xf>
    <xf numFmtId="0" fontId="8" fillId="0" borderId="64" xfId="0" applyFont="1" applyBorder="1" applyAlignment="1" applyProtection="1">
      <alignment vertical="center"/>
    </xf>
    <xf numFmtId="0" fontId="8" fillId="0" borderId="48" xfId="0" applyFont="1" applyFill="1" applyBorder="1" applyAlignment="1" applyProtection="1">
      <alignment horizontal="left" vertical="center"/>
    </xf>
    <xf numFmtId="0" fontId="8" fillId="0" borderId="68" xfId="0" applyFont="1" applyFill="1" applyBorder="1" applyAlignment="1" applyProtection="1">
      <alignment horizontal="left" vertical="center"/>
    </xf>
    <xf numFmtId="0" fontId="10" fillId="0" borderId="14" xfId="0" applyFont="1" applyBorder="1" applyAlignment="1" applyProtection="1">
      <alignment horizontal="center" vertical="center" wrapText="1"/>
    </xf>
    <xf numFmtId="166" fontId="8" fillId="14" borderId="24" xfId="0" applyNumberFormat="1" applyFont="1" applyFill="1" applyBorder="1" applyAlignment="1" applyProtection="1">
      <alignment horizontal="center" vertical="center"/>
      <protection locked="0"/>
    </xf>
    <xf numFmtId="0" fontId="8" fillId="14" borderId="24" xfId="0" applyFont="1" applyFill="1" applyBorder="1" applyAlignment="1" applyProtection="1">
      <alignment horizontal="center" vertical="center"/>
      <protection locked="0"/>
    </xf>
    <xf numFmtId="164" fontId="8" fillId="0" borderId="0" xfId="0" applyNumberFormat="1" applyFont="1" applyBorder="1" applyAlignment="1" applyProtection="1">
      <alignment vertical="center"/>
    </xf>
    <xf numFmtId="165" fontId="8" fillId="0" borderId="22" xfId="0" applyNumberFormat="1" applyFont="1" applyBorder="1" applyAlignment="1" applyProtection="1">
      <alignment vertical="center"/>
    </xf>
    <xf numFmtId="0" fontId="16" fillId="0" borderId="0" xfId="0" applyFont="1" applyAlignment="1" applyProtection="1">
      <alignment vertical="center"/>
    </xf>
    <xf numFmtId="166" fontId="8" fillId="0" borderId="0" xfId="0" applyNumberFormat="1" applyFont="1" applyAlignment="1" applyProtection="1">
      <alignment vertical="center"/>
    </xf>
    <xf numFmtId="0" fontId="17" fillId="0" borderId="48" xfId="0" applyFont="1" applyBorder="1" applyAlignment="1" applyProtection="1">
      <alignment vertical="center"/>
    </xf>
    <xf numFmtId="2" fontId="38" fillId="15" borderId="1" xfId="0" applyNumberFormat="1" applyFont="1" applyFill="1" applyBorder="1" applyAlignment="1" applyProtection="1">
      <alignment horizontal="center" vertical="center"/>
    </xf>
    <xf numFmtId="0" fontId="8" fillId="0" borderId="41" xfId="0" applyFont="1" applyFill="1" applyBorder="1" applyAlignment="1" applyProtection="1">
      <alignment vertical="center"/>
    </xf>
    <xf numFmtId="0" fontId="8" fillId="0" borderId="42" xfId="0" applyFont="1" applyFill="1" applyBorder="1" applyAlignment="1" applyProtection="1">
      <alignment vertical="center"/>
    </xf>
    <xf numFmtId="0" fontId="8" fillId="0" borderId="43" xfId="0" applyFont="1" applyFill="1" applyBorder="1" applyAlignment="1" applyProtection="1">
      <alignment vertical="center"/>
    </xf>
    <xf numFmtId="164" fontId="8" fillId="0" borderId="20" xfId="0" applyNumberFormat="1" applyFont="1" applyBorder="1" applyAlignment="1" applyProtection="1">
      <alignment vertical="center"/>
    </xf>
    <xf numFmtId="165" fontId="8" fillId="0" borderId="23" xfId="0" applyNumberFormat="1" applyFont="1" applyBorder="1" applyAlignment="1" applyProtection="1">
      <alignment vertical="center"/>
    </xf>
    <xf numFmtId="0" fontId="10" fillId="0" borderId="135" xfId="0" applyFont="1" applyBorder="1" applyAlignment="1" applyProtection="1">
      <alignment horizontal="center" vertical="center"/>
    </xf>
    <xf numFmtId="0" fontId="10" fillId="0" borderId="131" xfId="0" applyFont="1" applyBorder="1" applyAlignment="1" applyProtection="1">
      <alignment horizontal="center" vertical="center"/>
    </xf>
    <xf numFmtId="0" fontId="8" fillId="0" borderId="92" xfId="0" applyFont="1" applyBorder="1" applyAlignment="1" applyProtection="1">
      <alignment vertical="center"/>
    </xf>
    <xf numFmtId="0" fontId="10" fillId="0" borderId="134" xfId="0" applyFont="1" applyFill="1" applyBorder="1" applyAlignment="1" applyProtection="1">
      <alignment vertical="center"/>
    </xf>
    <xf numFmtId="0" fontId="10" fillId="0" borderId="136" xfId="0" applyFont="1" applyBorder="1" applyAlignment="1" applyProtection="1">
      <alignment vertical="center"/>
    </xf>
    <xf numFmtId="0" fontId="10" fillId="0" borderId="127" xfId="0" applyFont="1" applyBorder="1" applyAlignment="1" applyProtection="1">
      <alignment vertical="center"/>
    </xf>
    <xf numFmtId="166" fontId="8" fillId="0" borderId="95" xfId="0" applyNumberFormat="1" applyFont="1" applyFill="1" applyBorder="1" applyAlignment="1" applyProtection="1">
      <alignment vertical="center"/>
    </xf>
    <xf numFmtId="164" fontId="8" fillId="14" borderId="10" xfId="0" applyNumberFormat="1" applyFont="1" applyFill="1" applyBorder="1" applyAlignment="1" applyProtection="1">
      <alignment horizontal="center" vertical="center"/>
      <protection locked="0"/>
    </xf>
    <xf numFmtId="0" fontId="24" fillId="0" borderId="39" xfId="7" applyFont="1" applyFill="1" applyBorder="1" applyAlignment="1" applyProtection="1">
      <alignment vertical="center"/>
    </xf>
    <xf numFmtId="0" fontId="24" fillId="0" borderId="128" xfId="7" applyFont="1" applyFill="1" applyBorder="1" applyAlignment="1" applyProtection="1">
      <alignment vertical="center"/>
    </xf>
    <xf numFmtId="0" fontId="10" fillId="0" borderId="140" xfId="0" applyFont="1" applyBorder="1" applyAlignment="1" applyProtection="1">
      <alignment vertical="center" wrapText="1"/>
    </xf>
    <xf numFmtId="0" fontId="10" fillId="0" borderId="141" xfId="0" applyFont="1" applyBorder="1" applyAlignment="1" applyProtection="1">
      <alignment vertical="center" wrapText="1"/>
    </xf>
    <xf numFmtId="0" fontId="8" fillId="14" borderId="9" xfId="4" applyFont="1" applyFill="1" applyBorder="1" applyAlignment="1" applyProtection="1">
      <alignment horizontal="center" vertical="center"/>
      <protection locked="0"/>
    </xf>
    <xf numFmtId="2" fontId="11" fillId="14" borderId="12" xfId="0" applyNumberFormat="1" applyFont="1" applyFill="1" applyBorder="1" applyAlignment="1" applyProtection="1">
      <alignment horizontal="center" vertical="center"/>
      <protection locked="0"/>
    </xf>
    <xf numFmtId="166" fontId="11" fillId="14" borderId="12" xfId="0" applyNumberFormat="1" applyFont="1" applyFill="1" applyBorder="1" applyAlignment="1" applyProtection="1">
      <alignment horizontal="center" vertical="center"/>
      <protection locked="0"/>
    </xf>
    <xf numFmtId="166" fontId="38" fillId="15" borderId="34" xfId="0" applyNumberFormat="1" applyFont="1" applyFill="1" applyBorder="1" applyAlignment="1" applyProtection="1">
      <alignment horizontal="center" vertical="center"/>
    </xf>
    <xf numFmtId="0" fontId="8" fillId="0" borderId="144" xfId="0" applyFont="1" applyBorder="1" applyAlignment="1" applyProtection="1">
      <alignment vertical="center"/>
    </xf>
    <xf numFmtId="0" fontId="8" fillId="14" borderId="60" xfId="0" applyFont="1" applyFill="1" applyBorder="1" applyAlignment="1" applyProtection="1">
      <alignment horizontal="center" vertical="center"/>
      <protection locked="0"/>
    </xf>
    <xf numFmtId="0" fontId="8" fillId="14" borderId="25" xfId="0" applyFont="1" applyFill="1" applyBorder="1" applyAlignment="1" applyProtection="1">
      <alignment horizontal="center" vertical="center"/>
      <protection locked="0"/>
    </xf>
    <xf numFmtId="0" fontId="44" fillId="0" borderId="0" xfId="0" applyFont="1" applyFill="1" applyAlignment="1" applyProtection="1">
      <alignment vertical="center" wrapText="1"/>
    </xf>
    <xf numFmtId="0" fontId="17" fillId="0" borderId="0" xfId="0" applyFont="1" applyFill="1" applyBorder="1" applyAlignment="1" applyProtection="1">
      <alignment vertical="top" wrapText="1"/>
    </xf>
    <xf numFmtId="0" fontId="17" fillId="0" borderId="0" xfId="0" applyFont="1" applyFill="1" applyBorder="1" applyAlignment="1" applyProtection="1">
      <alignment vertical="center" wrapText="1"/>
    </xf>
    <xf numFmtId="0" fontId="17" fillId="0" borderId="66" xfId="1" quotePrefix="1" applyFont="1" applyBorder="1" applyAlignment="1" applyProtection="1">
      <alignment vertical="center"/>
    </xf>
    <xf numFmtId="0" fontId="0" fillId="0" borderId="0" xfId="0" applyProtection="1">
      <protection locked="0"/>
    </xf>
    <xf numFmtId="0" fontId="11" fillId="15" borderId="27" xfId="18" applyFont="1" applyFill="1" applyBorder="1" applyAlignment="1" applyProtection="1">
      <alignment horizontal="left" vertical="center"/>
    </xf>
    <xf numFmtId="0" fontId="11" fillId="15" borderId="26" xfId="18" applyFont="1" applyFill="1" applyBorder="1" applyAlignment="1" applyProtection="1">
      <alignment horizontal="left" vertical="center"/>
    </xf>
    <xf numFmtId="0" fontId="8" fillId="0" borderId="66" xfId="6" applyFont="1" applyBorder="1" applyAlignment="1" applyProtection="1">
      <alignment vertical="center"/>
    </xf>
    <xf numFmtId="0" fontId="17" fillId="0" borderId="66" xfId="6" applyFont="1" applyBorder="1" applyAlignment="1" applyProtection="1">
      <alignment vertical="center"/>
    </xf>
    <xf numFmtId="0" fontId="17" fillId="0" borderId="69" xfId="6" applyFont="1" applyBorder="1" applyAlignment="1" applyProtection="1">
      <alignment vertical="center"/>
    </xf>
    <xf numFmtId="0" fontId="6" fillId="0" borderId="68" xfId="6" applyNumberFormat="1" applyFont="1" applyBorder="1" applyAlignment="1">
      <alignment horizontal="center" vertical="center" wrapText="1"/>
    </xf>
    <xf numFmtId="14" fontId="6" fillId="0" borderId="69" xfId="6" applyNumberFormat="1" applyFont="1" applyBorder="1" applyAlignment="1">
      <alignment horizontal="center" vertical="center" wrapText="1"/>
    </xf>
    <xf numFmtId="0" fontId="8" fillId="14" borderId="59" xfId="0" applyFont="1" applyFill="1" applyBorder="1" applyProtection="1">
      <protection locked="0"/>
    </xf>
    <xf numFmtId="0" fontId="24" fillId="6" borderId="42" xfId="7" applyFont="1" applyBorder="1" applyProtection="1">
      <alignment horizontal="left" vertical="center"/>
    </xf>
    <xf numFmtId="0" fontId="24" fillId="6" borderId="43" xfId="7" applyFont="1" applyBorder="1" applyProtection="1">
      <alignment horizontal="left" vertical="center"/>
    </xf>
    <xf numFmtId="0" fontId="40" fillId="6" borderId="41" xfId="7" applyFont="1" applyBorder="1" applyAlignment="1" applyProtection="1">
      <alignment vertical="center"/>
    </xf>
    <xf numFmtId="0" fontId="24" fillId="6" borderId="17" xfId="7" applyFont="1" applyBorder="1" applyAlignment="1" applyProtection="1">
      <alignment horizontal="left" vertical="center"/>
    </xf>
    <xf numFmtId="0" fontId="24" fillId="6" borderId="18" xfId="7" applyFont="1" applyBorder="1" applyAlignment="1" applyProtection="1">
      <alignment horizontal="left" vertical="center"/>
    </xf>
    <xf numFmtId="0" fontId="24" fillId="6" borderId="19" xfId="7" applyFont="1" applyBorder="1" applyAlignment="1" applyProtection="1">
      <alignment horizontal="left" vertical="center"/>
    </xf>
    <xf numFmtId="0" fontId="17" fillId="0" borderId="63" xfId="6" applyFont="1" applyFill="1" applyBorder="1" applyAlignment="1" applyProtection="1">
      <alignment vertical="center"/>
    </xf>
    <xf numFmtId="0" fontId="23" fillId="0" borderId="67" xfId="1" applyFont="1" applyBorder="1" applyAlignment="1" applyProtection="1">
      <alignment vertical="center"/>
      <protection locked="0"/>
    </xf>
    <xf numFmtId="14" fontId="12" fillId="14" borderId="34" xfId="18" applyNumberFormat="1" applyFill="1" applyBorder="1" applyProtection="1">
      <alignment horizontal="center" vertical="center"/>
      <protection locked="0"/>
    </xf>
    <xf numFmtId="0" fontId="12" fillId="0" borderId="26" xfId="18" applyFill="1" applyBorder="1" applyAlignment="1" applyProtection="1">
      <alignment horizontal="left" vertical="center"/>
    </xf>
    <xf numFmtId="0" fontId="12" fillId="14" borderId="27" xfId="18" applyFill="1" applyBorder="1" applyAlignment="1" applyProtection="1">
      <alignment horizontal="left" vertical="center"/>
      <protection locked="0"/>
    </xf>
    <xf numFmtId="0" fontId="45" fillId="0" borderId="0" xfId="0" applyFont="1" applyAlignment="1" applyProtection="1">
      <alignment horizontal="center" vertical="center" wrapText="1"/>
      <protection locked="0"/>
    </xf>
    <xf numFmtId="2" fontId="11" fillId="15" borderId="1" xfId="0" applyNumberFormat="1" applyFont="1" applyFill="1" applyBorder="1" applyAlignment="1" applyProtection="1">
      <alignment horizontal="center" vertical="center"/>
    </xf>
    <xf numFmtId="166" fontId="11" fillId="15" borderId="12" xfId="0" applyNumberFormat="1" applyFont="1" applyFill="1" applyBorder="1" applyAlignment="1" applyProtection="1">
      <alignment horizontal="center" vertical="center"/>
    </xf>
    <xf numFmtId="0" fontId="17" fillId="2" borderId="149" xfId="6" applyFont="1" applyFill="1" applyBorder="1" applyAlignment="1" applyProtection="1">
      <alignment vertical="center"/>
    </xf>
    <xf numFmtId="0" fontId="0" fillId="2" borderId="150" xfId="0" applyFill="1" applyBorder="1" applyProtection="1"/>
    <xf numFmtId="0" fontId="0" fillId="2" borderId="151" xfId="0" applyFill="1" applyBorder="1" applyProtection="1"/>
    <xf numFmtId="0" fontId="17" fillId="2" borderId="152" xfId="6" applyFont="1" applyFill="1" applyBorder="1" applyAlignment="1" applyProtection="1">
      <alignment vertical="center"/>
    </xf>
    <xf numFmtId="0" fontId="0" fillId="2" borderId="153" xfId="0" applyFill="1" applyBorder="1" applyProtection="1"/>
    <xf numFmtId="0" fontId="0" fillId="2" borderId="154" xfId="0" applyFill="1" applyBorder="1" applyProtection="1"/>
    <xf numFmtId="0" fontId="17" fillId="2" borderId="155" xfId="6" applyFont="1" applyFill="1" applyBorder="1" applyAlignment="1" applyProtection="1">
      <alignment vertical="center"/>
    </xf>
    <xf numFmtId="0" fontId="0" fillId="2" borderId="156" xfId="0" applyFill="1" applyBorder="1" applyProtection="1"/>
    <xf numFmtId="0" fontId="0" fillId="2" borderId="157" xfId="0" applyFill="1" applyBorder="1" applyProtection="1"/>
    <xf numFmtId="0" fontId="24" fillId="6" borderId="17" xfId="7" applyFont="1" applyBorder="1" applyAlignment="1" applyProtection="1">
      <alignment horizontal="left" vertical="center"/>
    </xf>
    <xf numFmtId="165" fontId="8" fillId="14" borderId="20" xfId="4" applyNumberFormat="1" applyFont="1" applyFill="1" applyBorder="1" applyAlignment="1" applyProtection="1">
      <alignment horizontal="center" vertical="center"/>
    </xf>
    <xf numFmtId="0" fontId="11" fillId="15" borderId="20" xfId="5" applyFont="1" applyFill="1" applyBorder="1" applyAlignment="1" applyProtection="1">
      <alignment horizontal="center" vertical="center"/>
    </xf>
    <xf numFmtId="0" fontId="17" fillId="0" borderId="20" xfId="6" applyFont="1" applyFill="1" applyBorder="1" applyAlignment="1" applyProtection="1">
      <alignment horizontal="center" vertical="center"/>
    </xf>
    <xf numFmtId="0" fontId="35" fillId="16" borderId="23" xfId="0" applyFont="1" applyFill="1" applyBorder="1" applyAlignment="1" applyProtection="1">
      <alignment horizontal="center" vertical="center"/>
    </xf>
    <xf numFmtId="0" fontId="7" fillId="2" borderId="17" xfId="7" applyFill="1" applyBorder="1" applyAlignment="1" applyProtection="1">
      <alignment horizontal="left" vertical="center"/>
    </xf>
    <xf numFmtId="0" fontId="7" fillId="2" borderId="160" xfId="7" applyFill="1" applyBorder="1" applyAlignment="1" applyProtection="1">
      <alignment horizontal="left" vertical="center"/>
    </xf>
    <xf numFmtId="0" fontId="7" fillId="2" borderId="21" xfId="7" applyFill="1" applyBorder="1" applyAlignment="1" applyProtection="1">
      <alignment horizontal="left" vertical="center"/>
    </xf>
    <xf numFmtId="0" fontId="7" fillId="2" borderId="161" xfId="7" applyFill="1" applyBorder="1" applyAlignment="1" applyProtection="1">
      <alignment horizontal="left" vertical="center"/>
    </xf>
    <xf numFmtId="14" fontId="17" fillId="14" borderId="27" xfId="18" applyNumberFormat="1" applyFont="1" applyFill="1" applyBorder="1" applyAlignment="1" applyProtection="1">
      <alignment horizontal="center" vertical="center"/>
      <protection locked="0"/>
    </xf>
    <xf numFmtId="14" fontId="8" fillId="14" borderId="27" xfId="0" applyNumberFormat="1" applyFont="1" applyFill="1" applyBorder="1" applyAlignment="1" applyProtection="1">
      <alignment horizontal="center"/>
      <protection locked="0"/>
    </xf>
    <xf numFmtId="0" fontId="8" fillId="0" borderId="41" xfId="6" applyFont="1" applyBorder="1" applyAlignment="1" applyProtection="1">
      <alignment vertical="center"/>
    </xf>
    <xf numFmtId="0" fontId="6" fillId="0" borderId="66" xfId="6" applyNumberFormat="1" applyFont="1" applyBorder="1" applyAlignment="1">
      <alignment horizontal="left"/>
    </xf>
    <xf numFmtId="0" fontId="6" fillId="0" borderId="61" xfId="6" applyFont="1" applyBorder="1" applyAlignment="1">
      <alignment horizontal="left" vertical="center"/>
    </xf>
    <xf numFmtId="0" fontId="6" fillId="0" borderId="158" xfId="6" applyNumberFormat="1" applyFont="1" applyBorder="1" applyAlignment="1">
      <alignment horizontal="left" vertical="center" wrapText="1"/>
    </xf>
    <xf numFmtId="0" fontId="6" fillId="0" borderId="63" xfId="6" applyNumberFormat="1" applyFont="1" applyBorder="1" applyAlignment="1">
      <alignment horizontal="center" wrapText="1"/>
    </xf>
    <xf numFmtId="14" fontId="6" fillId="0" borderId="67" xfId="6" applyNumberFormat="1" applyFont="1" applyBorder="1" applyAlignment="1">
      <alignment horizontal="center" wrapText="1"/>
    </xf>
    <xf numFmtId="0" fontId="33" fillId="0" borderId="77" xfId="6" applyFont="1" applyBorder="1" applyAlignment="1">
      <alignment horizontal="center"/>
    </xf>
    <xf numFmtId="0" fontId="33" fillId="0" borderId="59" xfId="6" applyFont="1" applyBorder="1" applyAlignment="1">
      <alignment horizontal="center"/>
    </xf>
    <xf numFmtId="0" fontId="9" fillId="0" borderId="66" xfId="6" applyNumberFormat="1" applyFont="1" applyBorder="1" applyAlignment="1">
      <alignment horizontal="left"/>
    </xf>
    <xf numFmtId="0" fontId="8" fillId="0" borderId="48" xfId="6" applyFont="1" applyBorder="1" applyAlignment="1">
      <alignment vertical="center"/>
    </xf>
    <xf numFmtId="0" fontId="9" fillId="0" borderId="66" xfId="6" applyNumberFormat="1" applyFont="1" applyBorder="1" applyAlignment="1">
      <alignment horizontal="left" vertical="center" wrapText="1"/>
    </xf>
    <xf numFmtId="0" fontId="8" fillId="0" borderId="68" xfId="6" applyFont="1" applyBorder="1" applyAlignment="1">
      <alignment vertical="center"/>
    </xf>
    <xf numFmtId="0" fontId="9" fillId="0" borderId="69" xfId="6" applyNumberFormat="1" applyFont="1" applyBorder="1" applyAlignment="1">
      <alignment horizontal="left" vertical="center"/>
    </xf>
    <xf numFmtId="0" fontId="11" fillId="0" borderId="0" xfId="0" applyFont="1" applyBorder="1" applyAlignment="1" applyProtection="1">
      <alignment horizontal="center" vertical="center"/>
    </xf>
    <xf numFmtId="14" fontId="8" fillId="14" borderId="12" xfId="0" applyNumberFormat="1" applyFont="1" applyFill="1" applyBorder="1" applyAlignment="1" applyProtection="1">
      <alignment horizontal="center" vertical="center"/>
      <protection locked="0"/>
    </xf>
    <xf numFmtId="0" fontId="11" fillId="13" borderId="19" xfId="6" applyFont="1" applyFill="1" applyBorder="1" applyAlignment="1" applyProtection="1">
      <alignment horizontal="center" vertical="center"/>
    </xf>
    <xf numFmtId="0" fontId="17" fillId="5" borderId="39" xfId="6" applyFont="1" applyFill="1" applyBorder="1" applyAlignment="1" applyProtection="1">
      <alignment horizontal="center" vertical="center"/>
    </xf>
    <xf numFmtId="0" fontId="17" fillId="14" borderId="77" xfId="18" applyFont="1" applyFill="1" applyBorder="1" applyAlignment="1" applyProtection="1">
      <alignment horizontal="left" vertical="top"/>
      <protection locked="0"/>
    </xf>
    <xf numFmtId="0" fontId="17" fillId="14" borderId="10" xfId="18" applyFont="1" applyFill="1" applyBorder="1" applyAlignment="1" applyProtection="1">
      <alignment horizontal="left" vertical="top"/>
      <protection locked="0"/>
    </xf>
    <xf numFmtId="0" fontId="17" fillId="14" borderId="59" xfId="18" applyFont="1" applyFill="1" applyBorder="1" applyAlignment="1" applyProtection="1">
      <alignment horizontal="left" vertical="top"/>
      <protection locked="0"/>
    </xf>
    <xf numFmtId="0" fontId="17" fillId="14" borderId="24" xfId="18" applyFont="1" applyFill="1" applyBorder="1" applyAlignment="1" applyProtection="1">
      <alignment horizontal="left" vertical="top"/>
      <protection locked="0"/>
    </xf>
    <xf numFmtId="0" fontId="17" fillId="14" borderId="1" xfId="18" applyFont="1" applyFill="1" applyBorder="1" applyAlignment="1" applyProtection="1">
      <alignment horizontal="left" vertical="top"/>
      <protection locked="0"/>
    </xf>
    <xf numFmtId="0" fontId="17" fillId="14" borderId="27" xfId="18" applyFont="1" applyFill="1" applyBorder="1" applyAlignment="1" applyProtection="1">
      <alignment horizontal="left" vertical="top"/>
      <protection locked="0"/>
    </xf>
    <xf numFmtId="0" fontId="17" fillId="14" borderId="25" xfId="18" applyFont="1" applyFill="1" applyBorder="1" applyAlignment="1" applyProtection="1">
      <alignment horizontal="left" vertical="top"/>
      <protection locked="0"/>
    </xf>
    <xf numFmtId="0" fontId="17" fillId="14" borderId="34" xfId="18" applyFont="1" applyFill="1" applyBorder="1" applyAlignment="1" applyProtection="1">
      <alignment horizontal="left" vertical="top"/>
      <protection locked="0"/>
    </xf>
    <xf numFmtId="0" fontId="17" fillId="14" borderId="26" xfId="18" applyFont="1" applyFill="1" applyBorder="1" applyAlignment="1" applyProtection="1">
      <alignment horizontal="left" vertical="top"/>
      <protection locked="0"/>
    </xf>
    <xf numFmtId="0" fontId="0" fillId="0" borderId="0" xfId="0" applyBorder="1" applyProtection="1"/>
    <xf numFmtId="0" fontId="0" fillId="0" borderId="0" xfId="0" applyProtection="1"/>
    <xf numFmtId="0" fontId="10" fillId="0" borderId="11" xfId="0" applyFont="1" applyBorder="1" applyAlignment="1" applyProtection="1">
      <alignment horizontal="center" vertical="center" wrapText="1"/>
    </xf>
    <xf numFmtId="0" fontId="8" fillId="0" borderId="42" xfId="0" applyFont="1" applyFill="1" applyBorder="1" applyAlignment="1" applyProtection="1">
      <alignment horizontal="right" vertical="center"/>
    </xf>
    <xf numFmtId="0" fontId="8" fillId="0" borderId="43" xfId="0" applyFont="1" applyFill="1" applyBorder="1" applyAlignment="1" applyProtection="1">
      <alignment horizontal="right" vertical="center"/>
    </xf>
    <xf numFmtId="0" fontId="8" fillId="0" borderId="41" xfId="0" applyFont="1" applyFill="1" applyBorder="1" applyAlignment="1" applyProtection="1">
      <alignment horizontal="right" vertical="center"/>
    </xf>
    <xf numFmtId="0" fontId="10" fillId="0" borderId="31" xfId="0" applyFont="1" applyBorder="1" applyAlignment="1" applyProtection="1">
      <alignment horizontal="center" vertical="center" wrapText="1"/>
    </xf>
    <xf numFmtId="0" fontId="8" fillId="0" borderId="76" xfId="0" applyFont="1" applyBorder="1" applyAlignment="1" applyProtection="1">
      <alignment vertical="center"/>
    </xf>
    <xf numFmtId="0" fontId="8" fillId="0" borderId="80" xfId="0" applyFont="1" applyBorder="1" applyAlignment="1" applyProtection="1">
      <alignment vertical="center" wrapText="1"/>
    </xf>
    <xf numFmtId="0" fontId="8" fillId="14" borderId="15" xfId="0" applyNumberFormat="1" applyFont="1" applyFill="1" applyBorder="1" applyAlignment="1" applyProtection="1">
      <alignment horizontal="center" vertical="center"/>
      <protection locked="0"/>
    </xf>
    <xf numFmtId="9" fontId="8" fillId="14" borderId="15" xfId="23" applyFont="1" applyFill="1" applyBorder="1" applyAlignment="1" applyProtection="1">
      <alignment horizontal="center" vertical="center"/>
      <protection locked="0"/>
    </xf>
    <xf numFmtId="0" fontId="8" fillId="0" borderId="10" xfId="0" applyFont="1" applyBorder="1" applyAlignment="1" applyProtection="1">
      <alignment horizontal="center" vertical="center"/>
    </xf>
    <xf numFmtId="0" fontId="8" fillId="0" borderId="67" xfId="6" applyFont="1" applyBorder="1" applyAlignment="1" applyProtection="1">
      <alignment vertical="center"/>
    </xf>
    <xf numFmtId="0" fontId="10" fillId="0" borderId="38" xfId="6" applyFont="1" applyBorder="1" applyAlignment="1" applyProtection="1">
      <alignment horizontal="center" vertical="center"/>
    </xf>
    <xf numFmtId="0" fontId="10" fillId="0" borderId="165" xfId="6" applyFont="1" applyBorder="1" applyAlignment="1" applyProtection="1">
      <alignment horizontal="center" vertical="center"/>
    </xf>
    <xf numFmtId="2" fontId="8" fillId="0" borderId="9" xfId="0" applyNumberFormat="1" applyFont="1" applyBorder="1"/>
    <xf numFmtId="2" fontId="8" fillId="0" borderId="9" xfId="0" applyNumberFormat="1" applyFont="1" applyBorder="1" applyAlignment="1">
      <alignment horizontal="center"/>
    </xf>
    <xf numFmtId="0" fontId="10" fillId="0" borderId="10" xfId="6" applyFont="1" applyFill="1" applyBorder="1" applyAlignment="1" applyProtection="1">
      <alignment horizontal="center"/>
    </xf>
    <xf numFmtId="0" fontId="10" fillId="0" borderId="77" xfId="6" applyFont="1" applyFill="1" applyBorder="1" applyAlignment="1" applyProtection="1">
      <alignment horizontal="center"/>
    </xf>
    <xf numFmtId="0" fontId="10" fillId="0" borderId="59" xfId="6" applyFont="1" applyFill="1" applyBorder="1" applyAlignment="1" applyProtection="1">
      <alignment horizontal="center"/>
    </xf>
    <xf numFmtId="0" fontId="24" fillId="6" borderId="41" xfId="7" applyFont="1" applyBorder="1" applyAlignment="1">
      <alignment horizontal="left" vertical="center"/>
    </xf>
    <xf numFmtId="0" fontId="24" fillId="6" borderId="43" xfId="7" applyFont="1" applyBorder="1" applyAlignment="1">
      <alignment horizontal="left" vertical="center"/>
    </xf>
    <xf numFmtId="0" fontId="23" fillId="0" borderId="21" xfId="1" applyFont="1" applyBorder="1" applyAlignment="1" applyProtection="1">
      <alignment horizontal="left" vertical="center"/>
      <protection locked="0"/>
    </xf>
    <xf numFmtId="0" fontId="23" fillId="0" borderId="23" xfId="1" applyFont="1" applyBorder="1" applyAlignment="1" applyProtection="1">
      <alignment horizontal="left" vertical="center"/>
      <protection locked="0"/>
    </xf>
    <xf numFmtId="0" fontId="17" fillId="17" borderId="17" xfId="7" applyFont="1" applyFill="1" applyBorder="1" applyAlignment="1" applyProtection="1">
      <alignment horizontal="left" vertical="center" wrapText="1"/>
    </xf>
    <xf numFmtId="0" fontId="17" fillId="17" borderId="19" xfId="7" applyFont="1" applyFill="1" applyBorder="1" applyAlignment="1" applyProtection="1">
      <alignment horizontal="left" vertical="center" wrapText="1"/>
    </xf>
    <xf numFmtId="0" fontId="17" fillId="17" borderId="21" xfId="7" applyFont="1" applyFill="1" applyBorder="1" applyAlignment="1" applyProtection="1">
      <alignment horizontal="left" vertical="center" wrapText="1"/>
    </xf>
    <xf numFmtId="0" fontId="17" fillId="17" borderId="23" xfId="7" applyFont="1" applyFill="1" applyBorder="1" applyAlignment="1" applyProtection="1">
      <alignment horizontal="left" vertical="center" wrapText="1"/>
    </xf>
    <xf numFmtId="0" fontId="17" fillId="17" borderId="16" xfId="7" applyFont="1" applyFill="1" applyBorder="1" applyAlignment="1" applyProtection="1">
      <alignment horizontal="left" vertical="center" wrapText="1"/>
    </xf>
    <xf numFmtId="0" fontId="17" fillId="17" borderId="20" xfId="7" applyFont="1" applyFill="1" applyBorder="1" applyAlignment="1" applyProtection="1">
      <alignment horizontal="left" vertical="center" wrapText="1"/>
    </xf>
    <xf numFmtId="0" fontId="10" fillId="12" borderId="41" xfId="0" applyFont="1" applyFill="1" applyBorder="1" applyAlignment="1">
      <alignment horizontal="center"/>
    </xf>
    <xf numFmtId="0" fontId="10" fillId="12" borderId="43" xfId="0" applyFont="1" applyFill="1" applyBorder="1" applyAlignment="1">
      <alignment horizontal="center"/>
    </xf>
    <xf numFmtId="0" fontId="10" fillId="12" borderId="37" xfId="0" applyFont="1" applyFill="1" applyBorder="1" applyAlignment="1">
      <alignment horizontal="center" vertical="center"/>
    </xf>
    <xf numFmtId="0" fontId="10" fillId="12" borderId="72" xfId="0" applyFont="1" applyFill="1" applyBorder="1" applyAlignment="1">
      <alignment horizontal="center" vertical="center"/>
    </xf>
    <xf numFmtId="0" fontId="10" fillId="12" borderId="60" xfId="0" applyFont="1" applyFill="1" applyBorder="1" applyAlignment="1">
      <alignment horizontal="center" vertical="center"/>
    </xf>
    <xf numFmtId="0" fontId="24" fillId="6" borderId="41" xfId="7" applyFont="1" applyBorder="1" applyAlignment="1" applyProtection="1">
      <alignment horizontal="left" vertical="center"/>
    </xf>
    <xf numFmtId="0" fontId="24" fillId="6" borderId="43" xfId="7" applyFont="1" applyBorder="1" applyAlignment="1" applyProtection="1">
      <alignment horizontal="left" vertical="center"/>
    </xf>
    <xf numFmtId="0" fontId="17" fillId="0" borderId="17" xfId="6" applyFont="1" applyFill="1" applyBorder="1" applyAlignment="1" applyProtection="1">
      <alignment horizontal="left" vertical="center" wrapText="1"/>
    </xf>
    <xf numFmtId="0" fontId="17" fillId="0" borderId="18" xfId="6" applyFont="1" applyFill="1" applyBorder="1" applyAlignment="1" applyProtection="1">
      <alignment horizontal="left" vertical="center" wrapText="1"/>
    </xf>
    <xf numFmtId="0" fontId="17" fillId="0" borderId="19" xfId="6" applyFont="1" applyFill="1" applyBorder="1" applyAlignment="1" applyProtection="1">
      <alignment horizontal="left" vertical="center" wrapText="1"/>
    </xf>
    <xf numFmtId="0" fontId="17" fillId="0" borderId="16" xfId="6" applyFont="1" applyFill="1" applyBorder="1" applyAlignment="1" applyProtection="1">
      <alignment horizontal="left" vertical="center" wrapText="1"/>
    </xf>
    <xf numFmtId="0" fontId="17" fillId="0" borderId="0" xfId="6" applyFont="1" applyFill="1" applyBorder="1" applyAlignment="1" applyProtection="1">
      <alignment horizontal="left" vertical="center" wrapText="1"/>
    </xf>
    <xf numFmtId="0" fontId="17" fillId="0" borderId="20" xfId="6" applyFont="1" applyFill="1" applyBorder="1" applyAlignment="1" applyProtection="1">
      <alignment horizontal="left" vertical="center" wrapText="1"/>
    </xf>
    <xf numFmtId="0" fontId="17" fillId="0" borderId="21" xfId="6" applyFont="1" applyFill="1" applyBorder="1" applyAlignment="1" applyProtection="1">
      <alignment horizontal="left" vertical="center" wrapText="1"/>
    </xf>
    <xf numFmtId="0" fontId="17" fillId="0" borderId="22" xfId="6" applyFont="1" applyFill="1" applyBorder="1" applyAlignment="1" applyProtection="1">
      <alignment horizontal="left" vertical="center" wrapText="1"/>
    </xf>
    <xf numFmtId="0" fontId="17" fillId="0" borderId="23" xfId="6" applyFont="1" applyFill="1" applyBorder="1" applyAlignment="1" applyProtection="1">
      <alignment horizontal="left" vertical="center" wrapText="1"/>
    </xf>
    <xf numFmtId="0" fontId="8" fillId="0" borderId="16" xfId="6" applyNumberFormat="1" applyFont="1" applyBorder="1" applyAlignment="1" applyProtection="1">
      <alignment horizontal="left" vertical="center"/>
    </xf>
    <xf numFmtId="0" fontId="8" fillId="0" borderId="0" xfId="6" applyNumberFormat="1" applyFont="1" applyBorder="1" applyAlignment="1" applyProtection="1">
      <alignment horizontal="left" vertical="center"/>
    </xf>
    <xf numFmtId="0" fontId="8" fillId="0" borderId="146" xfId="6" applyNumberFormat="1" applyFont="1" applyBorder="1" applyAlignment="1" applyProtection="1">
      <alignment horizontal="left" vertical="center"/>
    </xf>
    <xf numFmtId="0" fontId="8" fillId="0" borderId="87" xfId="6" applyNumberFormat="1" applyFont="1" applyBorder="1" applyAlignment="1" applyProtection="1">
      <alignment horizontal="left" vertical="center"/>
    </xf>
    <xf numFmtId="0" fontId="8" fillId="0" borderId="20" xfId="6" applyNumberFormat="1" applyFont="1" applyBorder="1" applyAlignment="1" applyProtection="1">
      <alignment horizontal="left" vertical="center"/>
    </xf>
    <xf numFmtId="0" fontId="8" fillId="0" borderId="16" xfId="6" applyFont="1" applyBorder="1" applyAlignment="1" applyProtection="1">
      <alignment horizontal="left" vertical="center"/>
    </xf>
    <xf numFmtId="0" fontId="8" fillId="0" borderId="0" xfId="6" applyFont="1" applyBorder="1" applyAlignment="1" applyProtection="1">
      <alignment horizontal="left" vertical="center"/>
    </xf>
    <xf numFmtId="0" fontId="8" fillId="0" borderId="146" xfId="6" applyFont="1" applyBorder="1" applyAlignment="1" applyProtection="1">
      <alignment horizontal="left" vertical="center"/>
    </xf>
    <xf numFmtId="14" fontId="8" fillId="0" borderId="87" xfId="6" applyNumberFormat="1" applyFont="1" applyBorder="1" applyAlignment="1" applyProtection="1">
      <alignment horizontal="left" vertical="center"/>
    </xf>
    <xf numFmtId="14" fontId="8" fillId="0" borderId="0" xfId="6" applyNumberFormat="1" applyFont="1" applyBorder="1" applyAlignment="1" applyProtection="1">
      <alignment horizontal="left" vertical="center"/>
    </xf>
    <xf numFmtId="14" fontId="8" fillId="0" borderId="20" xfId="6" applyNumberFormat="1" applyFont="1" applyBorder="1" applyAlignment="1" applyProtection="1">
      <alignment horizontal="left" vertical="center"/>
    </xf>
    <xf numFmtId="0" fontId="8" fillId="0" borderId="21" xfId="6" applyFont="1" applyBorder="1" applyAlignment="1" applyProtection="1">
      <alignment horizontal="left" vertical="center"/>
    </xf>
    <xf numFmtId="0" fontId="8" fillId="0" borderId="22" xfId="6" applyFont="1" applyBorder="1" applyAlignment="1" applyProtection="1">
      <alignment horizontal="left" vertical="center"/>
    </xf>
    <xf numFmtId="0" fontId="8" fillId="0" borderId="147" xfId="6" applyFont="1" applyBorder="1" applyAlignment="1" applyProtection="1">
      <alignment horizontal="left" vertical="center"/>
    </xf>
    <xf numFmtId="14" fontId="8" fillId="0" borderId="148" xfId="6" applyNumberFormat="1" applyFont="1" applyBorder="1" applyAlignment="1" applyProtection="1">
      <alignment horizontal="left" vertical="center"/>
    </xf>
    <xf numFmtId="14" fontId="8" fillId="0" borderId="22" xfId="6" applyNumberFormat="1" applyFont="1" applyBorder="1" applyAlignment="1" applyProtection="1">
      <alignment horizontal="left" vertical="center"/>
    </xf>
    <xf numFmtId="14" fontId="8" fillId="0" borderId="23" xfId="6" applyNumberFormat="1" applyFont="1" applyBorder="1" applyAlignment="1" applyProtection="1">
      <alignment horizontal="left" vertical="center"/>
    </xf>
    <xf numFmtId="0" fontId="24" fillId="6" borderId="42" xfId="7" applyFont="1" applyBorder="1" applyAlignment="1" applyProtection="1">
      <alignment horizontal="left" vertical="center"/>
    </xf>
    <xf numFmtId="0" fontId="9" fillId="0" borderId="87" xfId="6" applyFont="1" applyBorder="1" applyAlignment="1" applyProtection="1">
      <alignment horizontal="left" vertical="center"/>
    </xf>
    <xf numFmtId="0" fontId="9" fillId="0" borderId="0" xfId="6" applyFont="1" applyBorder="1" applyAlignment="1" applyProtection="1">
      <alignment horizontal="left" vertical="center"/>
    </xf>
    <xf numFmtId="0" fontId="9" fillId="0" borderId="20" xfId="6" applyFont="1" applyBorder="1" applyAlignment="1" applyProtection="1">
      <alignment horizontal="left" vertical="center"/>
    </xf>
    <xf numFmtId="0" fontId="8" fillId="0" borderId="87" xfId="6" applyNumberFormat="1" applyFont="1" applyBorder="1" applyAlignment="1" applyProtection="1">
      <alignment horizontal="left" vertical="center" wrapText="1"/>
    </xf>
    <xf numFmtId="0" fontId="8" fillId="0" borderId="0" xfId="6" applyNumberFormat="1" applyFont="1" applyBorder="1" applyAlignment="1" applyProtection="1">
      <alignment horizontal="left" vertical="center" wrapText="1"/>
    </xf>
    <xf numFmtId="0" fontId="8" fillId="0" borderId="20" xfId="6" applyNumberFormat="1" applyFont="1" applyBorder="1" applyAlignment="1" applyProtection="1">
      <alignment horizontal="left" vertical="center" wrapText="1"/>
    </xf>
    <xf numFmtId="0" fontId="8" fillId="14" borderId="35" xfId="0" applyFont="1" applyFill="1" applyBorder="1" applyAlignment="1" applyProtection="1">
      <alignment horizontal="left" vertical="top" wrapText="1"/>
      <protection locked="0"/>
    </xf>
    <xf numFmtId="0" fontId="8" fillId="14" borderId="3" xfId="0" applyFont="1" applyFill="1" applyBorder="1" applyAlignment="1" applyProtection="1">
      <alignment horizontal="left" vertical="top" wrapText="1"/>
      <protection locked="0"/>
    </xf>
    <xf numFmtId="0" fontId="8" fillId="14" borderId="36" xfId="0" applyFont="1" applyFill="1" applyBorder="1" applyAlignment="1" applyProtection="1">
      <alignment horizontal="left" vertical="top" wrapText="1"/>
      <protection locked="0"/>
    </xf>
    <xf numFmtId="0" fontId="8" fillId="14" borderId="16" xfId="0" applyFont="1" applyFill="1" applyBorder="1" applyAlignment="1" applyProtection="1">
      <alignment horizontal="left" vertical="top" wrapText="1"/>
      <protection locked="0"/>
    </xf>
    <xf numFmtId="0" fontId="8" fillId="14" borderId="0" xfId="0" applyFont="1" applyFill="1" applyBorder="1" applyAlignment="1" applyProtection="1">
      <alignment horizontal="left" vertical="top" wrapText="1"/>
      <protection locked="0"/>
    </xf>
    <xf numFmtId="0" fontId="8" fillId="14" borderId="20" xfId="0" applyFont="1" applyFill="1" applyBorder="1" applyAlignment="1" applyProtection="1">
      <alignment horizontal="left" vertical="top" wrapText="1"/>
      <protection locked="0"/>
    </xf>
    <xf numFmtId="0" fontId="8" fillId="14" borderId="21" xfId="0" applyFont="1" applyFill="1" applyBorder="1" applyAlignment="1" applyProtection="1">
      <alignment horizontal="left" vertical="top" wrapText="1"/>
      <protection locked="0"/>
    </xf>
    <xf numFmtId="0" fontId="8" fillId="14" borderId="22" xfId="0" applyFont="1" applyFill="1" applyBorder="1" applyAlignment="1" applyProtection="1">
      <alignment horizontal="left" vertical="top" wrapText="1"/>
      <protection locked="0"/>
    </xf>
    <xf numFmtId="0" fontId="8" fillId="14" borderId="23" xfId="0" applyFont="1" applyFill="1" applyBorder="1" applyAlignment="1" applyProtection="1">
      <alignment horizontal="left" vertical="top" wrapText="1"/>
      <protection locked="0"/>
    </xf>
    <xf numFmtId="0" fontId="24" fillId="18" borderId="17" xfId="7" applyFont="1" applyFill="1" applyBorder="1" applyAlignment="1" applyProtection="1">
      <alignment horizontal="left" vertical="center" wrapText="1"/>
    </xf>
    <xf numFmtId="0" fontId="24" fillId="18" borderId="18" xfId="7" applyFont="1" applyFill="1" applyBorder="1" applyAlignment="1" applyProtection="1">
      <alignment horizontal="left" vertical="center" wrapText="1"/>
    </xf>
    <xf numFmtId="0" fontId="24" fillId="18" borderId="19" xfId="7" applyFont="1" applyFill="1" applyBorder="1" applyAlignment="1" applyProtection="1">
      <alignment horizontal="left" vertical="center" wrapText="1"/>
    </xf>
    <xf numFmtId="0" fontId="24" fillId="18" borderId="16" xfId="7" applyFont="1" applyFill="1" applyBorder="1" applyAlignment="1" applyProtection="1">
      <alignment horizontal="left" vertical="center" wrapText="1"/>
    </xf>
    <xf numFmtId="0" fontId="24" fillId="18" borderId="0" xfId="7" applyFont="1" applyFill="1" applyBorder="1" applyAlignment="1" applyProtection="1">
      <alignment horizontal="left" vertical="center" wrapText="1"/>
    </xf>
    <xf numFmtId="0" fontId="24" fillId="18" borderId="20" xfId="7" applyFont="1" applyFill="1" applyBorder="1" applyAlignment="1" applyProtection="1">
      <alignment horizontal="left" vertical="center" wrapText="1"/>
    </xf>
    <xf numFmtId="0" fontId="10" fillId="0" borderId="29" xfId="6" applyFont="1" applyBorder="1" applyAlignment="1" applyProtection="1">
      <alignment horizontal="center" vertical="center"/>
    </xf>
    <xf numFmtId="0" fontId="10" fillId="0" borderId="104" xfId="6" applyFont="1" applyBorder="1" applyAlignment="1" applyProtection="1">
      <alignment horizontal="center" vertical="center"/>
    </xf>
    <xf numFmtId="0" fontId="8" fillId="0" borderId="31" xfId="6" applyFont="1" applyBorder="1" applyAlignment="1" applyProtection="1">
      <alignment horizontal="left" vertical="center"/>
    </xf>
    <xf numFmtId="0" fontId="8" fillId="0" borderId="12" xfId="6" applyFont="1" applyBorder="1" applyAlignment="1" applyProtection="1">
      <alignment horizontal="left" vertical="center"/>
    </xf>
    <xf numFmtId="0" fontId="8" fillId="0" borderId="44" xfId="6" applyFont="1" applyBorder="1" applyAlignment="1" applyProtection="1">
      <alignment horizontal="left" vertical="center"/>
    </xf>
    <xf numFmtId="0" fontId="8" fillId="0" borderId="83" xfId="6" applyFont="1" applyBorder="1" applyAlignment="1" applyProtection="1">
      <alignment horizontal="left" vertical="center"/>
    </xf>
    <xf numFmtId="0" fontId="8" fillId="14" borderId="17" xfId="0" applyFont="1" applyFill="1" applyBorder="1" applyAlignment="1" applyProtection="1">
      <alignment horizontal="left" vertical="top" wrapText="1"/>
      <protection locked="0"/>
    </xf>
    <xf numFmtId="0" fontId="8" fillId="14" borderId="18" xfId="0" applyFont="1" applyFill="1" applyBorder="1" applyAlignment="1" applyProtection="1">
      <alignment horizontal="left" vertical="top" wrapText="1"/>
      <protection locked="0"/>
    </xf>
    <xf numFmtId="0" fontId="8" fillId="14" borderId="19" xfId="0" applyFont="1" applyFill="1" applyBorder="1" applyAlignment="1" applyProtection="1">
      <alignment horizontal="left" vertical="top" wrapText="1"/>
      <protection locked="0"/>
    </xf>
    <xf numFmtId="0" fontId="34" fillId="12" borderId="41" xfId="0" applyFont="1" applyFill="1" applyBorder="1" applyAlignment="1" applyProtection="1">
      <alignment horizontal="left" wrapText="1"/>
    </xf>
    <xf numFmtId="0" fontId="34" fillId="12" borderId="42" xfId="0" applyFont="1" applyFill="1" applyBorder="1" applyAlignment="1" applyProtection="1">
      <alignment horizontal="left" wrapText="1"/>
    </xf>
    <xf numFmtId="0" fontId="34" fillId="12" borderId="43" xfId="0" applyFont="1" applyFill="1" applyBorder="1" applyAlignment="1" applyProtection="1">
      <alignment horizontal="left" wrapText="1"/>
    </xf>
    <xf numFmtId="0" fontId="24" fillId="6" borderId="41" xfId="7" applyFont="1" applyBorder="1" applyAlignment="1" applyProtection="1">
      <alignment horizontal="left" vertical="center" wrapText="1"/>
    </xf>
    <xf numFmtId="0" fontId="24" fillId="6" borderId="43" xfId="7" applyFont="1" applyBorder="1" applyAlignment="1" applyProtection="1">
      <alignment horizontal="left" vertical="center" wrapText="1"/>
    </xf>
    <xf numFmtId="2" fontId="11" fillId="15" borderId="1" xfId="0" applyNumberFormat="1" applyFont="1" applyFill="1" applyBorder="1" applyAlignment="1" applyProtection="1">
      <alignment horizontal="center" vertical="center"/>
    </xf>
    <xf numFmtId="2" fontId="11" fillId="15" borderId="27" xfId="0" applyNumberFormat="1" applyFont="1" applyFill="1" applyBorder="1" applyAlignment="1" applyProtection="1">
      <alignment horizontal="center" vertical="center"/>
    </xf>
    <xf numFmtId="2" fontId="11" fillId="15" borderId="34" xfId="0" applyNumberFormat="1" applyFont="1" applyFill="1" applyBorder="1" applyAlignment="1" applyProtection="1">
      <alignment horizontal="center" vertical="center"/>
    </xf>
    <xf numFmtId="2" fontId="11" fillId="15" borderId="26" xfId="0" applyNumberFormat="1" applyFont="1" applyFill="1" applyBorder="1" applyAlignment="1" applyProtection="1">
      <alignment horizontal="center" vertical="center"/>
    </xf>
    <xf numFmtId="0" fontId="8" fillId="0" borderId="1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10" fillId="0" borderId="0"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30" xfId="0" applyFont="1" applyBorder="1" applyAlignment="1" applyProtection="1">
      <alignment horizontal="center" vertical="center"/>
    </xf>
    <xf numFmtId="2" fontId="8" fillId="14" borderId="1" xfId="0" applyNumberFormat="1" applyFont="1" applyFill="1" applyBorder="1" applyAlignment="1" applyProtection="1">
      <alignment horizontal="center" vertical="center"/>
      <protection locked="0"/>
    </xf>
    <xf numFmtId="2" fontId="8" fillId="14" borderId="27" xfId="0" applyNumberFormat="1" applyFont="1" applyFill="1" applyBorder="1" applyAlignment="1" applyProtection="1">
      <alignment horizontal="center" vertical="center"/>
      <protection locked="0"/>
    </xf>
    <xf numFmtId="0" fontId="8" fillId="14" borderId="17" xfId="0" quotePrefix="1" applyFont="1" applyFill="1" applyBorder="1" applyAlignment="1" applyProtection="1">
      <alignment horizontal="left" vertical="top" wrapText="1"/>
      <protection locked="0"/>
    </xf>
    <xf numFmtId="0" fontId="8" fillId="14" borderId="18" xfId="0" quotePrefix="1" applyFont="1" applyFill="1" applyBorder="1" applyAlignment="1" applyProtection="1">
      <alignment horizontal="left" vertical="top" wrapText="1"/>
      <protection locked="0"/>
    </xf>
    <xf numFmtId="0" fontId="8" fillId="14" borderId="19" xfId="0" quotePrefix="1" applyFont="1" applyFill="1" applyBorder="1" applyAlignment="1" applyProtection="1">
      <alignment horizontal="left" vertical="top" wrapText="1"/>
      <protection locked="0"/>
    </xf>
    <xf numFmtId="0" fontId="8" fillId="14" borderId="16" xfId="0" quotePrefix="1" applyFont="1" applyFill="1" applyBorder="1" applyAlignment="1" applyProtection="1">
      <alignment horizontal="left" vertical="top" wrapText="1"/>
      <protection locked="0"/>
    </xf>
    <xf numFmtId="0" fontId="8" fillId="14" borderId="0" xfId="0" quotePrefix="1" applyFont="1" applyFill="1" applyBorder="1" applyAlignment="1" applyProtection="1">
      <alignment horizontal="left" vertical="top" wrapText="1"/>
      <protection locked="0"/>
    </xf>
    <xf numFmtId="0" fontId="8" fillId="14" borderId="20" xfId="0" quotePrefix="1" applyFont="1" applyFill="1" applyBorder="1" applyAlignment="1" applyProtection="1">
      <alignment horizontal="left" vertical="top" wrapText="1"/>
      <protection locked="0"/>
    </xf>
    <xf numFmtId="0" fontId="8" fillId="14" borderId="21" xfId="0" quotePrefix="1" applyFont="1" applyFill="1" applyBorder="1" applyAlignment="1" applyProtection="1">
      <alignment horizontal="left" vertical="top" wrapText="1"/>
      <protection locked="0"/>
    </xf>
    <xf numFmtId="0" fontId="8" fillId="14" borderId="22" xfId="0" quotePrefix="1" applyFont="1" applyFill="1" applyBorder="1" applyAlignment="1" applyProtection="1">
      <alignment horizontal="left" vertical="top" wrapText="1"/>
      <protection locked="0"/>
    </xf>
    <xf numFmtId="0" fontId="8" fillId="14" borderId="23" xfId="0" quotePrefix="1" applyFont="1" applyFill="1" applyBorder="1" applyAlignment="1" applyProtection="1">
      <alignment horizontal="left" vertical="top" wrapText="1"/>
      <protection locked="0"/>
    </xf>
    <xf numFmtId="0" fontId="9" fillId="0" borderId="90" xfId="6" applyFont="1" applyBorder="1" applyAlignment="1" applyProtection="1">
      <alignment horizontal="left" vertical="center"/>
    </xf>
    <xf numFmtId="0" fontId="9" fillId="0" borderId="91" xfId="6" applyFont="1" applyBorder="1" applyAlignment="1" applyProtection="1">
      <alignment horizontal="left" vertical="center"/>
    </xf>
    <xf numFmtId="0" fontId="9" fillId="0" borderId="64" xfId="6" applyFont="1" applyBorder="1" applyAlignment="1" applyProtection="1">
      <alignment horizontal="left" vertical="center"/>
    </xf>
    <xf numFmtId="0" fontId="10" fillId="0" borderId="10" xfId="0" applyFont="1" applyBorder="1" applyAlignment="1" applyProtection="1">
      <alignment horizontal="center" vertical="center"/>
    </xf>
    <xf numFmtId="0" fontId="10" fillId="0" borderId="59" xfId="0" applyFont="1" applyBorder="1" applyAlignment="1" applyProtection="1">
      <alignment horizontal="center" vertical="center"/>
    </xf>
    <xf numFmtId="0" fontId="10" fillId="0" borderId="1"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8"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35" fillId="18" borderId="100" xfId="0" applyFont="1" applyFill="1" applyBorder="1" applyAlignment="1" applyProtection="1">
      <alignment horizontal="center" vertical="center"/>
    </xf>
    <xf numFmtId="0" fontId="35" fillId="18" borderId="101" xfId="0" applyFont="1" applyFill="1" applyBorder="1" applyAlignment="1" applyProtection="1">
      <alignment horizontal="center" vertical="center"/>
    </xf>
    <xf numFmtId="0" fontId="35" fillId="18" borderId="102" xfId="0" applyFont="1" applyFill="1" applyBorder="1" applyAlignment="1" applyProtection="1">
      <alignment horizontal="center" vertical="center"/>
    </xf>
    <xf numFmtId="0" fontId="10" fillId="0" borderId="32" xfId="0" applyFont="1" applyBorder="1" applyAlignment="1" applyProtection="1">
      <alignment horizontal="center" vertical="center" wrapText="1"/>
    </xf>
    <xf numFmtId="0" fontId="10" fillId="0" borderId="39" xfId="0" applyFont="1" applyBorder="1" applyAlignment="1" applyProtection="1">
      <alignment horizontal="center" vertical="center"/>
    </xf>
    <xf numFmtId="0" fontId="10" fillId="12" borderId="41" xfId="0" applyFont="1" applyFill="1" applyBorder="1" applyAlignment="1" applyProtection="1">
      <alignment horizontal="left" vertical="center"/>
    </xf>
    <xf numFmtId="0" fontId="10" fillId="12" borderId="42" xfId="0" applyFont="1" applyFill="1" applyBorder="1" applyAlignment="1" applyProtection="1">
      <alignment horizontal="left" vertical="center"/>
    </xf>
    <xf numFmtId="0" fontId="10" fillId="12" borderId="43" xfId="0" applyFont="1" applyFill="1" applyBorder="1" applyAlignment="1" applyProtection="1">
      <alignment horizontal="left" vertical="center"/>
    </xf>
    <xf numFmtId="0" fontId="42" fillId="0" borderId="17" xfId="0" applyFont="1" applyBorder="1" applyAlignment="1" applyProtection="1">
      <alignment horizontal="left" vertical="center"/>
    </xf>
    <xf numFmtId="0" fontId="42" fillId="0" borderId="18" xfId="0" applyFont="1" applyBorder="1" applyAlignment="1" applyProtection="1">
      <alignment horizontal="left" vertical="center"/>
    </xf>
    <xf numFmtId="0" fontId="42" fillId="0" borderId="16" xfId="0" applyFont="1" applyBorder="1" applyAlignment="1" applyProtection="1">
      <alignment horizontal="left" vertical="center"/>
    </xf>
    <xf numFmtId="0" fontId="42" fillId="0" borderId="0" xfId="0" applyFont="1" applyBorder="1" applyAlignment="1" applyProtection="1">
      <alignment horizontal="left" vertical="center"/>
    </xf>
    <xf numFmtId="14" fontId="9" fillId="0" borderId="94" xfId="6" applyNumberFormat="1" applyFont="1" applyBorder="1" applyAlignment="1" applyProtection="1">
      <alignment horizontal="left" vertical="center"/>
    </xf>
    <xf numFmtId="14" fontId="9" fillId="0" borderId="95" xfId="6" applyNumberFormat="1" applyFont="1" applyBorder="1" applyAlignment="1" applyProtection="1">
      <alignment horizontal="left" vertical="center"/>
    </xf>
    <xf numFmtId="14" fontId="9" fillId="0" borderId="74" xfId="6" applyNumberFormat="1" applyFont="1" applyBorder="1" applyAlignment="1" applyProtection="1">
      <alignment horizontal="left" vertical="center"/>
    </xf>
    <xf numFmtId="0" fontId="28" fillId="0" borderId="41" xfId="0" applyFont="1" applyFill="1" applyBorder="1" applyAlignment="1" applyProtection="1">
      <alignment vertical="center" wrapText="1"/>
    </xf>
    <xf numFmtId="0" fontId="28" fillId="0" borderId="42" xfId="0" applyFont="1" applyFill="1" applyBorder="1" applyAlignment="1" applyProtection="1">
      <alignment vertical="center" wrapText="1"/>
    </xf>
    <xf numFmtId="0" fontId="28" fillId="0" borderId="43" xfId="0" applyFont="1" applyFill="1" applyBorder="1" applyAlignment="1" applyProtection="1">
      <alignment vertical="center" wrapText="1"/>
    </xf>
    <xf numFmtId="0" fontId="24" fillId="6" borderId="42" xfId="7" applyFont="1" applyBorder="1" applyAlignment="1" applyProtection="1">
      <alignment horizontal="left" vertical="center" wrapText="1"/>
    </xf>
    <xf numFmtId="0" fontId="28" fillId="0" borderId="17" xfId="0" applyFont="1" applyBorder="1" applyAlignment="1" applyProtection="1">
      <alignment horizontal="left" vertical="center" wrapText="1"/>
    </xf>
    <xf numFmtId="0" fontId="28" fillId="0" borderId="18" xfId="0" applyFont="1" applyBorder="1" applyAlignment="1" applyProtection="1">
      <alignment horizontal="left" vertical="center" wrapText="1"/>
    </xf>
    <xf numFmtId="0" fontId="28" fillId="0" borderId="19" xfId="0" applyFont="1" applyBorder="1" applyAlignment="1" applyProtection="1">
      <alignment horizontal="left" vertical="center" wrapText="1"/>
    </xf>
    <xf numFmtId="0" fontId="28" fillId="0" borderId="21" xfId="0" applyFont="1" applyBorder="1" applyAlignment="1" applyProtection="1">
      <alignment horizontal="left" vertical="center" wrapText="1"/>
    </xf>
    <xf numFmtId="0" fontId="28" fillId="0" borderId="22" xfId="0" applyFont="1" applyBorder="1" applyAlignment="1" applyProtection="1">
      <alignment horizontal="left" vertical="center" wrapText="1"/>
    </xf>
    <xf numFmtId="0" fontId="28" fillId="0" borderId="23" xfId="0" applyFont="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28" fillId="0" borderId="16"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20" xfId="0" applyFont="1" applyBorder="1" applyAlignment="1" applyProtection="1">
      <alignment horizontal="left" vertical="center" wrapText="1"/>
    </xf>
    <xf numFmtId="0" fontId="25" fillId="0" borderId="0" xfId="1" applyFont="1" applyAlignment="1" applyProtection="1">
      <alignment horizontal="left" vertical="center"/>
      <protection locked="0"/>
    </xf>
    <xf numFmtId="0" fontId="9" fillId="0" borderId="92" xfId="6" applyNumberFormat="1" applyFont="1" applyBorder="1" applyAlignment="1" applyProtection="1">
      <alignment horizontal="left" vertical="center"/>
    </xf>
    <xf numFmtId="0" fontId="9" fillId="0" borderId="93" xfId="6" applyNumberFormat="1" applyFont="1" applyBorder="1" applyAlignment="1" applyProtection="1">
      <alignment horizontal="left" vertical="center"/>
    </xf>
    <xf numFmtId="0" fontId="9" fillId="0" borderId="65" xfId="6" applyNumberFormat="1" applyFont="1" applyBorder="1" applyAlignment="1" applyProtection="1">
      <alignment horizontal="left" vertical="center"/>
    </xf>
    <xf numFmtId="14" fontId="9" fillId="0" borderId="92" xfId="6" applyNumberFormat="1" applyFont="1" applyBorder="1" applyAlignment="1" applyProtection="1">
      <alignment horizontal="left" vertical="center"/>
    </xf>
    <xf numFmtId="14" fontId="9" fillId="0" borderId="93" xfId="6" applyNumberFormat="1" applyFont="1" applyBorder="1" applyAlignment="1" applyProtection="1">
      <alignment horizontal="left" vertical="center"/>
    </xf>
    <xf numFmtId="14" fontId="9" fillId="0" borderId="65" xfId="6" applyNumberFormat="1" applyFont="1" applyBorder="1" applyAlignment="1" applyProtection="1">
      <alignment horizontal="left" vertical="center"/>
    </xf>
    <xf numFmtId="0" fontId="9" fillId="0" borderId="92" xfId="6" applyNumberFormat="1" applyFont="1" applyBorder="1" applyAlignment="1" applyProtection="1">
      <alignment horizontal="left" vertical="center" wrapText="1"/>
    </xf>
    <xf numFmtId="0" fontId="9" fillId="0" borderId="93" xfId="6" applyNumberFormat="1" applyFont="1" applyBorder="1" applyAlignment="1" applyProtection="1">
      <alignment horizontal="left" vertical="center" wrapText="1"/>
    </xf>
    <xf numFmtId="0" fontId="9" fillId="0" borderId="65" xfId="6" applyNumberFormat="1" applyFont="1" applyBorder="1" applyAlignment="1" applyProtection="1">
      <alignment horizontal="left" vertical="center" wrapText="1"/>
    </xf>
    <xf numFmtId="0" fontId="10" fillId="0" borderId="33" xfId="0" applyFont="1" applyBorder="1" applyAlignment="1" applyProtection="1">
      <alignment horizontal="center"/>
    </xf>
    <xf numFmtId="0" fontId="10" fillId="0" borderId="30" xfId="0" applyFont="1" applyBorder="1" applyAlignment="1" applyProtection="1">
      <alignment horizontal="center"/>
    </xf>
    <xf numFmtId="0" fontId="9" fillId="0" borderId="90" xfId="6" applyFont="1" applyBorder="1" applyAlignment="1" applyProtection="1">
      <alignment horizontal="left"/>
    </xf>
    <xf numFmtId="0" fontId="9" fillId="0" borderId="91" xfId="6" applyFont="1" applyBorder="1" applyAlignment="1" applyProtection="1">
      <alignment horizontal="left"/>
    </xf>
    <xf numFmtId="0" fontId="9" fillId="0" borderId="64" xfId="6" applyFont="1" applyBorder="1" applyAlignment="1" applyProtection="1">
      <alignment horizontal="left"/>
    </xf>
    <xf numFmtId="0" fontId="8" fillId="0" borderId="17" xfId="0" applyFont="1" applyBorder="1" applyAlignment="1" applyProtection="1">
      <alignment horizontal="left" vertical="top" wrapText="1"/>
    </xf>
    <xf numFmtId="0" fontId="8" fillId="0" borderId="18" xfId="0" applyFont="1" applyBorder="1" applyAlignment="1" applyProtection="1">
      <alignment horizontal="left" vertical="top" wrapText="1"/>
    </xf>
    <xf numFmtId="0" fontId="8" fillId="0" borderId="19" xfId="0" applyFont="1" applyBorder="1" applyAlignment="1" applyProtection="1">
      <alignment horizontal="left" vertical="top" wrapText="1"/>
    </xf>
    <xf numFmtId="0" fontId="8" fillId="0" borderId="21" xfId="0" applyFont="1" applyBorder="1" applyAlignment="1" applyProtection="1">
      <alignment horizontal="left" vertical="top" wrapText="1"/>
    </xf>
    <xf numFmtId="0" fontId="8" fillId="0" borderId="22" xfId="0" applyFont="1" applyBorder="1" applyAlignment="1" applyProtection="1">
      <alignment horizontal="left" vertical="top" wrapText="1"/>
    </xf>
    <xf numFmtId="0" fontId="8" fillId="0" borderId="23" xfId="0" applyFont="1" applyBorder="1" applyAlignment="1" applyProtection="1">
      <alignment horizontal="left" vertical="top" wrapText="1"/>
    </xf>
    <xf numFmtId="0" fontId="9" fillId="0" borderId="92" xfId="6" applyNumberFormat="1" applyFont="1" applyBorder="1" applyAlignment="1" applyProtection="1">
      <alignment horizontal="left"/>
    </xf>
    <xf numFmtId="0" fontId="9" fillId="0" borderId="93" xfId="6" applyNumberFormat="1" applyFont="1" applyBorder="1" applyAlignment="1" applyProtection="1">
      <alignment horizontal="left"/>
    </xf>
    <xf numFmtId="0" fontId="9" fillId="0" borderId="65" xfId="6" applyNumberFormat="1" applyFont="1" applyBorder="1" applyAlignment="1" applyProtection="1">
      <alignment horizontal="left"/>
    </xf>
    <xf numFmtId="14" fontId="9" fillId="0" borderId="92" xfId="6" applyNumberFormat="1" applyFont="1" applyBorder="1" applyAlignment="1" applyProtection="1">
      <alignment horizontal="left"/>
    </xf>
    <xf numFmtId="14" fontId="9" fillId="0" borderId="93" xfId="6" applyNumberFormat="1" applyFont="1" applyBorder="1" applyAlignment="1" applyProtection="1">
      <alignment horizontal="left"/>
    </xf>
    <xf numFmtId="14" fontId="9" fillId="0" borderId="65" xfId="6" applyNumberFormat="1" applyFont="1" applyBorder="1" applyAlignment="1" applyProtection="1">
      <alignment horizontal="left"/>
    </xf>
    <xf numFmtId="14" fontId="9" fillId="0" borderId="94" xfId="6" applyNumberFormat="1" applyFont="1" applyBorder="1" applyAlignment="1" applyProtection="1">
      <alignment horizontal="left"/>
    </xf>
    <xf numFmtId="14" fontId="9" fillId="0" borderId="95" xfId="6" applyNumberFormat="1" applyFont="1" applyBorder="1" applyAlignment="1" applyProtection="1">
      <alignment horizontal="left"/>
    </xf>
    <xf numFmtId="14" fontId="9" fillId="0" borderId="74" xfId="6" applyNumberFormat="1" applyFont="1" applyBorder="1" applyAlignment="1" applyProtection="1">
      <alignment horizontal="left"/>
    </xf>
    <xf numFmtId="0" fontId="10" fillId="18" borderId="100" xfId="0" applyFont="1" applyFill="1" applyBorder="1" applyAlignment="1" applyProtection="1">
      <alignment horizontal="center" vertical="center" wrapText="1"/>
    </xf>
    <xf numFmtId="0" fontId="10" fillId="18" borderId="101" xfId="0" applyFont="1" applyFill="1" applyBorder="1" applyAlignment="1" applyProtection="1">
      <alignment horizontal="center" vertical="center" wrapText="1"/>
    </xf>
    <xf numFmtId="0" fontId="10" fillId="18" borderId="102" xfId="0" applyFont="1" applyFill="1" applyBorder="1" applyAlignment="1" applyProtection="1">
      <alignment horizontal="center" vertical="center" wrapText="1"/>
    </xf>
    <xf numFmtId="0" fontId="24" fillId="18" borderId="100" xfId="0" applyFont="1" applyFill="1" applyBorder="1" applyAlignment="1" applyProtection="1">
      <alignment horizontal="center" vertical="center" wrapText="1"/>
    </xf>
    <xf numFmtId="0" fontId="24" fillId="18" borderId="101" xfId="0" applyFont="1" applyFill="1" applyBorder="1" applyAlignment="1" applyProtection="1">
      <alignment horizontal="center" vertical="center" wrapText="1"/>
    </xf>
    <xf numFmtId="0" fontId="24" fillId="18" borderId="102" xfId="0" applyFont="1" applyFill="1" applyBorder="1" applyAlignment="1" applyProtection="1">
      <alignment horizontal="center" vertical="center" wrapText="1"/>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114" xfId="0" applyFont="1" applyBorder="1" applyAlignment="1" applyProtection="1">
      <alignment vertical="center"/>
    </xf>
    <xf numFmtId="0" fontId="8" fillId="0" borderId="93" xfId="0" applyFont="1" applyBorder="1" applyAlignment="1" applyProtection="1">
      <alignment vertical="center"/>
    </xf>
    <xf numFmtId="0" fontId="8" fillId="0" borderId="92" xfId="0" applyFont="1" applyBorder="1" applyAlignment="1" applyProtection="1">
      <alignment horizontal="left" vertical="center" wrapText="1"/>
    </xf>
    <xf numFmtId="0" fontId="8" fillId="0" borderId="46" xfId="0" applyFont="1" applyBorder="1" applyAlignment="1" applyProtection="1">
      <alignment horizontal="left" vertical="center" wrapText="1"/>
    </xf>
    <xf numFmtId="0" fontId="24" fillId="18" borderId="100" xfId="0" applyFont="1" applyFill="1" applyBorder="1" applyAlignment="1" applyProtection="1">
      <alignment horizontal="center" vertical="center"/>
    </xf>
    <xf numFmtId="0" fontId="24" fillId="18" borderId="101" xfId="0" applyFont="1" applyFill="1" applyBorder="1" applyAlignment="1" applyProtection="1">
      <alignment horizontal="center" vertical="center"/>
    </xf>
    <xf numFmtId="0" fontId="24" fillId="18" borderId="102" xfId="0" applyFont="1" applyFill="1" applyBorder="1" applyAlignment="1" applyProtection="1">
      <alignment horizontal="center" vertical="center"/>
    </xf>
    <xf numFmtId="0" fontId="17" fillId="0" borderId="142" xfId="0" applyFont="1" applyBorder="1" applyAlignment="1" applyProtection="1">
      <alignment horizontal="left" vertical="center"/>
    </xf>
    <xf numFmtId="0" fontId="17" fillId="0" borderId="139" xfId="0" applyFont="1" applyBorder="1" applyAlignment="1" applyProtection="1">
      <alignment horizontal="left" vertical="center"/>
    </xf>
    <xf numFmtId="0" fontId="8" fillId="0" borderId="29" xfId="0" applyFont="1" applyFill="1" applyBorder="1" applyAlignment="1" applyProtection="1">
      <alignment horizontal="left" vertical="center" wrapText="1"/>
    </xf>
    <xf numFmtId="0" fontId="8" fillId="0" borderId="104" xfId="0" applyFont="1" applyFill="1" applyBorder="1" applyAlignment="1" applyProtection="1">
      <alignment horizontal="left" vertical="center" wrapText="1"/>
    </xf>
    <xf numFmtId="0" fontId="10" fillId="0" borderId="132" xfId="0" applyFont="1" applyBorder="1" applyAlignment="1" applyProtection="1">
      <alignment horizontal="center" wrapText="1"/>
    </xf>
    <xf numFmtId="0" fontId="10" fillId="0" borderId="130" xfId="0" applyFont="1" applyBorder="1" applyAlignment="1" applyProtection="1">
      <alignment horizontal="center" wrapText="1"/>
    </xf>
    <xf numFmtId="0" fontId="28" fillId="0" borderId="129" xfId="0" applyFont="1" applyBorder="1" applyAlignment="1" applyProtection="1">
      <alignment horizontal="left" vertical="center" wrapText="1"/>
    </xf>
    <xf numFmtId="0" fontId="28" fillId="0" borderId="117" xfId="0" applyFont="1" applyBorder="1" applyAlignment="1" applyProtection="1">
      <alignment horizontal="left" vertical="center" wrapText="1"/>
    </xf>
    <xf numFmtId="0" fontId="28" fillId="0" borderId="118" xfId="0" applyFont="1" applyBorder="1" applyAlignment="1" applyProtection="1">
      <alignment horizontal="left" vertical="center" wrapText="1"/>
    </xf>
    <xf numFmtId="0" fontId="8" fillId="0" borderId="88" xfId="0" applyFont="1" applyBorder="1" applyAlignment="1" applyProtection="1">
      <alignment horizontal="left" vertical="center" wrapText="1"/>
    </xf>
    <xf numFmtId="0" fontId="8" fillId="0" borderId="84" xfId="0" applyFont="1" applyBorder="1" applyAlignment="1" applyProtection="1">
      <alignment horizontal="left" vertical="center" wrapText="1"/>
    </xf>
    <xf numFmtId="0" fontId="8" fillId="0" borderId="114" xfId="0" applyFont="1" applyBorder="1" applyAlignment="1" applyProtection="1">
      <alignment horizontal="left" vertical="center" wrapText="1"/>
    </xf>
    <xf numFmtId="0" fontId="8" fillId="0" borderId="65" xfId="0" applyFont="1" applyBorder="1" applyAlignment="1" applyProtection="1">
      <alignment horizontal="left" vertical="center" wrapText="1"/>
    </xf>
    <xf numFmtId="0" fontId="41" fillId="18" borderId="100" xfId="0" applyFont="1" applyFill="1" applyBorder="1" applyAlignment="1" applyProtection="1">
      <alignment horizontal="center" vertical="center"/>
    </xf>
    <xf numFmtId="0" fontId="41" fillId="18" borderId="101" xfId="0" applyFont="1" applyFill="1" applyBorder="1" applyAlignment="1" applyProtection="1">
      <alignment horizontal="center" vertical="center"/>
    </xf>
    <xf numFmtId="0" fontId="41" fillId="18" borderId="102" xfId="0" applyFont="1" applyFill="1" applyBorder="1" applyAlignment="1" applyProtection="1">
      <alignment horizontal="center" vertical="center"/>
    </xf>
    <xf numFmtId="0" fontId="17" fillId="0" borderId="87"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24" fillId="6" borderId="17" xfId="7" applyFont="1" applyBorder="1" applyAlignment="1" applyProtection="1">
      <alignment horizontal="left" vertical="center" wrapText="1"/>
    </xf>
    <xf numFmtId="0" fontId="24" fillId="6" borderId="18" xfId="7" applyFont="1" applyBorder="1" applyAlignment="1" applyProtection="1">
      <alignment horizontal="left" vertical="center" wrapText="1"/>
    </xf>
    <xf numFmtId="0" fontId="24" fillId="6" borderId="19" xfId="7" applyFont="1" applyBorder="1" applyAlignment="1" applyProtection="1">
      <alignment horizontal="left" vertical="center" wrapText="1"/>
    </xf>
    <xf numFmtId="0" fontId="30" fillId="0" borderId="17" xfId="0" applyFont="1" applyBorder="1" applyAlignment="1" applyProtection="1">
      <alignment horizontal="left" vertical="center" wrapText="1"/>
    </xf>
    <xf numFmtId="0" fontId="30" fillId="0" borderId="18" xfId="0" applyFont="1" applyBorder="1" applyAlignment="1" applyProtection="1">
      <alignment horizontal="left" vertical="center" wrapText="1"/>
    </xf>
    <xf numFmtId="0" fontId="30" fillId="0" borderId="19" xfId="0" applyFont="1" applyBorder="1" applyAlignment="1" applyProtection="1">
      <alignment horizontal="left" vertical="center" wrapText="1"/>
    </xf>
    <xf numFmtId="0" fontId="8" fillId="0" borderId="113" xfId="0" applyFont="1" applyBorder="1" applyAlignment="1" applyProtection="1">
      <alignment horizontal="left" vertical="center" wrapText="1"/>
    </xf>
    <xf numFmtId="0" fontId="8" fillId="0" borderId="64" xfId="0" applyFont="1" applyBorder="1" applyAlignment="1" applyProtection="1">
      <alignment horizontal="left" vertical="center" wrapText="1"/>
    </xf>
    <xf numFmtId="0" fontId="10" fillId="0" borderId="29"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37" xfId="0" applyFont="1" applyFill="1" applyBorder="1" applyAlignment="1" applyProtection="1">
      <alignment horizontal="center" vertical="center" wrapText="1"/>
    </xf>
    <xf numFmtId="0" fontId="10" fillId="0" borderId="72" xfId="0" applyFont="1" applyFill="1" applyBorder="1" applyAlignment="1" applyProtection="1">
      <alignment horizontal="center" vertical="center" wrapText="1"/>
    </xf>
    <xf numFmtId="0" fontId="8" fillId="0" borderId="42" xfId="0" applyFont="1" applyFill="1" applyBorder="1" applyAlignment="1" applyProtection="1">
      <alignment horizontal="right" vertical="center"/>
    </xf>
    <xf numFmtId="0" fontId="8" fillId="0" borderId="43" xfId="0" applyFont="1" applyFill="1" applyBorder="1" applyAlignment="1" applyProtection="1">
      <alignment horizontal="right" vertical="center"/>
    </xf>
    <xf numFmtId="0" fontId="8" fillId="0" borderId="41" xfId="0" applyFont="1" applyFill="1" applyBorder="1" applyAlignment="1" applyProtection="1">
      <alignment horizontal="right" vertical="center"/>
    </xf>
    <xf numFmtId="0" fontId="10" fillId="0" borderId="103" xfId="0" applyFont="1" applyBorder="1" applyAlignment="1" applyProtection="1">
      <alignment horizontal="center" vertical="center"/>
    </xf>
    <xf numFmtId="0" fontId="8" fillId="0" borderId="70" xfId="6" applyFont="1" applyBorder="1" applyAlignment="1" applyProtection="1">
      <alignment horizontal="left" vertical="center"/>
    </xf>
    <xf numFmtId="0" fontId="8" fillId="0" borderId="162" xfId="6" applyFont="1" applyBorder="1" applyAlignment="1" applyProtection="1">
      <alignment horizontal="left" vertical="center"/>
    </xf>
    <xf numFmtId="0" fontId="8" fillId="0" borderId="48" xfId="6" applyNumberFormat="1" applyFont="1" applyBorder="1" applyAlignment="1" applyProtection="1">
      <alignment horizontal="left" vertical="center"/>
    </xf>
    <xf numFmtId="0" fontId="8" fillId="0" borderId="163" xfId="6" applyNumberFormat="1" applyFont="1" applyBorder="1" applyAlignment="1" applyProtection="1">
      <alignment horizontal="left" vertical="center"/>
    </xf>
    <xf numFmtId="0" fontId="8" fillId="0" borderId="48" xfId="6" applyFont="1" applyBorder="1" applyAlignment="1" applyProtection="1">
      <alignment horizontal="left" vertical="center"/>
    </xf>
    <xf numFmtId="0" fontId="8" fillId="0" borderId="163" xfId="6" applyFont="1" applyBorder="1" applyAlignment="1" applyProtection="1">
      <alignment horizontal="left" vertical="center"/>
    </xf>
    <xf numFmtId="0" fontId="8" fillId="0" borderId="68" xfId="6" applyFont="1" applyBorder="1" applyAlignment="1" applyProtection="1">
      <alignment horizontal="left" vertical="center"/>
    </xf>
    <xf numFmtId="0" fontId="8" fillId="0" borderId="164" xfId="6" applyFont="1" applyBorder="1" applyAlignment="1" applyProtection="1">
      <alignment horizontal="left" vertical="center"/>
    </xf>
    <xf numFmtId="0" fontId="8" fillId="0" borderId="50" xfId="0" applyFont="1" applyFill="1" applyBorder="1" applyAlignment="1" applyProtection="1">
      <alignment horizontal="left" vertical="center" wrapText="1"/>
    </xf>
    <xf numFmtId="0" fontId="8" fillId="0" borderId="49" xfId="0" applyFont="1" applyFill="1" applyBorder="1" applyAlignment="1" applyProtection="1">
      <alignment horizontal="left" vertical="center" wrapText="1"/>
    </xf>
    <xf numFmtId="0" fontId="8" fillId="0" borderId="123" xfId="0" applyFont="1" applyFill="1" applyBorder="1" applyAlignment="1" applyProtection="1">
      <alignment horizontal="left" vertical="center" wrapText="1"/>
    </xf>
    <xf numFmtId="0" fontId="9" fillId="0" borderId="108" xfId="6" applyFont="1" applyBorder="1" applyAlignment="1" applyProtection="1">
      <alignment horizontal="left" vertical="center"/>
    </xf>
    <xf numFmtId="0" fontId="9" fillId="0" borderId="96" xfId="6" applyFont="1" applyBorder="1" applyAlignment="1" applyProtection="1">
      <alignment horizontal="left" vertical="center"/>
    </xf>
    <xf numFmtId="0" fontId="9" fillId="0" borderId="73" xfId="6" applyFont="1" applyBorder="1" applyAlignment="1" applyProtection="1">
      <alignment horizontal="left" vertical="center"/>
    </xf>
    <xf numFmtId="166" fontId="8" fillId="2" borderId="11" xfId="0" applyNumberFormat="1" applyFont="1" applyFill="1" applyBorder="1" applyAlignment="1" applyProtection="1">
      <alignment horizontal="center" vertical="center"/>
    </xf>
    <xf numFmtId="166" fontId="8" fillId="2" borderId="32" xfId="0" applyNumberFormat="1" applyFont="1" applyFill="1" applyBorder="1" applyAlignment="1" applyProtection="1">
      <alignment horizontal="center" vertical="center"/>
    </xf>
    <xf numFmtId="166" fontId="11" fillId="15" borderId="11" xfId="0" applyNumberFormat="1" applyFont="1" applyFill="1" applyBorder="1" applyAlignment="1" applyProtection="1">
      <alignment horizontal="center" vertical="center"/>
    </xf>
    <xf numFmtId="166" fontId="11" fillId="15" borderId="12" xfId="0" applyNumberFormat="1" applyFont="1" applyFill="1" applyBorder="1" applyAlignment="1" applyProtection="1">
      <alignment horizontal="center" vertical="center"/>
    </xf>
    <xf numFmtId="0" fontId="41" fillId="18" borderId="137" xfId="0" applyFont="1" applyFill="1" applyBorder="1" applyAlignment="1" applyProtection="1">
      <alignment horizontal="center" vertical="center"/>
    </xf>
    <xf numFmtId="0" fontId="41" fillId="18" borderId="138" xfId="0" applyFont="1" applyFill="1" applyBorder="1" applyAlignment="1" applyProtection="1">
      <alignment horizontal="center" vertical="center"/>
    </xf>
    <xf numFmtId="0" fontId="41" fillId="18" borderId="159" xfId="0" applyFont="1" applyFill="1" applyBorder="1" applyAlignment="1" applyProtection="1">
      <alignment horizontal="center" vertical="center"/>
    </xf>
    <xf numFmtId="0" fontId="43" fillId="19" borderId="48" xfId="0" applyFont="1" applyFill="1" applyBorder="1" applyAlignment="1" applyProtection="1">
      <alignment horizontal="center" vertical="center"/>
    </xf>
    <xf numFmtId="0" fontId="43" fillId="19" borderId="93" xfId="0" applyFont="1" applyFill="1" applyBorder="1" applyAlignment="1" applyProtection="1">
      <alignment horizontal="center" vertical="center"/>
    </xf>
    <xf numFmtId="0" fontId="17" fillId="14" borderId="17" xfId="0" applyFont="1" applyFill="1" applyBorder="1" applyAlignment="1" applyProtection="1">
      <alignment horizontal="left" vertical="top" wrapText="1"/>
      <protection locked="0"/>
    </xf>
    <xf numFmtId="0" fontId="17" fillId="14" borderId="18" xfId="0" applyFont="1" applyFill="1" applyBorder="1" applyAlignment="1" applyProtection="1">
      <alignment horizontal="left" vertical="top" wrapText="1"/>
      <protection locked="0"/>
    </xf>
    <xf numFmtId="0" fontId="17" fillId="14" borderId="19" xfId="0" applyFont="1" applyFill="1" applyBorder="1" applyAlignment="1" applyProtection="1">
      <alignment horizontal="left" vertical="top" wrapText="1"/>
      <protection locked="0"/>
    </xf>
    <xf numFmtId="0" fontId="17" fillId="14" borderId="16" xfId="0" applyFont="1" applyFill="1" applyBorder="1" applyAlignment="1" applyProtection="1">
      <alignment horizontal="left" vertical="top" wrapText="1"/>
      <protection locked="0"/>
    </xf>
    <xf numFmtId="0" fontId="17" fillId="14" borderId="0" xfId="0" applyFont="1" applyFill="1" applyBorder="1" applyAlignment="1" applyProtection="1">
      <alignment horizontal="left" vertical="top" wrapText="1"/>
      <protection locked="0"/>
    </xf>
    <xf numFmtId="0" fontId="17" fillId="14" borderId="20" xfId="0" applyFont="1" applyFill="1" applyBorder="1" applyAlignment="1" applyProtection="1">
      <alignment horizontal="left" vertical="top" wrapText="1"/>
      <protection locked="0"/>
    </xf>
    <xf numFmtId="0" fontId="17" fillId="14" borderId="21" xfId="0" applyFont="1" applyFill="1" applyBorder="1" applyAlignment="1" applyProtection="1">
      <alignment horizontal="left" vertical="top" wrapText="1"/>
      <protection locked="0"/>
    </xf>
    <xf numFmtId="0" fontId="17" fillId="14" borderId="22" xfId="0" applyFont="1" applyFill="1" applyBorder="1" applyAlignment="1" applyProtection="1">
      <alignment horizontal="left" vertical="top" wrapText="1"/>
      <protection locked="0"/>
    </xf>
    <xf numFmtId="0" fontId="17" fillId="14" borderId="23" xfId="0" applyFont="1" applyFill="1" applyBorder="1" applyAlignment="1" applyProtection="1">
      <alignment horizontal="left" vertical="top" wrapText="1"/>
      <protection locked="0"/>
    </xf>
    <xf numFmtId="0" fontId="8" fillId="0" borderId="41" xfId="0" applyFont="1" applyFill="1" applyBorder="1" applyAlignment="1" applyProtection="1">
      <alignment horizontal="left" vertical="center"/>
    </xf>
    <xf numFmtId="0" fontId="8" fillId="0" borderId="42" xfId="0" applyFont="1" applyFill="1" applyBorder="1" applyAlignment="1" applyProtection="1">
      <alignment horizontal="left" vertical="center"/>
    </xf>
    <xf numFmtId="0" fontId="10" fillId="0" borderId="29" xfId="0" applyFont="1" applyBorder="1" applyAlignment="1" applyProtection="1">
      <alignment horizontal="center" vertical="center"/>
    </xf>
    <xf numFmtId="0" fontId="43" fillId="19" borderId="125" xfId="0" applyFont="1" applyFill="1" applyBorder="1" applyAlignment="1" applyProtection="1">
      <alignment horizontal="center" vertical="center"/>
    </xf>
    <xf numFmtId="0" fontId="43" fillId="19" borderId="126" xfId="0" applyFont="1" applyFill="1" applyBorder="1" applyAlignment="1" applyProtection="1">
      <alignment horizontal="center" vertical="center"/>
    </xf>
    <xf numFmtId="0" fontId="10" fillId="18" borderId="100" xfId="0" applyFont="1" applyFill="1" applyBorder="1" applyAlignment="1" applyProtection="1">
      <alignment horizontal="center" vertical="center"/>
    </xf>
    <xf numFmtId="0" fontId="10" fillId="18" borderId="101" xfId="0" applyFont="1" applyFill="1" applyBorder="1" applyAlignment="1" applyProtection="1">
      <alignment horizontal="center" vertical="center"/>
    </xf>
    <xf numFmtId="0" fontId="10" fillId="18" borderId="102" xfId="0" applyFont="1" applyFill="1" applyBorder="1" applyAlignment="1" applyProtection="1">
      <alignment horizontal="center" vertical="center"/>
    </xf>
    <xf numFmtId="0" fontId="10" fillId="0" borderId="68" xfId="0" applyFont="1" applyBorder="1" applyAlignment="1" applyProtection="1">
      <alignment horizontal="left" vertical="center" wrapText="1"/>
    </xf>
    <xf numFmtId="0" fontId="10" fillId="0" borderId="98" xfId="0" applyFont="1" applyBorder="1" applyAlignment="1" applyProtection="1">
      <alignment horizontal="left" vertical="center" wrapText="1"/>
    </xf>
    <xf numFmtId="0" fontId="10" fillId="0" borderId="68" xfId="0" applyFont="1" applyBorder="1" applyAlignment="1" applyProtection="1">
      <alignment horizontal="left" vertical="center"/>
    </xf>
    <xf numFmtId="0" fontId="10" fillId="0" borderId="98" xfId="0" applyFont="1" applyBorder="1" applyAlignment="1" applyProtection="1">
      <alignment horizontal="left" vertical="center"/>
    </xf>
    <xf numFmtId="0" fontId="8" fillId="0" borderId="114" xfId="0" applyFont="1" applyBorder="1" applyAlignment="1" applyProtection="1">
      <alignment horizontal="left" vertical="center"/>
    </xf>
    <xf numFmtId="0" fontId="8" fillId="0" borderId="46" xfId="0" applyFont="1" applyBorder="1" applyAlignment="1" applyProtection="1">
      <alignment horizontal="left" vertical="center"/>
    </xf>
    <xf numFmtId="0" fontId="8" fillId="0" borderId="41"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8" fillId="0" borderId="43" xfId="0" applyFont="1" applyBorder="1" applyAlignment="1" applyProtection="1">
      <alignment horizontal="left" vertical="center" wrapText="1"/>
    </xf>
    <xf numFmtId="0" fontId="17" fillId="0" borderId="142" xfId="0" applyFont="1" applyBorder="1" applyAlignment="1" applyProtection="1">
      <alignment horizontal="left" vertical="center" wrapText="1"/>
    </xf>
    <xf numFmtId="0" fontId="17" fillId="0" borderId="139" xfId="0" applyFont="1" applyBorder="1" applyAlignment="1" applyProtection="1">
      <alignment horizontal="left" vertical="center" wrapText="1"/>
    </xf>
    <xf numFmtId="0" fontId="17" fillId="0" borderId="119" xfId="0" applyFont="1" applyFill="1" applyBorder="1" applyAlignment="1" applyProtection="1">
      <alignment horizontal="left" vertical="center"/>
    </xf>
    <xf numFmtId="0" fontId="17" fillId="0" borderId="73" xfId="0" applyFont="1" applyFill="1" applyBorder="1" applyAlignment="1" applyProtection="1">
      <alignment horizontal="left" vertical="center"/>
    </xf>
    <xf numFmtId="0" fontId="8" fillId="0" borderId="11"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90" xfId="0" applyFont="1" applyBorder="1" applyAlignment="1" applyProtection="1">
      <alignment horizontal="left" vertical="center"/>
    </xf>
    <xf numFmtId="0" fontId="8" fillId="0" borderId="85" xfId="0" applyFont="1" applyBorder="1" applyAlignment="1" applyProtection="1">
      <alignment horizontal="left" vertical="center"/>
    </xf>
    <xf numFmtId="0" fontId="8" fillId="0" borderId="92" xfId="0" applyFont="1" applyBorder="1" applyAlignment="1" applyProtection="1">
      <alignment horizontal="left" vertical="center"/>
    </xf>
    <xf numFmtId="0" fontId="8" fillId="0" borderId="115" xfId="0" applyFont="1" applyFill="1" applyBorder="1" applyAlignment="1" applyProtection="1">
      <alignment horizontal="left" vertical="center"/>
    </xf>
    <xf numFmtId="0" fontId="8" fillId="0" borderId="74" xfId="0" applyFont="1" applyFill="1" applyBorder="1" applyAlignment="1" applyProtection="1">
      <alignment horizontal="left" vertical="center"/>
    </xf>
    <xf numFmtId="0" fontId="17" fillId="0" borderId="143" xfId="0" applyFont="1" applyBorder="1" applyAlignment="1" applyProtection="1">
      <alignment vertical="center"/>
    </xf>
    <xf numFmtId="0" fontId="17" fillId="0" borderId="118" xfId="0" applyFont="1" applyBorder="1" applyAlignment="1" applyProtection="1">
      <alignment vertical="center"/>
    </xf>
    <xf numFmtId="0" fontId="28" fillId="0" borderId="125" xfId="0" applyFont="1" applyBorder="1" applyAlignment="1" applyProtection="1">
      <alignment horizontal="left" vertical="center" wrapText="1"/>
    </xf>
    <xf numFmtId="0" fontId="28" fillId="0" borderId="145" xfId="0" applyFont="1" applyBorder="1" applyAlignment="1" applyProtection="1">
      <alignment horizontal="left" vertical="center" wrapText="1"/>
    </xf>
    <xf numFmtId="0" fontId="28" fillId="0" borderId="139" xfId="0" applyFont="1" applyBorder="1" applyAlignment="1" applyProtection="1">
      <alignment horizontal="left" vertical="center" wrapText="1"/>
    </xf>
    <xf numFmtId="0" fontId="43" fillId="19" borderId="16" xfId="0" applyFont="1" applyFill="1" applyBorder="1" applyAlignment="1" applyProtection="1">
      <alignment horizontal="center" vertical="center"/>
    </xf>
    <xf numFmtId="0" fontId="43" fillId="19" borderId="0" xfId="0" applyFont="1" applyFill="1" applyBorder="1" applyAlignment="1" applyProtection="1">
      <alignment horizontal="center" vertical="center"/>
    </xf>
    <xf numFmtId="0" fontId="8" fillId="0" borderId="17" xfId="0" applyFont="1" applyFill="1" applyBorder="1" applyAlignment="1" applyProtection="1">
      <alignment horizontal="left" vertical="center" wrapText="1"/>
    </xf>
    <xf numFmtId="0" fontId="43" fillId="19" borderId="129" xfId="0" applyFont="1" applyFill="1" applyBorder="1" applyAlignment="1" applyProtection="1">
      <alignment horizontal="center" vertical="center"/>
    </xf>
    <xf numFmtId="0" fontId="43" fillId="19" borderId="118" xfId="0" applyFont="1" applyFill="1" applyBorder="1" applyAlignment="1" applyProtection="1">
      <alignment horizontal="center" vertical="center"/>
    </xf>
    <xf numFmtId="166" fontId="8" fillId="2" borderId="17" xfId="0" applyNumberFormat="1" applyFont="1" applyFill="1" applyBorder="1" applyAlignment="1" applyProtection="1">
      <alignment horizontal="center" vertical="center"/>
    </xf>
    <xf numFmtId="166" fontId="8" fillId="2" borderId="19" xfId="0" applyNumberFormat="1" applyFont="1" applyFill="1" applyBorder="1" applyAlignment="1" applyProtection="1">
      <alignment horizontal="center" vertical="center"/>
    </xf>
    <xf numFmtId="166" fontId="8" fillId="2" borderId="21" xfId="0" applyNumberFormat="1" applyFont="1" applyFill="1" applyBorder="1" applyAlignment="1" applyProtection="1">
      <alignment horizontal="center" vertical="center"/>
    </xf>
    <xf numFmtId="166" fontId="8" fillId="2" borderId="23" xfId="0" applyNumberFormat="1" applyFont="1" applyFill="1" applyBorder="1" applyAlignment="1" applyProtection="1">
      <alignment horizontal="center" vertical="center"/>
    </xf>
    <xf numFmtId="166" fontId="8" fillId="2" borderId="18" xfId="0" applyNumberFormat="1" applyFont="1" applyFill="1" applyBorder="1" applyAlignment="1" applyProtection="1">
      <alignment horizontal="center" vertical="center"/>
    </xf>
    <xf numFmtId="166" fontId="8" fillId="2" borderId="22" xfId="0" applyNumberFormat="1" applyFont="1" applyFill="1" applyBorder="1" applyAlignment="1" applyProtection="1">
      <alignment horizontal="center" vertical="center"/>
    </xf>
    <xf numFmtId="166" fontId="11" fillId="15" borderId="17" xfId="0" applyNumberFormat="1" applyFont="1" applyFill="1" applyBorder="1" applyAlignment="1" applyProtection="1">
      <alignment horizontal="center" vertical="center"/>
    </xf>
    <xf numFmtId="166" fontId="11" fillId="15" borderId="53" xfId="0" applyNumberFormat="1" applyFont="1" applyFill="1" applyBorder="1" applyAlignment="1" applyProtection="1">
      <alignment horizontal="center" vertical="center"/>
    </xf>
    <xf numFmtId="166" fontId="11" fillId="15" borderId="38" xfId="0" applyNumberFormat="1" applyFont="1" applyFill="1" applyBorder="1" applyAlignment="1" applyProtection="1">
      <alignment horizontal="center" vertical="center"/>
    </xf>
    <xf numFmtId="166" fontId="11" fillId="15" borderId="8" xfId="0" applyNumberFormat="1" applyFont="1" applyFill="1" applyBorder="1" applyAlignment="1" applyProtection="1">
      <alignment horizontal="center" vertical="center"/>
    </xf>
    <xf numFmtId="166" fontId="11" fillId="15" borderId="18" xfId="0" applyNumberFormat="1" applyFont="1" applyFill="1" applyBorder="1" applyAlignment="1" applyProtection="1">
      <alignment horizontal="center" vertical="center"/>
    </xf>
    <xf numFmtId="166" fontId="11" fillId="15" borderId="7" xfId="0" applyNumberFormat="1" applyFont="1" applyFill="1" applyBorder="1" applyAlignment="1" applyProtection="1">
      <alignment horizontal="center" vertical="center"/>
    </xf>
    <xf numFmtId="0" fontId="10" fillId="0" borderId="31" xfId="0" applyFont="1" applyBorder="1" applyAlignment="1" applyProtection="1">
      <alignment horizontal="center" vertical="center" wrapText="1"/>
    </xf>
    <xf numFmtId="166" fontId="11" fillId="15" borderId="35" xfId="0" applyNumberFormat="1" applyFont="1" applyFill="1" applyBorder="1" applyAlignment="1" applyProtection="1">
      <alignment horizontal="center" vertical="center"/>
    </xf>
    <xf numFmtId="166" fontId="11" fillId="15" borderId="15" xfId="0" applyNumberFormat="1" applyFont="1" applyFill="1" applyBorder="1" applyAlignment="1" applyProtection="1">
      <alignment horizontal="center" vertical="center"/>
    </xf>
    <xf numFmtId="166" fontId="11" fillId="15" borderId="16" xfId="0" applyNumberFormat="1" applyFont="1" applyFill="1" applyBorder="1" applyAlignment="1" applyProtection="1">
      <alignment horizontal="center" vertical="center"/>
    </xf>
    <xf numFmtId="166" fontId="11" fillId="15" borderId="5" xfId="0" applyNumberFormat="1" applyFont="1" applyFill="1" applyBorder="1" applyAlignment="1" applyProtection="1">
      <alignment horizontal="center" vertical="center"/>
    </xf>
    <xf numFmtId="166" fontId="11" fillId="15" borderId="3" xfId="0" applyNumberFormat="1" applyFont="1" applyFill="1" applyBorder="1" applyAlignment="1" applyProtection="1">
      <alignment horizontal="center" vertical="center"/>
    </xf>
    <xf numFmtId="166" fontId="11" fillId="15" borderId="0" xfId="0" applyNumberFormat="1" applyFont="1" applyFill="1" applyBorder="1" applyAlignment="1" applyProtection="1">
      <alignment horizontal="center" vertical="center"/>
    </xf>
    <xf numFmtId="0" fontId="24" fillId="6" borderId="42" xfId="7" applyFont="1" applyBorder="1" applyAlignment="1" applyProtection="1">
      <alignment horizontal="center" vertical="center"/>
    </xf>
    <xf numFmtId="0" fontId="24" fillId="6" borderId="43" xfId="7" applyFont="1" applyBorder="1" applyAlignment="1" applyProtection="1">
      <alignment horizontal="center" vertical="center"/>
    </xf>
    <xf numFmtId="0" fontId="8" fillId="0" borderId="48" xfId="0" applyFont="1" applyFill="1" applyBorder="1" applyAlignment="1" applyProtection="1">
      <alignment horizontal="left" vertical="center" wrapText="1"/>
    </xf>
    <xf numFmtId="0" fontId="8" fillId="0" borderId="93" xfId="0" applyFont="1" applyFill="1" applyBorder="1" applyAlignment="1" applyProtection="1">
      <alignment horizontal="left" vertical="center" wrapText="1"/>
    </xf>
    <xf numFmtId="0" fontId="8" fillId="0" borderId="65" xfId="0" applyFont="1" applyFill="1" applyBorder="1" applyAlignment="1" applyProtection="1">
      <alignment horizontal="left" vertical="center" wrapText="1"/>
    </xf>
    <xf numFmtId="0" fontId="10" fillId="0" borderId="37"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31" xfId="0" applyFont="1" applyBorder="1" applyAlignment="1" applyProtection="1">
      <alignment horizontal="center" vertical="center"/>
    </xf>
    <xf numFmtId="0" fontId="8" fillId="14" borderId="16" xfId="0" applyFont="1" applyFill="1" applyBorder="1" applyAlignment="1" applyProtection="1">
      <alignment horizontal="center" vertical="center"/>
      <protection locked="0"/>
    </xf>
    <xf numFmtId="0" fontId="8" fillId="14" borderId="0" xfId="0" applyFont="1" applyFill="1" applyBorder="1" applyAlignment="1" applyProtection="1">
      <alignment horizontal="center" vertical="center"/>
      <protection locked="0"/>
    </xf>
    <xf numFmtId="0" fontId="8" fillId="14" borderId="20" xfId="0" applyFont="1" applyFill="1" applyBorder="1" applyAlignment="1" applyProtection="1">
      <alignment horizontal="center" vertical="center"/>
      <protection locked="0"/>
    </xf>
    <xf numFmtId="0" fontId="8" fillId="14" borderId="21" xfId="0" applyFont="1" applyFill="1" applyBorder="1" applyAlignment="1" applyProtection="1">
      <alignment horizontal="center" vertical="center"/>
      <protection locked="0"/>
    </xf>
    <xf numFmtId="0" fontId="8" fillId="14" borderId="22" xfId="0" applyFont="1" applyFill="1" applyBorder="1" applyAlignment="1" applyProtection="1">
      <alignment horizontal="center" vertical="center"/>
      <protection locked="0"/>
    </xf>
    <xf numFmtId="0" fontId="8" fillId="14" borderId="23" xfId="0" applyFont="1" applyFill="1" applyBorder="1" applyAlignment="1" applyProtection="1">
      <alignment horizontal="center" vertical="center"/>
      <protection locked="0"/>
    </xf>
    <xf numFmtId="0" fontId="25" fillId="0" borderId="0" xfId="1" applyFont="1" applyAlignment="1" applyProtection="1">
      <alignment horizontal="left"/>
      <protection locked="0"/>
    </xf>
    <xf numFmtId="0" fontId="8" fillId="14" borderId="38" xfId="0" applyFont="1" applyFill="1" applyBorder="1" applyAlignment="1" applyProtection="1">
      <alignment horizontal="left" vertical="top" wrapText="1"/>
      <protection locked="0"/>
    </xf>
    <xf numFmtId="0" fontId="8" fillId="14" borderId="7" xfId="0" applyFont="1" applyFill="1" applyBorder="1" applyAlignment="1" applyProtection="1">
      <alignment horizontal="left" vertical="top" wrapText="1"/>
      <protection locked="0"/>
    </xf>
    <xf numFmtId="0" fontId="8" fillId="14" borderId="39" xfId="0" applyFont="1" applyFill="1" applyBorder="1" applyAlignment="1" applyProtection="1">
      <alignment horizontal="left" vertical="top" wrapText="1"/>
      <protection locked="0"/>
    </xf>
    <xf numFmtId="0" fontId="24" fillId="6" borderId="41" xfId="7" applyFont="1" applyBorder="1" applyAlignment="1" applyProtection="1">
      <alignment horizontal="left" vertical="top"/>
    </xf>
    <xf numFmtId="0" fontId="24" fillId="6" borderId="42" xfId="7" applyFont="1" applyBorder="1" applyAlignment="1" applyProtection="1">
      <alignment horizontal="left" vertical="top"/>
    </xf>
    <xf numFmtId="0" fontId="24" fillId="6" borderId="43" xfId="7" applyFont="1" applyBorder="1" applyAlignment="1" applyProtection="1">
      <alignment horizontal="left" vertical="top"/>
    </xf>
    <xf numFmtId="0" fontId="6" fillId="0" borderId="31" xfId="6" applyBorder="1" applyAlignment="1" applyProtection="1">
      <alignment horizontal="left" vertical="center"/>
    </xf>
    <xf numFmtId="0" fontId="6" fillId="0" borderId="12" xfId="6" applyBorder="1" applyAlignment="1" applyProtection="1">
      <alignment horizontal="left" vertical="center"/>
    </xf>
    <xf numFmtId="0" fontId="6" fillId="0" borderId="44" xfId="6" applyBorder="1" applyAlignment="1" applyProtection="1">
      <alignment horizontal="left" vertical="center"/>
    </xf>
    <xf numFmtId="0" fontId="6" fillId="0" borderId="83" xfId="6" applyBorder="1" applyAlignment="1" applyProtection="1">
      <alignment horizontal="left" vertical="center"/>
    </xf>
    <xf numFmtId="0" fontId="17" fillId="18" borderId="16" xfId="7" applyFont="1" applyFill="1" applyBorder="1" applyAlignment="1" applyProtection="1">
      <alignment horizontal="left" vertical="center" wrapText="1"/>
    </xf>
    <xf numFmtId="0" fontId="17" fillId="18" borderId="0" xfId="7" applyFont="1" applyFill="1" applyBorder="1" applyAlignment="1" applyProtection="1">
      <alignment horizontal="left" vertical="center" wrapText="1"/>
    </xf>
    <xf numFmtId="0" fontId="17" fillId="18" borderId="20" xfId="7" applyFont="1" applyFill="1" applyBorder="1" applyAlignment="1" applyProtection="1">
      <alignment horizontal="left" vertical="center" wrapText="1"/>
    </xf>
    <xf numFmtId="0" fontId="17" fillId="18" borderId="21" xfId="7" applyFont="1" applyFill="1" applyBorder="1" applyAlignment="1" applyProtection="1">
      <alignment horizontal="left" vertical="center" wrapText="1"/>
    </xf>
    <xf numFmtId="0" fontId="17" fillId="18" borderId="22" xfId="7" applyFont="1" applyFill="1" applyBorder="1" applyAlignment="1" applyProtection="1">
      <alignment horizontal="left" vertical="center" wrapText="1"/>
    </xf>
    <xf numFmtId="0" fontId="17" fillId="18" borderId="23" xfId="7" applyFont="1" applyFill="1" applyBorder="1" applyAlignment="1" applyProtection="1">
      <alignment horizontal="left" vertical="center" wrapText="1"/>
    </xf>
    <xf numFmtId="0" fontId="10" fillId="0" borderId="29" xfId="6" applyFont="1" applyBorder="1" applyAlignment="1" applyProtection="1">
      <alignment horizontal="center"/>
    </xf>
    <xf numFmtId="0" fontId="10" fillId="0" borderId="104" xfId="6" applyFont="1" applyBorder="1" applyAlignment="1" applyProtection="1">
      <alignment horizontal="center"/>
    </xf>
    <xf numFmtId="0" fontId="7" fillId="6" borderId="41" xfId="7" applyFont="1" applyBorder="1" applyAlignment="1">
      <alignment horizontal="left" vertical="center"/>
    </xf>
    <xf numFmtId="0" fontId="7" fillId="6" borderId="43" xfId="7" applyFont="1" applyBorder="1" applyAlignment="1">
      <alignment horizontal="left" vertical="center"/>
    </xf>
    <xf numFmtId="20" fontId="8" fillId="0" borderId="20" xfId="0" applyNumberFormat="1" applyFont="1" applyFill="1" applyBorder="1" applyAlignment="1" applyProtection="1">
      <alignment vertical="center"/>
    </xf>
  </cellXfs>
  <cellStyles count="24">
    <cellStyle name="40% - Accent1" xfId="4" builtinId="31"/>
    <cellStyle name="60% - Accent2" xfId="5" builtinId="36"/>
    <cellStyle name="Auto Populated Cells" xfId="8"/>
    <cellStyle name="Calculation 2" xfId="9"/>
    <cellStyle name="Conditional Cell" xfId="10"/>
    <cellStyle name="Explanatory Text 2" xfId="11"/>
    <cellStyle name="Explanatory Text 3" xfId="20"/>
    <cellStyle name="Fixed Values" xfId="12"/>
    <cellStyle name="Heading 4 2" xfId="7"/>
    <cellStyle name="Hyperlink" xfId="1" builtinId="8"/>
    <cellStyle name="Hyperlink 2" xfId="19"/>
    <cellStyle name="Input 2" xfId="13"/>
    <cellStyle name="Input 3" xfId="18"/>
    <cellStyle name="Normal" xfId="0" builtinId="0"/>
    <cellStyle name="Normal 2" xfId="2"/>
    <cellStyle name="Normal 2 2" xfId="21"/>
    <cellStyle name="Normal 3" xfId="3"/>
    <cellStyle name="Normal 3 2" xfId="22"/>
    <cellStyle name="Normal 4" xfId="6"/>
    <cellStyle name="Output 2" xfId="14"/>
    <cellStyle name="Percent" xfId="23" builtinId="5"/>
    <cellStyle name="Revision Needed" xfId="15"/>
    <cellStyle name="Tab Header" xfId="16"/>
    <cellStyle name="Table Header" xfId="17"/>
  </cellStyles>
  <dxfs count="26">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s>
  <tableStyles count="0" defaultTableStyle="TableStyleMedium9" defaultPivotStyle="PivotStyleLight16"/>
  <colors>
    <mruColors>
      <color rgb="FF99CCFF"/>
      <color rgb="FF800000"/>
      <color rgb="FFFFFFCC"/>
      <color rgb="FFFFCCFF"/>
      <color rgb="FFFFCCCC"/>
      <color rgb="FF0066CC"/>
      <color rgb="FF000000"/>
      <color rgb="FF99FF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261968</xdr:colOff>
      <xdr:row>52</xdr:row>
      <xdr:rowOff>107154</xdr:rowOff>
    </xdr:from>
    <xdr:to>
      <xdr:col>12</xdr:col>
      <xdr:colOff>421006</xdr:colOff>
      <xdr:row>55</xdr:row>
      <xdr:rowOff>342898</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941624" y="19216685"/>
          <a:ext cx="3737717" cy="914400"/>
        </a:xfrm>
        <a:prstGeom prst="rect">
          <a:avLst/>
        </a:prstGeom>
        <a:noFill/>
      </xdr:spPr>
    </xdr:pic>
    <xdr:clientData/>
  </xdr:twoCellAnchor>
  <xdr:twoCellAnchor editAs="oneCell">
    <xdr:from>
      <xdr:col>8</xdr:col>
      <xdr:colOff>285780</xdr:colOff>
      <xdr:row>59</xdr:row>
      <xdr:rowOff>150802</xdr:rowOff>
    </xdr:from>
    <xdr:to>
      <xdr:col>12</xdr:col>
      <xdr:colOff>317351</xdr:colOff>
      <xdr:row>62</xdr:row>
      <xdr:rowOff>430202</xdr:rowOff>
    </xdr:to>
    <xdr:pic>
      <xdr:nvPicPr>
        <xdr:cNvPr id="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8965436" y="20772427"/>
          <a:ext cx="3610250" cy="92233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321470</xdr:colOff>
      <xdr:row>54</xdr:row>
      <xdr:rowOff>221117</xdr:rowOff>
    </xdr:from>
    <xdr:to>
      <xdr:col>12</xdr:col>
      <xdr:colOff>495250</xdr:colOff>
      <xdr:row>57</xdr:row>
      <xdr:rowOff>33338</xdr:rowOff>
    </xdr:to>
    <xdr:pic>
      <xdr:nvPicPr>
        <xdr:cNvPr id="307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9016434" y="12875760"/>
          <a:ext cx="3752459" cy="900792"/>
        </a:xfrm>
        <a:prstGeom prst="rect">
          <a:avLst/>
        </a:prstGeom>
        <a:noFill/>
      </xdr:spPr>
    </xdr:pic>
    <xdr:clientData/>
  </xdr:twoCellAnchor>
  <xdr:twoCellAnchor editAs="oneCell">
    <xdr:from>
      <xdr:col>8</xdr:col>
      <xdr:colOff>362289</xdr:colOff>
      <xdr:row>62</xdr:row>
      <xdr:rowOff>171791</xdr:rowOff>
    </xdr:from>
    <xdr:to>
      <xdr:col>12</xdr:col>
      <xdr:colOff>404633</xdr:colOff>
      <xdr:row>64</xdr:row>
      <xdr:rowOff>378619</xdr:rowOff>
    </xdr:to>
    <xdr:pic>
      <xdr:nvPicPr>
        <xdr:cNvPr id="307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9057253" y="14921934"/>
          <a:ext cx="3621023" cy="87357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7633a1c7fbf2249a129e066073bf5b61&amp;node=10:3.0.1.4.18&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76"/>
  <sheetViews>
    <sheetView showGridLines="0" tabSelected="1" zoomScale="80" zoomScaleNormal="80" workbookViewId="0">
      <selection activeCell="B11" sqref="B11:C11"/>
    </sheetView>
  </sheetViews>
  <sheetFormatPr defaultRowHeight="16.5" x14ac:dyDescent="0.25"/>
  <cols>
    <col min="1" max="1" width="3.42578125" style="89" customWidth="1"/>
    <col min="2" max="2" width="39.42578125" style="89" customWidth="1"/>
    <col min="3" max="3" width="153.7109375" style="89" customWidth="1"/>
    <col min="4" max="4" width="4.42578125" style="89" customWidth="1"/>
    <col min="5" max="5" width="3.7109375" style="89" customWidth="1"/>
    <col min="6" max="16384" width="9.140625" style="89"/>
  </cols>
  <sheetData>
    <row r="1" spans="2:5" ht="17.25" thickBot="1" x14ac:dyDescent="0.3">
      <c r="E1" s="90"/>
    </row>
    <row r="2" spans="2:5" ht="18" thickBot="1" x14ac:dyDescent="0.3">
      <c r="B2" s="594" t="str">
        <f>'Version Control'!$B$2</f>
        <v>Title Block</v>
      </c>
      <c r="C2" s="595"/>
      <c r="E2" s="90"/>
    </row>
    <row r="3" spans="2:5" s="92" customFormat="1" x14ac:dyDescent="0.3">
      <c r="B3" s="428" t="str">
        <f>'Version Control'!$B$3</f>
        <v>Test Report Template Name:</v>
      </c>
      <c r="C3" s="429" t="str">
        <f>'Version Control'!$C$3</f>
        <v xml:space="preserve">Residential Refrigerator-Freezer  </v>
      </c>
      <c r="E3" s="93"/>
    </row>
    <row r="4" spans="2:5" s="92" customFormat="1" x14ac:dyDescent="0.3">
      <c r="B4" s="426" t="str">
        <f>'Version Control'!$B$4</f>
        <v>Version Number:</v>
      </c>
      <c r="C4" s="556" t="str">
        <f>'Version Control'!$C$4</f>
        <v>v1.0</v>
      </c>
      <c r="E4" s="93"/>
    </row>
    <row r="5" spans="2:5" s="92" customFormat="1" x14ac:dyDescent="0.3">
      <c r="B5" s="425" t="str">
        <f>'Version Control'!$B$5</f>
        <v xml:space="preserve">Latest Template Revision: </v>
      </c>
      <c r="C5" s="423">
        <f>'Version Control'!$C$5</f>
        <v>41842</v>
      </c>
      <c r="E5" s="93"/>
    </row>
    <row r="6" spans="2:5" s="92" customFormat="1" x14ac:dyDescent="0.3">
      <c r="B6" s="425" t="str">
        <f>'Version Control'!$B$6</f>
        <v>Tab Name:</v>
      </c>
      <c r="C6" s="556" t="str">
        <f ca="1">MID(CELL("filename",B1), FIND("]", CELL("filename", B1))+ 1, 255)</f>
        <v>Instructions</v>
      </c>
      <c r="E6" s="93"/>
    </row>
    <row r="7" spans="2:5" ht="17.25" thickBot="1" x14ac:dyDescent="0.3">
      <c r="B7" s="559" t="str">
        <f>'Version Control'!$B$7</f>
        <v>File Name:</v>
      </c>
      <c r="C7" s="560" t="str">
        <f ca="1">'Version Control'!$C$7</f>
        <v>Residential Refrigerator-Freezer Appendix A – v1.0.xlsx</v>
      </c>
      <c r="E7" s="90"/>
    </row>
    <row r="8" spans="2:5" x14ac:dyDescent="0.25">
      <c r="E8" s="90"/>
    </row>
    <row r="9" spans="2:5" ht="17.25" thickBot="1" x14ac:dyDescent="0.3">
      <c r="E9" s="90"/>
    </row>
    <row r="10" spans="2:5" ht="18" thickBot="1" x14ac:dyDescent="0.3">
      <c r="B10" s="76" t="s">
        <v>222</v>
      </c>
      <c r="C10" s="78"/>
      <c r="E10" s="90"/>
    </row>
    <row r="11" spans="2:5" ht="20.25" customHeight="1" thickBot="1" x14ac:dyDescent="0.3">
      <c r="B11" s="596" t="s">
        <v>464</v>
      </c>
      <c r="C11" s="597"/>
      <c r="E11" s="90"/>
    </row>
    <row r="12" spans="2:5" ht="17.25" thickBot="1" x14ac:dyDescent="0.3">
      <c r="E12" s="90"/>
    </row>
    <row r="13" spans="2:5" ht="18" thickBot="1" x14ac:dyDescent="0.3">
      <c r="B13" s="609" t="s">
        <v>120</v>
      </c>
      <c r="C13" s="610"/>
      <c r="E13" s="90"/>
    </row>
    <row r="14" spans="2:5" ht="17.25" x14ac:dyDescent="0.25">
      <c r="B14" s="587" t="s">
        <v>223</v>
      </c>
      <c r="C14" s="588" t="s">
        <v>224</v>
      </c>
      <c r="E14" s="90"/>
    </row>
    <row r="15" spans="2:5" x14ac:dyDescent="0.25">
      <c r="B15" s="177" t="s">
        <v>255</v>
      </c>
      <c r="C15" s="586" t="s">
        <v>415</v>
      </c>
      <c r="E15" s="90"/>
    </row>
    <row r="16" spans="2:5" x14ac:dyDescent="0.25">
      <c r="B16" s="95" t="s">
        <v>345</v>
      </c>
      <c r="C16" s="508" t="s">
        <v>416</v>
      </c>
      <c r="E16" s="90"/>
    </row>
    <row r="17" spans="2:5" x14ac:dyDescent="0.25">
      <c r="B17" s="95" t="s">
        <v>346</v>
      </c>
      <c r="C17" s="508" t="s">
        <v>417</v>
      </c>
      <c r="E17" s="90"/>
    </row>
    <row r="18" spans="2:5" x14ac:dyDescent="0.25">
      <c r="B18" s="95" t="s">
        <v>347</v>
      </c>
      <c r="C18" s="508" t="s">
        <v>418</v>
      </c>
      <c r="E18" s="90"/>
    </row>
    <row r="19" spans="2:5" x14ac:dyDescent="0.25">
      <c r="B19" s="95" t="s">
        <v>348</v>
      </c>
      <c r="C19" s="508" t="s">
        <v>419</v>
      </c>
      <c r="E19" s="90"/>
    </row>
    <row r="20" spans="2:5" x14ac:dyDescent="0.25">
      <c r="B20" s="95" t="s">
        <v>349</v>
      </c>
      <c r="C20" s="508" t="s">
        <v>418</v>
      </c>
      <c r="E20" s="90"/>
    </row>
    <row r="21" spans="2:5" x14ac:dyDescent="0.25">
      <c r="B21" s="95" t="s">
        <v>225</v>
      </c>
      <c r="C21" s="508" t="s">
        <v>420</v>
      </c>
      <c r="E21" s="90"/>
    </row>
    <row r="22" spans="2:5" x14ac:dyDescent="0.25">
      <c r="B22" s="95" t="s">
        <v>249</v>
      </c>
      <c r="C22" s="508" t="s">
        <v>422</v>
      </c>
      <c r="E22" s="90"/>
    </row>
    <row r="23" spans="2:5" x14ac:dyDescent="0.25">
      <c r="B23" s="95" t="s">
        <v>136</v>
      </c>
      <c r="C23" s="508" t="s">
        <v>421</v>
      </c>
      <c r="E23" s="90"/>
    </row>
    <row r="24" spans="2:5" x14ac:dyDescent="0.25">
      <c r="B24" s="95" t="s">
        <v>44</v>
      </c>
      <c r="C24" s="508" t="s">
        <v>423</v>
      </c>
      <c r="E24" s="90"/>
    </row>
    <row r="25" spans="2:5" x14ac:dyDescent="0.25">
      <c r="B25" s="95" t="s">
        <v>41</v>
      </c>
      <c r="C25" s="508" t="s">
        <v>424</v>
      </c>
      <c r="E25" s="90"/>
    </row>
    <row r="26" spans="2:5" x14ac:dyDescent="0.25">
      <c r="B26" s="95" t="s">
        <v>251</v>
      </c>
      <c r="C26" s="508" t="s">
        <v>425</v>
      </c>
      <c r="E26" s="90"/>
    </row>
    <row r="27" spans="2:5" x14ac:dyDescent="0.25">
      <c r="B27" s="95" t="s">
        <v>252</v>
      </c>
      <c r="C27" s="508" t="s">
        <v>426</v>
      </c>
      <c r="E27" s="90"/>
    </row>
    <row r="28" spans="2:5" x14ac:dyDescent="0.25">
      <c r="B28" s="95" t="s">
        <v>181</v>
      </c>
      <c r="C28" s="508" t="s">
        <v>427</v>
      </c>
      <c r="E28" s="90"/>
    </row>
    <row r="29" spans="2:5" x14ac:dyDescent="0.25">
      <c r="B29" s="95" t="s">
        <v>278</v>
      </c>
      <c r="C29" s="508" t="s">
        <v>428</v>
      </c>
      <c r="E29" s="90"/>
    </row>
    <row r="30" spans="2:5" x14ac:dyDescent="0.25">
      <c r="B30" s="95" t="s">
        <v>248</v>
      </c>
      <c r="C30" s="508" t="s">
        <v>429</v>
      </c>
      <c r="E30" s="90"/>
    </row>
    <row r="31" spans="2:5" x14ac:dyDescent="0.25">
      <c r="B31" s="97" t="s">
        <v>253</v>
      </c>
      <c r="C31" s="509" t="s">
        <v>430</v>
      </c>
      <c r="E31" s="90"/>
    </row>
    <row r="32" spans="2:5" ht="17.25" thickBot="1" x14ac:dyDescent="0.3">
      <c r="B32" s="98" t="s">
        <v>250</v>
      </c>
      <c r="C32" s="510" t="s">
        <v>431</v>
      </c>
      <c r="E32" s="90"/>
    </row>
    <row r="33" spans="2:5" ht="18" thickBot="1" x14ac:dyDescent="0.3">
      <c r="B33" s="99"/>
      <c r="C33" s="99"/>
      <c r="E33" s="90"/>
    </row>
    <row r="34" spans="2:5" s="92" customFormat="1" ht="18" thickBot="1" x14ac:dyDescent="0.4">
      <c r="B34" s="604" t="s">
        <v>340</v>
      </c>
      <c r="C34" s="605"/>
      <c r="E34" s="93"/>
    </row>
    <row r="35" spans="2:5" s="92" customFormat="1" ht="15" customHeight="1" x14ac:dyDescent="0.25">
      <c r="B35" s="606" t="s">
        <v>432</v>
      </c>
      <c r="C35" s="563" t="s">
        <v>433</v>
      </c>
      <c r="E35" s="93"/>
    </row>
    <row r="36" spans="2:5" ht="16.5" customHeight="1" x14ac:dyDescent="0.25">
      <c r="B36" s="607"/>
      <c r="C36" s="564" t="s">
        <v>441</v>
      </c>
      <c r="E36" s="90"/>
    </row>
    <row r="37" spans="2:5" ht="16.5" customHeight="1" x14ac:dyDescent="0.25">
      <c r="B37" s="607" t="s">
        <v>434</v>
      </c>
      <c r="C37" s="538" t="s">
        <v>184</v>
      </c>
      <c r="E37" s="90"/>
    </row>
    <row r="38" spans="2:5" ht="16.5" customHeight="1" x14ac:dyDescent="0.25">
      <c r="B38" s="607"/>
      <c r="C38" s="539" t="s">
        <v>435</v>
      </c>
      <c r="E38" s="90"/>
    </row>
    <row r="39" spans="2:5" x14ac:dyDescent="0.25">
      <c r="B39" s="607"/>
      <c r="C39" s="540" t="s">
        <v>436</v>
      </c>
      <c r="E39" s="90"/>
    </row>
    <row r="40" spans="2:5" ht="21.75" thickBot="1" x14ac:dyDescent="0.3">
      <c r="B40" s="608"/>
      <c r="C40" s="541" t="s">
        <v>355</v>
      </c>
      <c r="E40" s="90"/>
    </row>
    <row r="41" spans="2:5" ht="17.25" thickBot="1" x14ac:dyDescent="0.3">
      <c r="B41" s="24"/>
      <c r="C41" s="22"/>
      <c r="E41" s="90"/>
    </row>
    <row r="42" spans="2:5" ht="18.75" thickBot="1" x14ac:dyDescent="0.3">
      <c r="B42" s="25" t="s">
        <v>341</v>
      </c>
      <c r="C42" s="26"/>
      <c r="E42" s="90"/>
    </row>
    <row r="43" spans="2:5" ht="16.5" customHeight="1" x14ac:dyDescent="0.25">
      <c r="B43" s="598" t="s">
        <v>342</v>
      </c>
      <c r="C43" s="599"/>
      <c r="E43" s="90"/>
    </row>
    <row r="44" spans="2:5" ht="23.25" customHeight="1" thickBot="1" x14ac:dyDescent="0.3">
      <c r="B44" s="602"/>
      <c r="C44" s="603"/>
      <c r="E44" s="90"/>
    </row>
    <row r="45" spans="2:5" x14ac:dyDescent="0.25">
      <c r="B45" s="598" t="s">
        <v>343</v>
      </c>
      <c r="C45" s="599"/>
      <c r="E45" s="90"/>
    </row>
    <row r="46" spans="2:5" ht="17.25" thickBot="1" x14ac:dyDescent="0.3">
      <c r="B46" s="600"/>
      <c r="C46" s="601"/>
      <c r="E46" s="90"/>
    </row>
    <row r="47" spans="2:5" ht="17.25" x14ac:dyDescent="0.25">
      <c r="B47" s="542"/>
      <c r="C47" s="543"/>
      <c r="E47" s="90"/>
    </row>
    <row r="48" spans="2:5" ht="21" x14ac:dyDescent="0.25">
      <c r="B48" s="27" t="s">
        <v>344</v>
      </c>
      <c r="C48" s="28" t="s">
        <v>391</v>
      </c>
      <c r="E48" s="90"/>
    </row>
    <row r="49" spans="2:5" ht="18" thickBot="1" x14ac:dyDescent="0.3">
      <c r="B49" s="544"/>
      <c r="C49" s="545"/>
      <c r="E49" s="90"/>
    </row>
    <row r="50" spans="2:5" x14ac:dyDescent="0.25">
      <c r="B50" s="520" t="s">
        <v>45</v>
      </c>
      <c r="C50" s="521" t="s">
        <v>225</v>
      </c>
      <c r="E50" s="90"/>
    </row>
    <row r="51" spans="2:5" x14ac:dyDescent="0.25">
      <c r="B51" s="100" t="s">
        <v>46</v>
      </c>
      <c r="C51" s="101" t="s">
        <v>249</v>
      </c>
      <c r="E51" s="90"/>
    </row>
    <row r="52" spans="2:5" x14ac:dyDescent="0.25">
      <c r="B52" s="100" t="s">
        <v>47</v>
      </c>
      <c r="C52" s="101" t="s">
        <v>136</v>
      </c>
      <c r="E52" s="90"/>
    </row>
    <row r="53" spans="2:5" x14ac:dyDescent="0.25">
      <c r="B53" s="100" t="s">
        <v>48</v>
      </c>
      <c r="C53" s="101" t="s">
        <v>44</v>
      </c>
      <c r="E53" s="90"/>
    </row>
    <row r="54" spans="2:5" x14ac:dyDescent="0.25">
      <c r="B54" s="100" t="s">
        <v>49</v>
      </c>
      <c r="C54" s="101" t="s">
        <v>41</v>
      </c>
      <c r="E54" s="90"/>
    </row>
    <row r="55" spans="2:5" x14ac:dyDescent="0.25">
      <c r="B55" s="100" t="s">
        <v>50</v>
      </c>
      <c r="C55" s="101" t="s">
        <v>356</v>
      </c>
      <c r="E55" s="90"/>
    </row>
    <row r="56" spans="2:5" x14ac:dyDescent="0.25">
      <c r="B56" s="100" t="s">
        <v>51</v>
      </c>
      <c r="C56" s="101" t="s">
        <v>357</v>
      </c>
      <c r="E56" s="90"/>
    </row>
    <row r="57" spans="2:5" x14ac:dyDescent="0.25">
      <c r="B57" s="100" t="s">
        <v>52</v>
      </c>
      <c r="C57" s="101" t="s">
        <v>181</v>
      </c>
      <c r="E57" s="90"/>
    </row>
    <row r="58" spans="2:5" x14ac:dyDescent="0.25">
      <c r="B58" s="100" t="s">
        <v>437</v>
      </c>
      <c r="C58" s="101" t="s">
        <v>278</v>
      </c>
      <c r="E58" s="90"/>
    </row>
    <row r="59" spans="2:5" x14ac:dyDescent="0.25">
      <c r="B59" s="100" t="s">
        <v>182</v>
      </c>
      <c r="C59" s="504" t="s">
        <v>389</v>
      </c>
      <c r="E59" s="90"/>
    </row>
    <row r="60" spans="2:5" ht="17.25" thickBot="1" x14ac:dyDescent="0.3">
      <c r="B60" s="102" t="s">
        <v>226</v>
      </c>
      <c r="C60" s="103" t="s">
        <v>358</v>
      </c>
      <c r="E60" s="90"/>
    </row>
    <row r="61" spans="2:5" ht="17.25" thickBot="1" x14ac:dyDescent="0.3">
      <c r="E61" s="90"/>
    </row>
    <row r="62" spans="2:5" ht="18" thickBot="1" x14ac:dyDescent="0.3">
      <c r="B62" s="76" t="s">
        <v>148</v>
      </c>
      <c r="C62" s="78"/>
      <c r="E62" s="90"/>
    </row>
    <row r="63" spans="2:5" x14ac:dyDescent="0.25">
      <c r="B63" s="395" t="s">
        <v>390</v>
      </c>
      <c r="C63" s="389"/>
      <c r="E63" s="90"/>
    </row>
    <row r="64" spans="2:5" x14ac:dyDescent="0.25">
      <c r="B64" s="396" t="s">
        <v>259</v>
      </c>
      <c r="C64" s="391"/>
      <c r="E64" s="90"/>
    </row>
    <row r="65" spans="1:5" x14ac:dyDescent="0.25">
      <c r="B65" s="396" t="s">
        <v>395</v>
      </c>
      <c r="C65" s="391"/>
      <c r="E65" s="90"/>
    </row>
    <row r="66" spans="1:5" ht="17.25" x14ac:dyDescent="0.25">
      <c r="B66" s="396" t="s">
        <v>359</v>
      </c>
      <c r="C66" s="397"/>
      <c r="E66" s="90"/>
    </row>
    <row r="67" spans="1:5" x14ac:dyDescent="0.25">
      <c r="B67" s="396" t="s">
        <v>149</v>
      </c>
      <c r="C67" s="391"/>
      <c r="E67" s="90"/>
    </row>
    <row r="68" spans="1:5" x14ac:dyDescent="0.25">
      <c r="B68" s="396" t="s">
        <v>150</v>
      </c>
      <c r="C68" s="391"/>
      <c r="E68" s="90"/>
    </row>
    <row r="69" spans="1:5" x14ac:dyDescent="0.25">
      <c r="B69" s="396" t="s">
        <v>151</v>
      </c>
      <c r="C69" s="391"/>
      <c r="E69" s="90"/>
    </row>
    <row r="70" spans="1:5" x14ac:dyDescent="0.25">
      <c r="B70" s="396" t="s">
        <v>152</v>
      </c>
      <c r="C70" s="391"/>
      <c r="E70" s="90"/>
    </row>
    <row r="71" spans="1:5" x14ac:dyDescent="0.25">
      <c r="B71" s="396" t="s">
        <v>397</v>
      </c>
      <c r="C71" s="391"/>
      <c r="E71" s="90"/>
    </row>
    <row r="72" spans="1:5" x14ac:dyDescent="0.25">
      <c r="B72" s="396" t="s">
        <v>398</v>
      </c>
      <c r="C72" s="391"/>
      <c r="E72" s="90"/>
    </row>
    <row r="73" spans="1:5" x14ac:dyDescent="0.25">
      <c r="B73" s="396" t="s">
        <v>153</v>
      </c>
      <c r="C73" s="397"/>
      <c r="E73" s="90"/>
    </row>
    <row r="74" spans="1:5" ht="17.25" thickBot="1" x14ac:dyDescent="0.3">
      <c r="B74" s="398" t="s">
        <v>392</v>
      </c>
      <c r="C74" s="399"/>
      <c r="E74" s="90"/>
    </row>
    <row r="75" spans="1:5" x14ac:dyDescent="0.25">
      <c r="E75" s="90"/>
    </row>
    <row r="76" spans="1:5" x14ac:dyDescent="0.25">
      <c r="A76" s="90"/>
      <c r="B76" s="90"/>
      <c r="C76" s="90"/>
      <c r="D76" s="90"/>
      <c r="E76" s="90"/>
    </row>
  </sheetData>
  <sheetProtection password="CB1A" sheet="1" objects="1" scenarios="1" selectLockedCells="1"/>
  <mergeCells count="8">
    <mergeCell ref="B2:C2"/>
    <mergeCell ref="B11:C11"/>
    <mergeCell ref="B45:C46"/>
    <mergeCell ref="B43:C44"/>
    <mergeCell ref="B34:C34"/>
    <mergeCell ref="B35:B36"/>
    <mergeCell ref="B37:B40"/>
    <mergeCell ref="B13:C13"/>
  </mergeCells>
  <hyperlinks>
    <hyperlink ref="B11" r:id="rId1" display="10 CFR 430 Subpart B Appendix A1:  Uniform Test Method for Measuring the Energy Consumption of Electric Refrigerators and Electric Refrigerator-Freezers [76 FR 12502, Mar. 7, 2011]"/>
    <hyperlink ref="B11:C11" r:id="rId2" display="10 CFR 430 Subpart B Appendix A:  Uniform Test Method for Measuring the Energy Consumption of Electric Refrigerators and Electric Refrigerator-Freezers [79 FR 22349, Apr. 21, 2014]"/>
    <hyperlink ref="C50" location="'General Info &amp; Test Results'!A1" display="Fill in Input Cells on &quot;General Info &amp; Test Results&quot; tab"/>
    <hyperlink ref="C52" location="Volume!A1" display="Fill in Input Cells on &quot;Volume&quot; tab"/>
    <hyperlink ref="C51" location="'Setup &amp; Instrumentation'!A1" display="Fill in Input Cells on &quot;Setup &amp; Instrumentation&quot; tab"/>
    <hyperlink ref="C53" location="'Test Conditions'!A1" display="Fill in Input Cells on &quot;Test Conditions&quot; tab"/>
    <hyperlink ref="C54" location="Settings!A1" display="Fill in Input Cells on &quot;Settings&quot; tab"/>
    <hyperlink ref="C55" location="'Energy Calcs (ASH Switch OFF)'!A1" display="Fill in Input Cells on &quot;Energy Calcs (ASH Switch OFF)&quot; tab"/>
    <hyperlink ref="C56" location="'Energy Calcs (ASH Switch ON)'!A1" display="Fill in Input Cells on &quot;Energy Calcs (ASH Switch ON)&quot; tab"/>
    <hyperlink ref="C57" location="Photos!A1" display="Fill in Input Cells on &quot;Photos&quot; tab, if applicable"/>
    <hyperlink ref="C58" location="Comments!A1" display="Fill in Input Cells on &quot;Comments&quot; tab"/>
    <hyperlink ref="C60" location="'Report Sign-Off Block'!A1" display="Fill in Input Cells on &quot;Report Sign-off Block&quot; tab"/>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N132"/>
  <sheetViews>
    <sheetView showGridLines="0" zoomScale="80" zoomScaleNormal="80" zoomScaleSheetLayoutView="85" workbookViewId="0">
      <selection activeCell="G4" sqref="G4:H4"/>
    </sheetView>
  </sheetViews>
  <sheetFormatPr defaultRowHeight="16.5" x14ac:dyDescent="0.25"/>
  <cols>
    <col min="1" max="1" width="5.140625" style="23" customWidth="1"/>
    <col min="2" max="2" width="31" style="23" customWidth="1"/>
    <col min="3" max="3" width="18.28515625" style="23" customWidth="1"/>
    <col min="4" max="4" width="14.42578125" style="23" customWidth="1"/>
    <col min="5" max="5" width="14.7109375" style="23" customWidth="1"/>
    <col min="6" max="6" width="16" style="23" customWidth="1"/>
    <col min="7" max="7" width="11.85546875" style="23" customWidth="1"/>
    <col min="8" max="8" width="27.42578125" style="23" customWidth="1"/>
    <col min="9" max="9" width="15.140625" style="23" customWidth="1"/>
    <col min="10" max="10" width="14.7109375" style="23" customWidth="1"/>
    <col min="11" max="11" width="14.42578125" style="23" customWidth="1"/>
    <col min="12" max="12" width="14.5703125" style="23" customWidth="1"/>
    <col min="13" max="13" width="5.7109375" style="23" customWidth="1"/>
    <col min="14" max="14" width="4" style="23" customWidth="1"/>
    <col min="15" max="16384" width="9.140625" style="23"/>
  </cols>
  <sheetData>
    <row r="1" spans="2:14" ht="17.25" thickBot="1" x14ac:dyDescent="0.3">
      <c r="N1" s="109"/>
    </row>
    <row r="2" spans="2:14" ht="18" thickBot="1" x14ac:dyDescent="0.3">
      <c r="B2" s="609" t="str">
        <f>'Version Control'!$B$2</f>
        <v>Title Block</v>
      </c>
      <c r="C2" s="637"/>
      <c r="D2" s="637"/>
      <c r="E2" s="610"/>
      <c r="N2" s="109"/>
    </row>
    <row r="3" spans="2:14" x14ac:dyDescent="0.25">
      <c r="B3" s="177" t="str">
        <f>'Version Control'!$B$3</f>
        <v>Test Report Template Name:</v>
      </c>
      <c r="C3" s="694" t="str">
        <f>'Version Control'!$C$3</f>
        <v xml:space="preserve">Residential Refrigerator-Freezer  </v>
      </c>
      <c r="D3" s="695"/>
      <c r="E3" s="696"/>
      <c r="N3" s="109"/>
    </row>
    <row r="4" spans="2:14" ht="18" x14ac:dyDescent="0.25">
      <c r="B4" s="94" t="str">
        <f>'Version Control'!$B$4</f>
        <v>Version Number:</v>
      </c>
      <c r="C4" s="743" t="str">
        <f>'Version Control'!$C$4</f>
        <v>v1.0</v>
      </c>
      <c r="D4" s="744"/>
      <c r="E4" s="745"/>
      <c r="G4" s="742" t="s">
        <v>283</v>
      </c>
      <c r="H4" s="742"/>
      <c r="N4" s="109"/>
    </row>
    <row r="5" spans="2:14" x14ac:dyDescent="0.25">
      <c r="B5" s="95" t="str">
        <f>'Version Control'!$B$5</f>
        <v xml:space="preserve">Latest Template Revision: </v>
      </c>
      <c r="C5" s="746">
        <f>'Version Control'!$C$5</f>
        <v>41842</v>
      </c>
      <c r="D5" s="747"/>
      <c r="E5" s="748"/>
      <c r="N5" s="109"/>
    </row>
    <row r="6" spans="2:14" x14ac:dyDescent="0.25">
      <c r="B6" s="95" t="str">
        <f>'Version Control'!$B$6</f>
        <v>Tab Name:</v>
      </c>
      <c r="C6" s="743" t="str">
        <f ca="1">MID(CELL("filename",A1), FIND("]", CELL("filename", A1))+ 1, 255)</f>
        <v>Test Conditions</v>
      </c>
      <c r="D6" s="744"/>
      <c r="E6" s="745"/>
      <c r="N6" s="109"/>
    </row>
    <row r="7" spans="2:14" ht="39.75" customHeight="1" x14ac:dyDescent="0.25">
      <c r="B7" s="95" t="str">
        <f>'Version Control'!$B$7</f>
        <v>File Name:</v>
      </c>
      <c r="C7" s="749" t="str">
        <f ca="1">'Version Control'!$C$7</f>
        <v>Residential Refrigerator-Freezer Appendix A – v1.0.xlsx</v>
      </c>
      <c r="D7" s="750"/>
      <c r="E7" s="751"/>
      <c r="N7" s="109"/>
    </row>
    <row r="8" spans="2:14" ht="17.25" thickBot="1" x14ac:dyDescent="0.3">
      <c r="B8" s="96" t="str">
        <f>'Version Control'!$B$8</f>
        <v xml:space="preserve">Test Completion Date: </v>
      </c>
      <c r="C8" s="724" t="str">
        <f>'Version Control'!$C$8</f>
        <v>[MM/DD/YYYY]</v>
      </c>
      <c r="D8" s="725"/>
      <c r="E8" s="726"/>
      <c r="N8" s="109"/>
    </row>
    <row r="9" spans="2:14" x14ac:dyDescent="0.25">
      <c r="N9" s="109"/>
    </row>
    <row r="10" spans="2:14" ht="17.25" thickBot="1" x14ac:dyDescent="0.3">
      <c r="B10" s="183"/>
      <c r="J10" s="136"/>
      <c r="K10" s="184"/>
      <c r="L10" s="184"/>
      <c r="N10" s="109"/>
    </row>
    <row r="11" spans="2:14" ht="40.5" customHeight="1" thickBot="1" x14ac:dyDescent="0.3">
      <c r="B11" s="671" t="s">
        <v>468</v>
      </c>
      <c r="C11" s="730"/>
      <c r="D11" s="672"/>
      <c r="E11" s="62"/>
      <c r="F11" s="62"/>
      <c r="G11" s="62"/>
      <c r="H11" s="62"/>
      <c r="I11" s="62"/>
      <c r="J11" s="62"/>
      <c r="N11" s="109"/>
    </row>
    <row r="12" spans="2:14" ht="55.5" customHeight="1" thickBot="1" x14ac:dyDescent="0.3">
      <c r="B12" s="727" t="s">
        <v>469</v>
      </c>
      <c r="C12" s="728"/>
      <c r="D12" s="729"/>
      <c r="E12" s="185"/>
      <c r="F12" s="185"/>
      <c r="G12" s="185"/>
      <c r="H12" s="185"/>
      <c r="I12" s="185"/>
      <c r="J12" s="185"/>
      <c r="N12" s="109"/>
    </row>
    <row r="13" spans="2:14" ht="34.5" x14ac:dyDescent="0.25">
      <c r="B13" s="186"/>
      <c r="C13" s="187" t="s">
        <v>126</v>
      </c>
      <c r="D13" s="188" t="s">
        <v>127</v>
      </c>
      <c r="E13" s="189"/>
      <c r="F13" s="189"/>
      <c r="G13" s="189"/>
      <c r="H13" s="189"/>
      <c r="I13" s="189"/>
      <c r="J13" s="189"/>
      <c r="N13" s="109"/>
    </row>
    <row r="14" spans="2:14" x14ac:dyDescent="0.25">
      <c r="B14" s="190" t="s">
        <v>123</v>
      </c>
      <c r="C14" s="562" t="s">
        <v>254</v>
      </c>
      <c r="D14" s="191"/>
      <c r="E14" s="136"/>
      <c r="F14" s="136"/>
      <c r="G14" s="136"/>
      <c r="H14" s="136"/>
      <c r="I14" s="136"/>
      <c r="J14" s="136"/>
      <c r="N14" s="109"/>
    </row>
    <row r="15" spans="2:14" x14ac:dyDescent="0.25">
      <c r="B15" s="190" t="s">
        <v>124</v>
      </c>
      <c r="C15" s="562" t="s">
        <v>254</v>
      </c>
      <c r="D15" s="191"/>
      <c r="E15" s="136"/>
      <c r="F15" s="136"/>
      <c r="G15" s="136"/>
      <c r="H15" s="136"/>
      <c r="I15" s="136"/>
      <c r="J15" s="136"/>
      <c r="N15" s="109"/>
    </row>
    <row r="16" spans="2:14" x14ac:dyDescent="0.25">
      <c r="B16" s="581" t="s">
        <v>125</v>
      </c>
      <c r="C16" s="583"/>
      <c r="D16" s="946"/>
      <c r="E16" s="136"/>
      <c r="F16" s="136"/>
      <c r="G16" s="136"/>
      <c r="H16" s="136"/>
      <c r="I16" s="136"/>
      <c r="J16" s="136"/>
      <c r="N16" s="109"/>
    </row>
    <row r="17" spans="2:14" x14ac:dyDescent="0.25">
      <c r="B17" s="581" t="s">
        <v>471</v>
      </c>
      <c r="C17" s="584"/>
      <c r="D17" s="946"/>
      <c r="E17" s="136"/>
      <c r="F17" s="136"/>
      <c r="G17" s="136"/>
      <c r="H17" s="136"/>
      <c r="I17" s="136"/>
      <c r="J17" s="136"/>
      <c r="N17" s="109"/>
    </row>
    <row r="18" spans="2:14" ht="33.75" thickBot="1" x14ac:dyDescent="0.3">
      <c r="B18" s="582" t="s">
        <v>470</v>
      </c>
      <c r="C18" s="381" t="str">
        <f>IF(OR(ISBLANK(C16),ISBLANK(C17)),"",C16*C17)</f>
        <v/>
      </c>
      <c r="D18" s="106"/>
      <c r="E18" s="136"/>
      <c r="F18" s="136"/>
      <c r="G18" s="136"/>
      <c r="H18" s="136"/>
      <c r="I18" s="136"/>
      <c r="J18" s="136"/>
      <c r="N18" s="109"/>
    </row>
    <row r="19" spans="2:14" ht="17.25" thickBot="1" x14ac:dyDescent="0.3">
      <c r="N19" s="109"/>
    </row>
    <row r="20" spans="2:14" ht="18" thickBot="1" x14ac:dyDescent="0.3">
      <c r="B20" s="45" t="s">
        <v>272</v>
      </c>
      <c r="C20" s="46"/>
      <c r="D20" s="46"/>
      <c r="E20" s="46"/>
      <c r="F20" s="46"/>
      <c r="G20" s="46"/>
      <c r="H20" s="46"/>
      <c r="I20" s="46"/>
      <c r="J20" s="78"/>
      <c r="N20" s="109"/>
    </row>
    <row r="21" spans="2:14" ht="15" customHeight="1" thickBot="1" x14ac:dyDescent="0.3">
      <c r="B21" s="193" t="s">
        <v>64</v>
      </c>
      <c r="C21" s="194"/>
      <c r="D21" s="194"/>
      <c r="E21" s="194"/>
      <c r="F21" s="194"/>
      <c r="G21" s="194"/>
      <c r="H21" s="194"/>
      <c r="I21" s="194"/>
      <c r="J21" s="195"/>
      <c r="N21" s="109"/>
    </row>
    <row r="22" spans="2:14" ht="17.25" x14ac:dyDescent="0.25">
      <c r="B22" s="186"/>
      <c r="C22" s="681" t="s">
        <v>281</v>
      </c>
      <c r="D22" s="681"/>
      <c r="E22" s="681"/>
      <c r="F22" s="681"/>
      <c r="G22" s="681"/>
      <c r="H22" s="681"/>
      <c r="I22" s="681"/>
      <c r="J22" s="682"/>
      <c r="N22" s="109"/>
    </row>
    <row r="23" spans="2:14" ht="17.25" x14ac:dyDescent="0.25">
      <c r="B23" s="186"/>
      <c r="C23" s="703" t="s">
        <v>162</v>
      </c>
      <c r="D23" s="704"/>
      <c r="E23" s="704"/>
      <c r="F23" s="705"/>
      <c r="G23" s="703" t="s">
        <v>365</v>
      </c>
      <c r="H23" s="704"/>
      <c r="I23" s="704"/>
      <c r="J23" s="706"/>
      <c r="N23" s="109"/>
    </row>
    <row r="24" spans="2:14" ht="17.25" x14ac:dyDescent="0.25">
      <c r="B24" s="186"/>
      <c r="C24" s="699" t="s">
        <v>99</v>
      </c>
      <c r="D24" s="699"/>
      <c r="E24" s="699" t="s">
        <v>100</v>
      </c>
      <c r="F24" s="699"/>
      <c r="G24" s="699" t="s">
        <v>99</v>
      </c>
      <c r="H24" s="699"/>
      <c r="I24" s="699" t="s">
        <v>100</v>
      </c>
      <c r="J24" s="702"/>
      <c r="N24" s="109"/>
    </row>
    <row r="25" spans="2:14" ht="17.25" x14ac:dyDescent="0.25">
      <c r="B25" s="186"/>
      <c r="C25" s="196" t="s">
        <v>57</v>
      </c>
      <c r="D25" s="197" t="s">
        <v>58</v>
      </c>
      <c r="E25" s="196" t="s">
        <v>57</v>
      </c>
      <c r="F25" s="197" t="s">
        <v>58</v>
      </c>
      <c r="G25" s="196" t="s">
        <v>57</v>
      </c>
      <c r="H25" s="197" t="s">
        <v>58</v>
      </c>
      <c r="I25" s="196" t="s">
        <v>57</v>
      </c>
      <c r="J25" s="198" t="s">
        <v>58</v>
      </c>
      <c r="N25" s="109"/>
    </row>
    <row r="26" spans="2:14" x14ac:dyDescent="0.25">
      <c r="B26" s="199" t="s">
        <v>56</v>
      </c>
      <c r="C26" s="200"/>
      <c r="D26" s="201"/>
      <c r="E26" s="201"/>
      <c r="F26" s="201"/>
      <c r="G26" s="202"/>
      <c r="H26" s="202"/>
      <c r="I26" s="202"/>
      <c r="J26" s="203"/>
      <c r="N26" s="109"/>
    </row>
    <row r="27" spans="2:14" x14ac:dyDescent="0.25">
      <c r="B27" s="199" t="s">
        <v>30</v>
      </c>
      <c r="C27" s="200"/>
      <c r="D27" s="201"/>
      <c r="E27" s="201"/>
      <c r="F27" s="201"/>
      <c r="G27" s="202"/>
      <c r="H27" s="202"/>
      <c r="I27" s="202"/>
      <c r="J27" s="203"/>
      <c r="N27" s="109"/>
    </row>
    <row r="28" spans="2:14" ht="18" thickBot="1" x14ac:dyDescent="0.3">
      <c r="B28" s="204" t="s">
        <v>364</v>
      </c>
      <c r="C28" s="205"/>
      <c r="D28" s="205"/>
      <c r="E28" s="205"/>
      <c r="F28" s="205"/>
      <c r="G28" s="206"/>
      <c r="H28" s="130"/>
      <c r="I28" s="205"/>
      <c r="J28" s="106"/>
      <c r="K28" s="136"/>
      <c r="L28" s="207"/>
      <c r="N28" s="109"/>
    </row>
    <row r="29" spans="2:14" ht="17.25" thickBot="1" x14ac:dyDescent="0.3">
      <c r="N29" s="109"/>
    </row>
    <row r="30" spans="2:14" ht="18" thickBot="1" x14ac:dyDescent="0.3">
      <c r="B30" s="609" t="s">
        <v>273</v>
      </c>
      <c r="C30" s="637"/>
      <c r="D30" s="637"/>
      <c r="E30" s="637"/>
      <c r="F30" s="637"/>
      <c r="G30" s="637"/>
      <c r="H30" s="637"/>
      <c r="I30" s="637"/>
      <c r="J30" s="610"/>
      <c r="N30" s="109"/>
    </row>
    <row r="31" spans="2:14" ht="15" customHeight="1" x14ac:dyDescent="0.25">
      <c r="B31" s="731" t="s">
        <v>350</v>
      </c>
      <c r="C31" s="732"/>
      <c r="D31" s="732"/>
      <c r="E31" s="732"/>
      <c r="F31" s="732"/>
      <c r="G31" s="732"/>
      <c r="H31" s="732"/>
      <c r="I31" s="732"/>
      <c r="J31" s="733"/>
      <c r="N31" s="109"/>
    </row>
    <row r="32" spans="2:14" ht="16.5" customHeight="1" thickBot="1" x14ac:dyDescent="0.3">
      <c r="B32" s="734"/>
      <c r="C32" s="735"/>
      <c r="D32" s="735"/>
      <c r="E32" s="735"/>
      <c r="F32" s="735"/>
      <c r="G32" s="735"/>
      <c r="H32" s="735"/>
      <c r="I32" s="735"/>
      <c r="J32" s="736"/>
      <c r="N32" s="109"/>
    </row>
    <row r="33" spans="2:14" x14ac:dyDescent="0.25">
      <c r="B33" s="647"/>
      <c r="C33" s="648"/>
      <c r="D33" s="648"/>
      <c r="E33" s="648"/>
      <c r="F33" s="648"/>
      <c r="G33" s="648"/>
      <c r="H33" s="648"/>
      <c r="I33" s="648"/>
      <c r="J33" s="649"/>
      <c r="N33" s="109"/>
    </row>
    <row r="34" spans="2:14" x14ac:dyDescent="0.25">
      <c r="B34" s="647"/>
      <c r="C34" s="648"/>
      <c r="D34" s="648"/>
      <c r="E34" s="648"/>
      <c r="F34" s="648"/>
      <c r="G34" s="648"/>
      <c r="H34" s="648"/>
      <c r="I34" s="648"/>
      <c r="J34" s="649"/>
      <c r="N34" s="109"/>
    </row>
    <row r="35" spans="2:14" x14ac:dyDescent="0.25">
      <c r="B35" s="647"/>
      <c r="C35" s="648"/>
      <c r="D35" s="648"/>
      <c r="E35" s="648"/>
      <c r="F35" s="648"/>
      <c r="G35" s="648"/>
      <c r="H35" s="648"/>
      <c r="I35" s="648"/>
      <c r="J35" s="649"/>
      <c r="N35" s="109"/>
    </row>
    <row r="36" spans="2:14" x14ac:dyDescent="0.25">
      <c r="B36" s="647"/>
      <c r="C36" s="648"/>
      <c r="D36" s="648"/>
      <c r="E36" s="648"/>
      <c r="F36" s="648"/>
      <c r="G36" s="648"/>
      <c r="H36" s="648"/>
      <c r="I36" s="648"/>
      <c r="J36" s="649"/>
      <c r="N36" s="109"/>
    </row>
    <row r="37" spans="2:14" ht="17.25" thickBot="1" x14ac:dyDescent="0.3">
      <c r="B37" s="650"/>
      <c r="C37" s="651"/>
      <c r="D37" s="651"/>
      <c r="E37" s="651"/>
      <c r="F37" s="651"/>
      <c r="G37" s="651"/>
      <c r="H37" s="651"/>
      <c r="I37" s="651"/>
      <c r="J37" s="652"/>
      <c r="N37" s="109"/>
    </row>
    <row r="38" spans="2:14" ht="17.25" thickBot="1" x14ac:dyDescent="0.3">
      <c r="N38" s="109"/>
    </row>
    <row r="39" spans="2:14" ht="18" thickBot="1" x14ac:dyDescent="0.3">
      <c r="B39" s="45" t="s">
        <v>282</v>
      </c>
      <c r="C39" s="46"/>
      <c r="D39" s="46"/>
      <c r="E39" s="46"/>
      <c r="F39" s="46"/>
      <c r="G39" s="46"/>
      <c r="H39" s="46"/>
      <c r="I39" s="46"/>
      <c r="J39" s="46"/>
      <c r="K39" s="46"/>
      <c r="L39" s="47"/>
      <c r="N39" s="109"/>
    </row>
    <row r="40" spans="2:14" ht="15" customHeight="1" x14ac:dyDescent="0.25">
      <c r="B40" s="731" t="s">
        <v>367</v>
      </c>
      <c r="C40" s="732"/>
      <c r="D40" s="732"/>
      <c r="E40" s="732"/>
      <c r="F40" s="732"/>
      <c r="G40" s="732"/>
      <c r="H40" s="732"/>
      <c r="I40" s="732"/>
      <c r="J40" s="732"/>
      <c r="K40" s="732"/>
      <c r="L40" s="733"/>
      <c r="N40" s="109"/>
    </row>
    <row r="41" spans="2:14" x14ac:dyDescent="0.25">
      <c r="B41" s="739"/>
      <c r="C41" s="740"/>
      <c r="D41" s="740"/>
      <c r="E41" s="740"/>
      <c r="F41" s="740"/>
      <c r="G41" s="740"/>
      <c r="H41" s="740"/>
      <c r="I41" s="740"/>
      <c r="J41" s="740"/>
      <c r="K41" s="740"/>
      <c r="L41" s="741"/>
      <c r="N41" s="109"/>
    </row>
    <row r="42" spans="2:14" x14ac:dyDescent="0.25">
      <c r="B42" s="739"/>
      <c r="C42" s="740"/>
      <c r="D42" s="740"/>
      <c r="E42" s="740"/>
      <c r="F42" s="740"/>
      <c r="G42" s="740"/>
      <c r="H42" s="740"/>
      <c r="I42" s="740"/>
      <c r="J42" s="740"/>
      <c r="K42" s="740"/>
      <c r="L42" s="741"/>
      <c r="N42" s="109"/>
    </row>
    <row r="43" spans="2:14" x14ac:dyDescent="0.25">
      <c r="B43" s="739"/>
      <c r="C43" s="740"/>
      <c r="D43" s="740"/>
      <c r="E43" s="740"/>
      <c r="F43" s="740"/>
      <c r="G43" s="740"/>
      <c r="H43" s="740"/>
      <c r="I43" s="740"/>
      <c r="J43" s="740"/>
      <c r="K43" s="740"/>
      <c r="L43" s="741"/>
      <c r="N43" s="109"/>
    </row>
    <row r="44" spans="2:14" x14ac:dyDescent="0.25">
      <c r="B44" s="739"/>
      <c r="C44" s="740"/>
      <c r="D44" s="740"/>
      <c r="E44" s="740"/>
      <c r="F44" s="740"/>
      <c r="G44" s="740"/>
      <c r="H44" s="740"/>
      <c r="I44" s="740"/>
      <c r="J44" s="740"/>
      <c r="K44" s="740"/>
      <c r="L44" s="741"/>
      <c r="N44" s="109"/>
    </row>
    <row r="45" spans="2:14" x14ac:dyDescent="0.25">
      <c r="B45" s="739"/>
      <c r="C45" s="740"/>
      <c r="D45" s="740"/>
      <c r="E45" s="740"/>
      <c r="F45" s="740"/>
      <c r="G45" s="740"/>
      <c r="H45" s="740"/>
      <c r="I45" s="740"/>
      <c r="J45" s="740"/>
      <c r="K45" s="740"/>
      <c r="L45" s="741"/>
      <c r="N45" s="109"/>
    </row>
    <row r="46" spans="2:14" ht="17.25" thickBot="1" x14ac:dyDescent="0.3">
      <c r="B46" s="734"/>
      <c r="C46" s="735"/>
      <c r="D46" s="735"/>
      <c r="E46" s="735"/>
      <c r="F46" s="735"/>
      <c r="G46" s="735"/>
      <c r="H46" s="735"/>
      <c r="I46" s="735"/>
      <c r="J46" s="735"/>
      <c r="K46" s="735"/>
      <c r="L46" s="736"/>
      <c r="N46" s="109"/>
    </row>
    <row r="47" spans="2:14" ht="18" x14ac:dyDescent="0.25">
      <c r="B47" s="249" t="s">
        <v>175</v>
      </c>
      <c r="C47" s="250"/>
      <c r="D47" s="250"/>
      <c r="E47" s="250"/>
      <c r="F47" s="250"/>
      <c r="G47" s="250"/>
      <c r="H47" s="250"/>
      <c r="I47" s="250"/>
      <c r="J47" s="250"/>
      <c r="K47" s="236"/>
      <c r="L47" s="158"/>
      <c r="N47" s="109"/>
    </row>
    <row r="48" spans="2:14" ht="18" thickBot="1" x14ac:dyDescent="0.3">
      <c r="B48" s="248" t="s">
        <v>366</v>
      </c>
      <c r="C48" s="206"/>
      <c r="D48" s="206"/>
      <c r="E48" s="206"/>
      <c r="F48" s="206"/>
      <c r="G48" s="206"/>
      <c r="H48" s="206"/>
      <c r="I48" s="206"/>
      <c r="J48" s="206"/>
      <c r="K48" s="205"/>
      <c r="L48" s="106"/>
      <c r="N48" s="109"/>
    </row>
    <row r="49" spans="2:14" ht="21" customHeight="1" x14ac:dyDescent="0.25">
      <c r="B49" s="737" t="s">
        <v>297</v>
      </c>
      <c r="C49" s="210"/>
      <c r="D49" s="210"/>
      <c r="E49" s="210"/>
      <c r="F49" s="210"/>
      <c r="G49" s="210"/>
      <c r="H49" s="210"/>
      <c r="I49" s="210"/>
      <c r="J49" s="210"/>
      <c r="K49" s="119"/>
      <c r="L49" s="104"/>
      <c r="N49" s="109"/>
    </row>
    <row r="50" spans="2:14" ht="17.25" x14ac:dyDescent="0.25">
      <c r="B50" s="738"/>
      <c r="C50" s="210"/>
      <c r="D50" s="210"/>
      <c r="E50" s="210"/>
      <c r="F50" s="210"/>
      <c r="G50" s="210"/>
      <c r="H50" s="210"/>
      <c r="I50" s="210"/>
      <c r="J50" s="210"/>
      <c r="K50" s="119"/>
      <c r="L50" s="104"/>
      <c r="N50" s="109"/>
    </row>
    <row r="51" spans="2:14" ht="21.75" thickBot="1" x14ac:dyDescent="0.3">
      <c r="B51" s="712" t="s">
        <v>165</v>
      </c>
      <c r="C51" s="713"/>
      <c r="D51" s="713"/>
      <c r="E51" s="713"/>
      <c r="F51" s="713"/>
      <c r="G51" s="272"/>
      <c r="H51" s="713" t="s">
        <v>368</v>
      </c>
      <c r="I51" s="713"/>
      <c r="J51" s="713"/>
      <c r="K51" s="713"/>
      <c r="L51" s="714"/>
      <c r="N51" s="109"/>
    </row>
    <row r="52" spans="2:14" ht="18" thickTop="1" x14ac:dyDescent="0.25">
      <c r="B52" s="144"/>
      <c r="C52" s="145"/>
      <c r="D52" s="145"/>
      <c r="E52" s="145"/>
      <c r="F52" s="145"/>
      <c r="G52" s="210"/>
      <c r="H52" s="145"/>
      <c r="I52" s="145"/>
      <c r="J52" s="145"/>
      <c r="K52" s="145"/>
      <c r="L52" s="146"/>
      <c r="N52" s="109"/>
    </row>
    <row r="53" spans="2:14" ht="33" x14ac:dyDescent="0.25">
      <c r="B53" s="277" t="s">
        <v>92</v>
      </c>
      <c r="C53" s="275"/>
      <c r="D53" s="213" t="s">
        <v>93</v>
      </c>
      <c r="E53" s="210"/>
      <c r="F53" s="210"/>
      <c r="G53" s="210"/>
      <c r="H53" s="276" t="s">
        <v>92</v>
      </c>
      <c r="I53" s="275"/>
      <c r="J53" s="213" t="s">
        <v>93</v>
      </c>
      <c r="K53" s="210"/>
      <c r="L53" s="251"/>
      <c r="N53" s="109"/>
    </row>
    <row r="54" spans="2:14" ht="17.25" x14ac:dyDescent="0.25">
      <c r="B54" s="214"/>
      <c r="C54" s="215"/>
      <c r="D54" s="215"/>
      <c r="E54" s="215"/>
      <c r="F54" s="215"/>
      <c r="G54" s="215"/>
      <c r="H54" s="215"/>
      <c r="I54" s="215"/>
      <c r="J54" s="215"/>
      <c r="K54" s="215"/>
      <c r="L54" s="233"/>
      <c r="N54" s="109"/>
    </row>
    <row r="55" spans="2:14" ht="17.25" customHeight="1" x14ac:dyDescent="0.25">
      <c r="B55" s="214"/>
      <c r="C55" s="700" t="s">
        <v>91</v>
      </c>
      <c r="D55" s="701"/>
      <c r="E55" s="697" t="s">
        <v>158</v>
      </c>
      <c r="F55" s="697"/>
      <c r="G55" s="119"/>
      <c r="H55" s="215"/>
      <c r="I55" s="700" t="s">
        <v>91</v>
      </c>
      <c r="J55" s="701"/>
      <c r="K55" s="697" t="s">
        <v>158</v>
      </c>
      <c r="L55" s="698"/>
      <c r="N55" s="109"/>
    </row>
    <row r="56" spans="2:14" s="138" customFormat="1" ht="17.25" x14ac:dyDescent="0.25">
      <c r="B56" s="211"/>
      <c r="C56" s="197" t="s">
        <v>59</v>
      </c>
      <c r="D56" s="197" t="s">
        <v>62</v>
      </c>
      <c r="E56" s="197" t="s">
        <v>59</v>
      </c>
      <c r="F56" s="197" t="s">
        <v>62</v>
      </c>
      <c r="G56" s="212"/>
      <c r="H56" s="212"/>
      <c r="I56" s="197" t="s">
        <v>59</v>
      </c>
      <c r="J56" s="197" t="s">
        <v>62</v>
      </c>
      <c r="K56" s="197" t="s">
        <v>59</v>
      </c>
      <c r="L56" s="198" t="s">
        <v>62</v>
      </c>
      <c r="N56" s="216"/>
    </row>
    <row r="57" spans="2:14" x14ac:dyDescent="0.25">
      <c r="B57" s="217" t="s">
        <v>40</v>
      </c>
      <c r="C57" s="161"/>
      <c r="D57" s="161"/>
      <c r="E57" s="161"/>
      <c r="F57" s="161"/>
      <c r="G57" s="119"/>
      <c r="H57" s="218" t="s">
        <v>40</v>
      </c>
      <c r="I57" s="161"/>
      <c r="J57" s="161"/>
      <c r="K57" s="161"/>
      <c r="L57" s="162"/>
      <c r="N57" s="109"/>
    </row>
    <row r="58" spans="2:14" x14ac:dyDescent="0.25">
      <c r="B58" s="217" t="s">
        <v>39</v>
      </c>
      <c r="C58" s="161"/>
      <c r="D58" s="161"/>
      <c r="E58" s="161"/>
      <c r="F58" s="161"/>
      <c r="G58" s="119"/>
      <c r="H58" s="218" t="s">
        <v>39</v>
      </c>
      <c r="I58" s="161"/>
      <c r="J58" s="161"/>
      <c r="K58" s="161"/>
      <c r="L58" s="162"/>
      <c r="N58" s="109"/>
    </row>
    <row r="59" spans="2:14" x14ac:dyDescent="0.25">
      <c r="B59" s="217" t="s">
        <v>178</v>
      </c>
      <c r="C59" s="208">
        <f>C58-C57</f>
        <v>0</v>
      </c>
      <c r="D59" s="208">
        <f>D58-D57</f>
        <v>0</v>
      </c>
      <c r="E59" s="208">
        <f>E58-E57</f>
        <v>0</v>
      </c>
      <c r="F59" s="208">
        <f>F58-F57</f>
        <v>0</v>
      </c>
      <c r="G59" s="119"/>
      <c r="H59" s="218" t="s">
        <v>178</v>
      </c>
      <c r="I59" s="208">
        <f>I58-I57</f>
        <v>0</v>
      </c>
      <c r="J59" s="208">
        <f>J58-J57</f>
        <v>0</v>
      </c>
      <c r="K59" s="208">
        <f>K58-K57</f>
        <v>0</v>
      </c>
      <c r="L59" s="253">
        <f>L58-L57</f>
        <v>0</v>
      </c>
      <c r="N59" s="109"/>
    </row>
    <row r="60" spans="2:14" x14ac:dyDescent="0.25">
      <c r="B60" s="217" t="s">
        <v>179</v>
      </c>
      <c r="C60" s="242"/>
      <c r="D60" s="221">
        <f>D57-C58</f>
        <v>0</v>
      </c>
      <c r="E60" s="220"/>
      <c r="F60" s="208">
        <f>F57-E58</f>
        <v>0</v>
      </c>
      <c r="G60" s="119"/>
      <c r="H60" s="218" t="s">
        <v>179</v>
      </c>
      <c r="I60" s="242"/>
      <c r="J60" s="221">
        <f>J57-I58</f>
        <v>0</v>
      </c>
      <c r="K60" s="220"/>
      <c r="L60" s="253">
        <f>L57-K58</f>
        <v>0</v>
      </c>
      <c r="N60" s="109"/>
    </row>
    <row r="61" spans="2:14" x14ac:dyDescent="0.25">
      <c r="B61" s="217" t="s">
        <v>261</v>
      </c>
      <c r="C61" s="243"/>
      <c r="D61" s="221">
        <f>D57-C57</f>
        <v>0</v>
      </c>
      <c r="E61" s="220"/>
      <c r="F61" s="208">
        <f>F57-E57</f>
        <v>0</v>
      </c>
      <c r="G61" s="119"/>
      <c r="H61" s="218" t="s">
        <v>261</v>
      </c>
      <c r="I61" s="243"/>
      <c r="J61" s="221">
        <f>J57-I57</f>
        <v>0</v>
      </c>
      <c r="K61" s="220"/>
      <c r="L61" s="253">
        <f>L57-K57</f>
        <v>0</v>
      </c>
      <c r="N61" s="109"/>
    </row>
    <row r="62" spans="2:14" x14ac:dyDescent="0.25">
      <c r="B62" s="124"/>
      <c r="C62" s="220"/>
      <c r="D62" s="220"/>
      <c r="E62" s="220"/>
      <c r="F62" s="220"/>
      <c r="G62" s="119"/>
      <c r="H62" s="119"/>
      <c r="I62" s="220"/>
      <c r="J62" s="220"/>
      <c r="K62" s="220"/>
      <c r="L62" s="237"/>
      <c r="N62" s="109"/>
    </row>
    <row r="63" spans="2:14" ht="17.25" x14ac:dyDescent="0.25">
      <c r="B63" s="222" t="s">
        <v>198</v>
      </c>
      <c r="C63" s="119"/>
      <c r="D63" s="119"/>
      <c r="E63" s="119"/>
      <c r="F63" s="119"/>
      <c r="G63" s="119"/>
      <c r="H63" s="223" t="s">
        <v>198</v>
      </c>
      <c r="I63" s="119"/>
      <c r="J63" s="119"/>
      <c r="K63" s="119"/>
      <c r="L63" s="104"/>
      <c r="N63" s="109"/>
    </row>
    <row r="64" spans="2:14" x14ac:dyDescent="0.25">
      <c r="B64" s="217" t="s">
        <v>21</v>
      </c>
      <c r="C64" s="224"/>
      <c r="D64" s="224"/>
      <c r="E64" s="224"/>
      <c r="F64" s="224"/>
      <c r="G64" s="119"/>
      <c r="H64" s="218" t="s">
        <v>21</v>
      </c>
      <c r="I64" s="161"/>
      <c r="J64" s="161"/>
      <c r="K64" s="161"/>
      <c r="L64" s="162"/>
      <c r="N64" s="109"/>
    </row>
    <row r="65" spans="2:14" x14ac:dyDescent="0.25">
      <c r="B65" s="217" t="s">
        <v>22</v>
      </c>
      <c r="C65" s="224"/>
      <c r="D65" s="224"/>
      <c r="E65" s="224"/>
      <c r="F65" s="224"/>
      <c r="G65" s="119"/>
      <c r="H65" s="218" t="s">
        <v>22</v>
      </c>
      <c r="I65" s="161"/>
      <c r="J65" s="161"/>
      <c r="K65" s="161"/>
      <c r="L65" s="162"/>
      <c r="N65" s="109"/>
    </row>
    <row r="66" spans="2:14" x14ac:dyDescent="0.25">
      <c r="B66" s="217" t="s">
        <v>23</v>
      </c>
      <c r="C66" s="224"/>
      <c r="D66" s="224"/>
      <c r="E66" s="224"/>
      <c r="F66" s="224"/>
      <c r="G66" s="119"/>
      <c r="H66" s="218" t="s">
        <v>23</v>
      </c>
      <c r="I66" s="161"/>
      <c r="J66" s="161"/>
      <c r="K66" s="161"/>
      <c r="L66" s="162"/>
      <c r="N66" s="109"/>
    </row>
    <row r="67" spans="2:14" x14ac:dyDescent="0.25">
      <c r="B67" s="217" t="s">
        <v>24</v>
      </c>
      <c r="C67" s="224"/>
      <c r="D67" s="224"/>
      <c r="E67" s="224"/>
      <c r="F67" s="224"/>
      <c r="G67" s="119"/>
      <c r="H67" s="218" t="s">
        <v>24</v>
      </c>
      <c r="I67" s="161"/>
      <c r="J67" s="161"/>
      <c r="K67" s="161"/>
      <c r="L67" s="162"/>
      <c r="N67" s="109"/>
    </row>
    <row r="68" spans="2:14" x14ac:dyDescent="0.25">
      <c r="B68" s="217" t="s">
        <v>25</v>
      </c>
      <c r="C68" s="224"/>
      <c r="D68" s="224"/>
      <c r="E68" s="224"/>
      <c r="F68" s="224"/>
      <c r="G68" s="119"/>
      <c r="H68" s="218" t="s">
        <v>25</v>
      </c>
      <c r="I68" s="161"/>
      <c r="J68" s="161"/>
      <c r="K68" s="161"/>
      <c r="L68" s="162"/>
      <c r="N68" s="109"/>
    </row>
    <row r="69" spans="2:14" x14ac:dyDescent="0.25">
      <c r="B69" s="217" t="s">
        <v>65</v>
      </c>
      <c r="C69" s="224"/>
      <c r="D69" s="224"/>
      <c r="E69" s="224"/>
      <c r="F69" s="224"/>
      <c r="G69" s="119"/>
      <c r="H69" s="218" t="s">
        <v>65</v>
      </c>
      <c r="I69" s="161"/>
      <c r="J69" s="161"/>
      <c r="K69" s="161"/>
      <c r="L69" s="162"/>
      <c r="N69" s="109"/>
    </row>
    <row r="70" spans="2:14" x14ac:dyDescent="0.25">
      <c r="B70" s="217" t="s">
        <v>66</v>
      </c>
      <c r="C70" s="161"/>
      <c r="D70" s="161"/>
      <c r="E70" s="161"/>
      <c r="F70" s="161"/>
      <c r="G70" s="119"/>
      <c r="H70" s="218" t="s">
        <v>66</v>
      </c>
      <c r="I70" s="161"/>
      <c r="J70" s="161"/>
      <c r="K70" s="161"/>
      <c r="L70" s="162"/>
      <c r="N70" s="109"/>
    </row>
    <row r="71" spans="2:14" x14ac:dyDescent="0.25">
      <c r="B71" s="217" t="s">
        <v>67</v>
      </c>
      <c r="C71" s="161"/>
      <c r="D71" s="161"/>
      <c r="E71" s="161"/>
      <c r="F71" s="161"/>
      <c r="G71" s="119"/>
      <c r="H71" s="225" t="s">
        <v>67</v>
      </c>
      <c r="I71" s="161"/>
      <c r="J71" s="161"/>
      <c r="K71" s="161"/>
      <c r="L71" s="162"/>
      <c r="N71" s="109"/>
    </row>
    <row r="72" spans="2:14" x14ac:dyDescent="0.25">
      <c r="B72" s="217" t="s">
        <v>309</v>
      </c>
      <c r="C72" s="161"/>
      <c r="D72" s="161"/>
      <c r="E72" s="161"/>
      <c r="F72" s="161"/>
      <c r="G72" s="119"/>
      <c r="H72" s="225" t="s">
        <v>309</v>
      </c>
      <c r="I72" s="161"/>
      <c r="J72" s="161"/>
      <c r="K72" s="161"/>
      <c r="L72" s="162"/>
      <c r="N72" s="109"/>
    </row>
    <row r="73" spans="2:14" x14ac:dyDescent="0.25">
      <c r="B73" s="217" t="s">
        <v>60</v>
      </c>
      <c r="C73" s="163" t="e">
        <f>AVERAGE(C64:C66)</f>
        <v>#DIV/0!</v>
      </c>
      <c r="D73" s="163" t="e">
        <f>AVERAGE(D64:D66)</f>
        <v>#DIV/0!</v>
      </c>
      <c r="E73" s="163" t="e">
        <f>AVERAGE(E64:E66)</f>
        <v>#DIV/0!</v>
      </c>
      <c r="F73" s="163" t="e">
        <f>AVERAGE(F64:F66)</f>
        <v>#DIV/0!</v>
      </c>
      <c r="G73" s="119"/>
      <c r="H73" s="219" t="s">
        <v>60</v>
      </c>
      <c r="I73" s="168" t="e">
        <f>AVERAGE(I64:I66)</f>
        <v>#DIV/0!</v>
      </c>
      <c r="J73" s="163" t="e">
        <f>AVERAGE(J64:J66)</f>
        <v>#DIV/0!</v>
      </c>
      <c r="K73" s="163" t="e">
        <f>AVERAGE(K64:K66)</f>
        <v>#DIV/0!</v>
      </c>
      <c r="L73" s="254" t="e">
        <f>AVERAGE(L64:L66)</f>
        <v>#DIV/0!</v>
      </c>
      <c r="N73" s="109"/>
    </row>
    <row r="74" spans="2:14" ht="16.5" customHeight="1" x14ac:dyDescent="0.25">
      <c r="B74" s="217" t="s">
        <v>61</v>
      </c>
      <c r="C74" s="163" t="e">
        <f>AVERAGE(C67:C72)</f>
        <v>#DIV/0!</v>
      </c>
      <c r="D74" s="163" t="e">
        <f>AVERAGE(D67:D72)</f>
        <v>#DIV/0!</v>
      </c>
      <c r="E74" s="163" t="e">
        <f>AVERAGE(E67:E72)</f>
        <v>#DIV/0!</v>
      </c>
      <c r="F74" s="163" t="e">
        <f>AVERAGE(F67:F72)</f>
        <v>#DIV/0!</v>
      </c>
      <c r="G74" s="119"/>
      <c r="H74" s="219" t="s">
        <v>61</v>
      </c>
      <c r="I74" s="168" t="e">
        <f>AVERAGE(I67:I72)</f>
        <v>#DIV/0!</v>
      </c>
      <c r="J74" s="163" t="e">
        <f>AVERAGE(J67:J72)</f>
        <v>#DIV/0!</v>
      </c>
      <c r="K74" s="163" t="e">
        <f>AVERAGE(K67:K72)</f>
        <v>#DIV/0!</v>
      </c>
      <c r="L74" s="254" t="e">
        <f>AVERAGE(L67:L72)</f>
        <v>#DIV/0!</v>
      </c>
      <c r="N74" s="109"/>
    </row>
    <row r="75" spans="2:14" x14ac:dyDescent="0.25">
      <c r="B75" s="217" t="s">
        <v>307</v>
      </c>
      <c r="C75" s="208" t="e">
        <f>IF(AND(G87="Fresh Food",G88="Fresh Food"),((C104*H87)+(I104*H88)+(C73*C87))/(H87+H88+C87),IF(AND(G87="Fresh Food",G88&lt;&gt;"Fresh Food"),((C104*H87)+(C73*C87))/(H87+C87),IF(AND(G87&lt;&gt;"Fresh Food",G88="Fresh Food"),((I104*H88)+(C73*C87))/(H88+C87),C73)))</f>
        <v>#DIV/0!</v>
      </c>
      <c r="D75" s="208" t="e">
        <f>IF(AND(G87="Fresh Food",G88="Fresh Food"),((D104*H87)+(J104*H88)+(D73*C87))/(H87+H88+C87),IF(AND(G87="Fresh Food",G88&lt;&gt;"Fresh Food"),((D104*H87)+(D73*C87))/(H87+C87),IF(AND(G87&lt;&gt;"Fresh Food",G88="Fresh Food"),((J104*H88)+(D73*C87))/(H88+C87),D73)))</f>
        <v>#DIV/0!</v>
      </c>
      <c r="E75" s="208" t="e">
        <f>IF(AND(G87="Fresh Food",G88="Fresh Food"),((E104*H87)+(K104*H88)+(E73*C87))/(H87+H88+C87),IF(AND(G87="Fresh Food",G88&lt;&gt;"Fresh Food"),((E104*H87)+(E73*C87))/(H87+C87),IF(AND(G87&lt;&gt;"Fresh Food",G88="Fresh Food"),((K104*H88)+(E73*C87))/(H88+C87),E73)))</f>
        <v>#DIV/0!</v>
      </c>
      <c r="F75" s="208" t="e">
        <f>IF(AND(G87="Fresh Food",G88="Fresh Food"),((F104*H87)+(L104*H88)+(F73*C87))/(H87+H88+C87),IF(AND(G87="Fresh Food",G88&lt;&gt;"Fresh Food"),((F104*H87)+(F73*C87))/(H87+C87),IF(AND(G87&lt;&gt;"Fresh Food",G88="Fresh Food"),((L104*H88)+(F73*C87))/(H88+C87),F73)))</f>
        <v>#DIV/0!</v>
      </c>
      <c r="G75" s="136"/>
      <c r="H75" s="226" t="s">
        <v>307</v>
      </c>
      <c r="I75" s="208" t="e">
        <f>IF(AND(G87="Fresh Food",G88="Fresh Food"),((C121*H87)+(I121*H88)+(I73*C87))/(H87+H88+C87),IF(AND(G87="Fresh Food",G88&lt;&gt;"Fresh Food"),((C121*H87)+(I73*C87))/(H87+C87),IF(AND(G87&lt;&gt;"Fresh Food",G88="Fresh Food"),((I121*H88)+(I73*C87))/(H88+C87),I73)))</f>
        <v>#DIV/0!</v>
      </c>
      <c r="J75" s="208" t="e">
        <f>IF(AND(G87="Fresh Food",G88="Fresh Food"),((D121*H87)+(J121*H88)+(J73*C87))/(H87+H88+C87),IF(AND(G87="Fresh Food",G88&lt;&gt;"Fresh Food"),((D121*H87)+(J73*C87))/(H87+C87),IF(AND(G87&lt;&gt;"Fresh Food",G88="Fresh Food"),((J121*H88)+(J73*C87))/(H88+C87),J73)))</f>
        <v>#DIV/0!</v>
      </c>
      <c r="K75" s="208" t="e">
        <f>IF(AND(G87="Fresh Food",G88="Fresh Food"),((E121*H87)+(K121*H88)+(K73*C87))/(H87+H88+C87),IF(AND(G87="Fresh Food",G88&lt;&gt;"Fresh Food"),((E121*H87)+(K73*C87))/(H87+C87),IF(AND(G87&lt;&gt;"Fresh Food",G88="Fresh Food"),((K121*H88)+(K73*C87))/(H88+C87),K73)))</f>
        <v>#DIV/0!</v>
      </c>
      <c r="L75" s="253" t="e">
        <f>IF(AND(G87="Fresh Food",G88="Fresh Food"),((F121*H87)+(L121*H88)+(L73*C87))/(H87+H88+C87),IF(AND(G87="Fresh Food",G88&lt;&gt;"Fresh Food"),((F121*H87)+(L73*C87))/(H87+C87),IF(AND(G87&lt;&gt;"Fresh Food",G88="Fresh Food"),((L121*H88)+(L73*C87))/(H88+C87),L73)))</f>
        <v>#DIV/0!</v>
      </c>
      <c r="N75" s="109"/>
    </row>
    <row r="76" spans="2:14" x14ac:dyDescent="0.25">
      <c r="B76" s="217" t="s">
        <v>308</v>
      </c>
      <c r="C76" s="208" t="e">
        <f>IF(AND(G87="Freezer",G88="Freezer"),((C105*H87)+(I105*H88)+(C74*C88))/(H87+H88+C88),IF(AND(G87="Freezer",G88&lt;&gt;"Freezer"),((C105*H87)+(C74*C88))/(H87+C88),IF(AND(G87&lt;&gt;"Freezer",G88="Freezer"),((I105*H88)+(C74*C88))/(H88+C88),C74)))</f>
        <v>#DIV/0!</v>
      </c>
      <c r="D76" s="208" t="e">
        <f>IF(AND(G87="Freezer",G88="Freezer"),((D105*H87)+(J105*H88)+(D74*C88))/(H87+H88+C88),IF(AND(G87="Freezer",G88&lt;&gt;"Freezer"),((D105*H87)+(D74*C88))/(H87+C88),IF(AND(G87&lt;&gt;"Freezer",G88="Freezer"),((J105*H88)+(D74*C88))/(H88+C88),D74)))</f>
        <v>#DIV/0!</v>
      </c>
      <c r="E76" s="208" t="e">
        <f>IF(AND(G87="Freezer",G88="Freezer"),((E105*H87)+(K105*H88)+(E74*C88))/(H87+H88+C88),IF(AND(G87="Freezer",G88&lt;&gt;"Freezer"),((E105*H87)+(E74*C88))/(H87+C88),IF(AND(G87&lt;&gt;"Freezer",G88="Freezer"),((K105*H88)+(E74*C88))/(H88+C88),E74)))</f>
        <v>#DIV/0!</v>
      </c>
      <c r="F76" s="208" t="e">
        <f>IF(AND(G87="Freezer",G88="Freezer"),((F105*H87)+(L105*H88)+(F74*C88))/(H87+H88+C88),IF(AND(G87="Freezer",G88&lt;&gt;"Freezer"),((F105*H87)+(F74*C88))/(H87+C88),IF(AND(G87&lt;&gt;"Freezer",G88="Freezer"),((L105*H88)+(F74*C88))/(H88+C88),F74)))</f>
        <v>#DIV/0!</v>
      </c>
      <c r="G76" s="136"/>
      <c r="H76" s="218" t="s">
        <v>308</v>
      </c>
      <c r="I76" s="208" t="e">
        <f>IF(AND(G87="Freezer",G88="Freezer"),((C122*H87)+(I122*H88)+(I74*C88))/(H87+H88+C88),IF(AND(G87="Freezer",G88&lt;&gt;"Freezer"),((C122*H87)+(I74*C88))/(H87+C88),IF(AND(G87&lt;&gt;"Freezer",G88="Freezer"),((I122*H88)+(I74*C88))/(H88+C88),I74)))</f>
        <v>#DIV/0!</v>
      </c>
      <c r="J76" s="208" t="e">
        <f>IF(AND(G87="Freezer",G88="Freezer"),((D122*H87)+(J122*H88)+(J74*C88))/(H87+H88+C88),IF(AND(G87="Freezer",G88&lt;&gt;"Freezer"),((D122*H87)+(J74*C88))/(H87+C88),IF(AND(G87&lt;&gt;"Freezer",G88="Freezer"),((J122*H88)+(J74*C88))/(H88+C88),J74)))</f>
        <v>#DIV/0!</v>
      </c>
      <c r="K76" s="208" t="e">
        <f>IF(AND(G87="Freezer",G88="Freezer"),((E122*H87)+(K122*H88)+(K74*C88))/(H87+H88+C88),IF(AND(G87="Freezer",G88&lt;&gt;"Freezer"),((E122*H87)+(K74*C88))/(H87+C88),IF(AND(G87&lt;&gt;"Freezer",G88="Freezer"),((K122*H88)+(K74*C88))/(H88+C88),K74)))</f>
        <v>#DIV/0!</v>
      </c>
      <c r="L76" s="253" t="e">
        <f>IF(AND(G87="Freezer",G88="Freezer"),((F122*H87)+(L122*H88)+(L74*C88))/(H87+H88+C88),IF(AND(G87="Freezer",G88&lt;&gt;"Freezer"),((F122*H87)+(L74*C88))/(H87+C88),IF(AND(G87&lt;&gt;"Freezer",G88="Freezer"),((L122*H88)+(L74*C88))/(H88+C88),L74)))</f>
        <v>#DIV/0!</v>
      </c>
      <c r="N76" s="109"/>
    </row>
    <row r="77" spans="2:14" x14ac:dyDescent="0.25">
      <c r="B77" s="124"/>
      <c r="C77" s="125"/>
      <c r="D77" s="125"/>
      <c r="E77" s="125"/>
      <c r="F77" s="125"/>
      <c r="G77" s="119"/>
      <c r="H77" s="119"/>
      <c r="I77" s="125"/>
      <c r="J77" s="125"/>
      <c r="K77" s="125"/>
      <c r="L77" s="42"/>
      <c r="N77" s="109"/>
    </row>
    <row r="78" spans="2:14" x14ac:dyDescent="0.25">
      <c r="B78" s="217" t="s">
        <v>199</v>
      </c>
      <c r="C78" s="246"/>
      <c r="D78" s="244" t="e">
        <f>C75-D75</f>
        <v>#DIV/0!</v>
      </c>
      <c r="E78" s="125"/>
      <c r="F78" s="227" t="e">
        <f>E75-F75</f>
        <v>#DIV/0!</v>
      </c>
      <c r="G78" s="119"/>
      <c r="H78" s="218" t="s">
        <v>199</v>
      </c>
      <c r="I78" s="246"/>
      <c r="J78" s="244" t="e">
        <f>I75-J75</f>
        <v>#DIV/0!</v>
      </c>
      <c r="K78" s="228"/>
      <c r="L78" s="255" t="e">
        <f>K75-L75</f>
        <v>#DIV/0!</v>
      </c>
      <c r="N78" s="109"/>
    </row>
    <row r="79" spans="2:14" x14ac:dyDescent="0.25">
      <c r="B79" s="217" t="s">
        <v>200</v>
      </c>
      <c r="C79" s="246"/>
      <c r="D79" s="244" t="e">
        <f>C76-D76</f>
        <v>#DIV/0!</v>
      </c>
      <c r="E79" s="125"/>
      <c r="F79" s="227" t="e">
        <f>E76-F76</f>
        <v>#DIV/0!</v>
      </c>
      <c r="G79" s="119"/>
      <c r="H79" s="218" t="s">
        <v>200</v>
      </c>
      <c r="I79" s="246"/>
      <c r="J79" s="244" t="e">
        <f>I76-J76</f>
        <v>#DIV/0!</v>
      </c>
      <c r="K79" s="228"/>
      <c r="L79" s="255" t="e">
        <f>K76-L76</f>
        <v>#DIV/0!</v>
      </c>
      <c r="N79" s="109"/>
    </row>
    <row r="80" spans="2:14" s="207" customFormat="1" ht="17.25" x14ac:dyDescent="0.25">
      <c r="B80" s="229" t="s">
        <v>201</v>
      </c>
      <c r="C80" s="243"/>
      <c r="D80" s="245" t="e">
        <f>D78/(D$61/60)</f>
        <v>#DIV/0!</v>
      </c>
      <c r="E80" s="220"/>
      <c r="F80" s="230" t="e">
        <f>F78/(F$61/60)</f>
        <v>#DIV/0!</v>
      </c>
      <c r="G80" s="119"/>
      <c r="H80" s="231" t="s">
        <v>201</v>
      </c>
      <c r="I80" s="243"/>
      <c r="J80" s="245" t="e">
        <f>J78/(J$61/60)</f>
        <v>#DIV/0!</v>
      </c>
      <c r="K80" s="232"/>
      <c r="L80" s="256" t="e">
        <f>L78/(L$61/60)</f>
        <v>#DIV/0!</v>
      </c>
      <c r="N80" s="109"/>
    </row>
    <row r="81" spans="2:14" s="207" customFormat="1" ht="18" thickBot="1" x14ac:dyDescent="0.3">
      <c r="B81" s="257" t="s">
        <v>202</v>
      </c>
      <c r="C81" s="258"/>
      <c r="D81" s="259" t="e">
        <f>D79/(D$61/60)</f>
        <v>#DIV/0!</v>
      </c>
      <c r="E81" s="260"/>
      <c r="F81" s="261" t="e">
        <f>F79/(F$61/60)</f>
        <v>#DIV/0!</v>
      </c>
      <c r="G81" s="130"/>
      <c r="H81" s="262" t="s">
        <v>202</v>
      </c>
      <c r="I81" s="258"/>
      <c r="J81" s="259" t="e">
        <f>J79/(J$61/60)</f>
        <v>#DIV/0!</v>
      </c>
      <c r="K81" s="263"/>
      <c r="L81" s="264" t="e">
        <f>L79/(L$61/60)</f>
        <v>#DIV/0!</v>
      </c>
      <c r="N81" s="109"/>
    </row>
    <row r="82" spans="2:14" ht="17.25" thickBot="1" x14ac:dyDescent="0.3">
      <c r="B82" s="119"/>
      <c r="C82" s="119"/>
      <c r="D82" s="119"/>
      <c r="E82" s="119"/>
      <c r="F82" s="119"/>
      <c r="G82" s="119"/>
      <c r="H82" s="119"/>
      <c r="I82" s="119"/>
      <c r="J82" s="119"/>
      <c r="K82" s="119"/>
      <c r="L82" s="119"/>
      <c r="N82" s="109"/>
    </row>
    <row r="83" spans="2:14" ht="18" thickBot="1" x14ac:dyDescent="0.3">
      <c r="B83" s="717" t="s">
        <v>369</v>
      </c>
      <c r="C83" s="718"/>
      <c r="D83" s="718"/>
      <c r="E83" s="718"/>
      <c r="F83" s="718"/>
      <c r="G83" s="718"/>
      <c r="H83" s="718"/>
      <c r="I83" s="718"/>
      <c r="J83" s="718"/>
      <c r="K83" s="718"/>
      <c r="L83" s="719"/>
      <c r="N83" s="109"/>
    </row>
    <row r="84" spans="2:14" x14ac:dyDescent="0.25">
      <c r="B84" s="720" t="s">
        <v>291</v>
      </c>
      <c r="C84" s="721"/>
      <c r="D84" s="169"/>
      <c r="E84" s="169"/>
      <c r="F84" s="169"/>
      <c r="G84" s="169"/>
      <c r="H84" s="169"/>
      <c r="I84" s="169"/>
      <c r="J84" s="169"/>
      <c r="K84" s="169"/>
      <c r="L84" s="158"/>
      <c r="N84" s="109"/>
    </row>
    <row r="85" spans="2:14" ht="22.5" customHeight="1" x14ac:dyDescent="0.25">
      <c r="B85" s="722"/>
      <c r="C85" s="723"/>
      <c r="D85" s="119"/>
      <c r="E85" s="119"/>
      <c r="F85" s="119"/>
      <c r="G85" s="119"/>
      <c r="H85" s="119"/>
      <c r="I85" s="119"/>
      <c r="J85" s="119"/>
      <c r="K85" s="119"/>
      <c r="L85" s="104"/>
      <c r="N85" s="109"/>
    </row>
    <row r="86" spans="2:14" ht="34.5" x14ac:dyDescent="0.25">
      <c r="B86" s="118"/>
      <c r="C86" s="274" t="s">
        <v>370</v>
      </c>
      <c r="D86" s="209"/>
      <c r="E86" s="119"/>
      <c r="F86" s="119"/>
      <c r="G86" s="172" t="s">
        <v>292</v>
      </c>
      <c r="H86" s="172" t="s">
        <v>293</v>
      </c>
      <c r="J86" s="119"/>
      <c r="K86" s="119"/>
      <c r="L86" s="104"/>
      <c r="N86" s="109"/>
    </row>
    <row r="87" spans="2:14" x14ac:dyDescent="0.25">
      <c r="B87" s="190" t="s">
        <v>122</v>
      </c>
      <c r="C87" s="168">
        <f>Volume!C16</f>
        <v>0</v>
      </c>
      <c r="D87" s="119"/>
      <c r="E87" s="178" t="s">
        <v>295</v>
      </c>
      <c r="F87" s="268"/>
      <c r="G87" s="221">
        <f>Volume!C23</f>
        <v>0</v>
      </c>
      <c r="H87" s="208">
        <f>Volume!D23</f>
        <v>0</v>
      </c>
      <c r="J87" s="119"/>
      <c r="K87" s="119"/>
      <c r="L87" s="104"/>
      <c r="N87" s="109"/>
    </row>
    <row r="88" spans="2:14" x14ac:dyDescent="0.25">
      <c r="B88" s="190" t="s">
        <v>72</v>
      </c>
      <c r="C88" s="168">
        <f>Volume!C17</f>
        <v>0</v>
      </c>
      <c r="D88" s="119"/>
      <c r="E88" s="178" t="s">
        <v>311</v>
      </c>
      <c r="F88" s="268"/>
      <c r="G88" s="221">
        <f>Volume!C24</f>
        <v>0</v>
      </c>
      <c r="H88" s="208">
        <f>Volume!D24</f>
        <v>0</v>
      </c>
      <c r="J88" s="119"/>
      <c r="K88" s="119"/>
      <c r="L88" s="104"/>
      <c r="N88" s="109"/>
    </row>
    <row r="89" spans="2:14" x14ac:dyDescent="0.25">
      <c r="B89" s="124"/>
      <c r="C89" s="119"/>
      <c r="D89" s="119"/>
      <c r="E89" s="119"/>
      <c r="F89" s="119"/>
      <c r="G89" s="119"/>
      <c r="H89" s="119"/>
      <c r="I89" s="119"/>
      <c r="J89" s="119"/>
      <c r="K89" s="119"/>
      <c r="L89" s="104"/>
      <c r="N89" s="109"/>
    </row>
    <row r="90" spans="2:14" ht="21.75" thickBot="1" x14ac:dyDescent="0.3">
      <c r="B90" s="712" t="s">
        <v>310</v>
      </c>
      <c r="C90" s="713"/>
      <c r="D90" s="713"/>
      <c r="E90" s="713"/>
      <c r="F90" s="713"/>
      <c r="G90" s="713"/>
      <c r="H90" s="713"/>
      <c r="I90" s="713"/>
      <c r="J90" s="713"/>
      <c r="K90" s="713"/>
      <c r="L90" s="714"/>
      <c r="N90" s="109"/>
    </row>
    <row r="91" spans="2:14" ht="18" thickTop="1" x14ac:dyDescent="0.25">
      <c r="B91" s="124"/>
      <c r="C91" s="708" t="s">
        <v>313</v>
      </c>
      <c r="D91" s="708"/>
      <c r="E91" s="708"/>
      <c r="F91" s="708"/>
      <c r="G91" s="209"/>
      <c r="H91" s="209"/>
      <c r="I91" s="708" t="s">
        <v>314</v>
      </c>
      <c r="J91" s="708"/>
      <c r="K91" s="708"/>
      <c r="L91" s="716"/>
      <c r="N91" s="109"/>
    </row>
    <row r="92" spans="2:14" ht="17.25" x14ac:dyDescent="0.25">
      <c r="B92" s="211"/>
      <c r="C92" s="710" t="s">
        <v>302</v>
      </c>
      <c r="D92" s="711"/>
      <c r="E92" s="710" t="s">
        <v>303</v>
      </c>
      <c r="F92" s="711"/>
      <c r="G92" s="270"/>
      <c r="H92" s="270"/>
      <c r="I92" s="710" t="s">
        <v>302</v>
      </c>
      <c r="J92" s="711"/>
      <c r="K92" s="710" t="s">
        <v>303</v>
      </c>
      <c r="L92" s="715"/>
      <c r="N92" s="109"/>
    </row>
    <row r="93" spans="2:14" ht="17.25" x14ac:dyDescent="0.25">
      <c r="B93" s="124"/>
      <c r="C93" s="196" t="s">
        <v>59</v>
      </c>
      <c r="D93" s="196" t="s">
        <v>304</v>
      </c>
      <c r="E93" s="196" t="s">
        <v>59</v>
      </c>
      <c r="F93" s="196" t="s">
        <v>304</v>
      </c>
      <c r="G93" s="209"/>
      <c r="H93" s="209"/>
      <c r="I93" s="196" t="s">
        <v>59</v>
      </c>
      <c r="J93" s="196" t="s">
        <v>304</v>
      </c>
      <c r="K93" s="196" t="s">
        <v>59</v>
      </c>
      <c r="L93" s="271" t="s">
        <v>304</v>
      </c>
      <c r="N93" s="109"/>
    </row>
    <row r="94" spans="2:14" x14ac:dyDescent="0.25">
      <c r="B94" s="190" t="s">
        <v>21</v>
      </c>
      <c r="C94" s="171"/>
      <c r="D94" s="161"/>
      <c r="E94" s="161"/>
      <c r="F94" s="161"/>
      <c r="G94" s="119"/>
      <c r="H94" s="268" t="s">
        <v>21</v>
      </c>
      <c r="I94" s="171"/>
      <c r="J94" s="161"/>
      <c r="K94" s="161"/>
      <c r="L94" s="162"/>
      <c r="N94" s="109"/>
    </row>
    <row r="95" spans="2:14" x14ac:dyDescent="0.25">
      <c r="B95" s="190" t="s">
        <v>22</v>
      </c>
      <c r="C95" s="171"/>
      <c r="D95" s="161"/>
      <c r="E95" s="161"/>
      <c r="F95" s="161"/>
      <c r="G95" s="119"/>
      <c r="H95" s="268" t="s">
        <v>22</v>
      </c>
      <c r="I95" s="171"/>
      <c r="J95" s="161"/>
      <c r="K95" s="161"/>
      <c r="L95" s="162"/>
      <c r="N95" s="109"/>
    </row>
    <row r="96" spans="2:14" x14ac:dyDescent="0.25">
      <c r="B96" s="190" t="s">
        <v>23</v>
      </c>
      <c r="C96" s="171"/>
      <c r="D96" s="161"/>
      <c r="E96" s="161"/>
      <c r="F96" s="161"/>
      <c r="G96" s="119"/>
      <c r="H96" s="268" t="s">
        <v>23</v>
      </c>
      <c r="I96" s="171"/>
      <c r="J96" s="161"/>
      <c r="K96" s="161"/>
      <c r="L96" s="162"/>
      <c r="N96" s="109"/>
    </row>
    <row r="97" spans="2:14" x14ac:dyDescent="0.25">
      <c r="B97" s="190" t="s">
        <v>24</v>
      </c>
      <c r="C97" s="171"/>
      <c r="D97" s="161"/>
      <c r="E97" s="161"/>
      <c r="F97" s="161"/>
      <c r="G97" s="119"/>
      <c r="H97" s="268" t="s">
        <v>24</v>
      </c>
      <c r="I97" s="171"/>
      <c r="J97" s="161"/>
      <c r="K97" s="161"/>
      <c r="L97" s="162"/>
      <c r="N97" s="109"/>
    </row>
    <row r="98" spans="2:14" x14ac:dyDescent="0.25">
      <c r="B98" s="190" t="s">
        <v>25</v>
      </c>
      <c r="C98" s="171"/>
      <c r="D98" s="161"/>
      <c r="E98" s="161"/>
      <c r="F98" s="161"/>
      <c r="G98" s="119"/>
      <c r="H98" s="268" t="s">
        <v>25</v>
      </c>
      <c r="I98" s="171"/>
      <c r="J98" s="161"/>
      <c r="K98" s="161"/>
      <c r="L98" s="162"/>
      <c r="N98" s="109"/>
    </row>
    <row r="99" spans="2:14" x14ac:dyDescent="0.25">
      <c r="B99" s="190" t="s">
        <v>65</v>
      </c>
      <c r="C99" s="171"/>
      <c r="D99" s="161"/>
      <c r="E99" s="161"/>
      <c r="F99" s="161"/>
      <c r="G99" s="119"/>
      <c r="H99" s="268" t="s">
        <v>65</v>
      </c>
      <c r="I99" s="171"/>
      <c r="J99" s="161"/>
      <c r="K99" s="161"/>
      <c r="L99" s="162"/>
      <c r="N99" s="109"/>
    </row>
    <row r="100" spans="2:14" x14ac:dyDescent="0.25">
      <c r="B100" s="190" t="s">
        <v>66</v>
      </c>
      <c r="C100" s="171"/>
      <c r="D100" s="161"/>
      <c r="E100" s="161"/>
      <c r="F100" s="161"/>
      <c r="G100" s="119"/>
      <c r="H100" s="268" t="s">
        <v>66</v>
      </c>
      <c r="I100" s="171"/>
      <c r="J100" s="161"/>
      <c r="K100" s="161"/>
      <c r="L100" s="162"/>
      <c r="N100" s="109"/>
    </row>
    <row r="101" spans="2:14" x14ac:dyDescent="0.25">
      <c r="B101" s="190" t="s">
        <v>67</v>
      </c>
      <c r="C101" s="171"/>
      <c r="D101" s="161"/>
      <c r="E101" s="161"/>
      <c r="F101" s="161"/>
      <c r="G101" s="119"/>
      <c r="H101" s="268" t="s">
        <v>67</v>
      </c>
      <c r="I101" s="171"/>
      <c r="J101" s="161"/>
      <c r="K101" s="161"/>
      <c r="L101" s="162"/>
      <c r="N101" s="109"/>
    </row>
    <row r="102" spans="2:14" x14ac:dyDescent="0.25">
      <c r="B102" s="190" t="s">
        <v>309</v>
      </c>
      <c r="C102" s="171"/>
      <c r="D102" s="161"/>
      <c r="E102" s="161"/>
      <c r="F102" s="161"/>
      <c r="G102" s="119"/>
      <c r="H102" s="268" t="s">
        <v>309</v>
      </c>
      <c r="I102" s="171"/>
      <c r="J102" s="161"/>
      <c r="K102" s="161"/>
      <c r="L102" s="162"/>
      <c r="N102" s="109"/>
    </row>
    <row r="103" spans="2:14" x14ac:dyDescent="0.25">
      <c r="B103" s="124"/>
      <c r="C103" s="125"/>
      <c r="D103" s="125"/>
      <c r="E103" s="125"/>
      <c r="F103" s="125"/>
      <c r="G103" s="119"/>
      <c r="H103" s="119"/>
      <c r="I103" s="125"/>
      <c r="J103" s="125"/>
      <c r="K103" s="125"/>
      <c r="L103" s="42"/>
      <c r="N103" s="109"/>
    </row>
    <row r="104" spans="2:14" x14ac:dyDescent="0.25">
      <c r="B104" s="190" t="s">
        <v>305</v>
      </c>
      <c r="C104" s="221" t="e">
        <f>AVERAGE(C94:C96)</f>
        <v>#DIV/0!</v>
      </c>
      <c r="D104" s="208" t="e">
        <f>AVERAGE(D94:D96)</f>
        <v>#DIV/0!</v>
      </c>
      <c r="E104" s="208" t="e">
        <f>AVERAGE(E94:E96)</f>
        <v>#DIV/0!</v>
      </c>
      <c r="F104" s="208" t="e">
        <f>AVERAGE(F94:F96)</f>
        <v>#DIV/0!</v>
      </c>
      <c r="G104" s="119"/>
      <c r="H104" s="268" t="s">
        <v>305</v>
      </c>
      <c r="I104" s="221" t="e">
        <f>AVERAGE(I94:I96)</f>
        <v>#DIV/0!</v>
      </c>
      <c r="J104" s="208" t="e">
        <f>AVERAGE(J94:J96)</f>
        <v>#DIV/0!</v>
      </c>
      <c r="K104" s="208" t="e">
        <f>AVERAGE(K94:K96)</f>
        <v>#DIV/0!</v>
      </c>
      <c r="L104" s="253" t="e">
        <f>AVERAGE(L94:L96)</f>
        <v>#DIV/0!</v>
      </c>
      <c r="N104" s="109"/>
    </row>
    <row r="105" spans="2:14" x14ac:dyDescent="0.25">
      <c r="B105" s="190" t="s">
        <v>306</v>
      </c>
      <c r="C105" s="221" t="e">
        <f>AVERAGE(C97:C102)</f>
        <v>#DIV/0!</v>
      </c>
      <c r="D105" s="208" t="e">
        <f t="shared" ref="D105:E105" si="0">AVERAGE(D97:D102)</f>
        <v>#DIV/0!</v>
      </c>
      <c r="E105" s="208" t="e">
        <f t="shared" si="0"/>
        <v>#DIV/0!</v>
      </c>
      <c r="F105" s="208" t="e">
        <f>AVERAGE(F97:F102)</f>
        <v>#DIV/0!</v>
      </c>
      <c r="G105" s="119"/>
      <c r="H105" s="268" t="s">
        <v>306</v>
      </c>
      <c r="I105" s="221" t="e">
        <f>AVERAGE(I97:I102)</f>
        <v>#DIV/0!</v>
      </c>
      <c r="J105" s="208" t="e">
        <f t="shared" ref="J105:K105" si="1">AVERAGE(J97:J102)</f>
        <v>#DIV/0!</v>
      </c>
      <c r="K105" s="208" t="e">
        <f t="shared" si="1"/>
        <v>#DIV/0!</v>
      </c>
      <c r="L105" s="253" t="e">
        <f>AVERAGE(L97:L102)</f>
        <v>#DIV/0!</v>
      </c>
      <c r="N105" s="109"/>
    </row>
    <row r="106" spans="2:14" x14ac:dyDescent="0.25">
      <c r="B106" s="124"/>
      <c r="C106" s="119"/>
      <c r="D106" s="119"/>
      <c r="E106" s="119"/>
      <c r="F106" s="119"/>
      <c r="G106" s="119"/>
      <c r="H106" s="119"/>
      <c r="I106" s="119"/>
      <c r="J106" s="119"/>
      <c r="K106" s="119"/>
      <c r="L106" s="104"/>
      <c r="N106" s="109"/>
    </row>
    <row r="107" spans="2:14" ht="21.75" thickBot="1" x14ac:dyDescent="0.3">
      <c r="B107" s="712" t="s">
        <v>312</v>
      </c>
      <c r="C107" s="713"/>
      <c r="D107" s="713"/>
      <c r="E107" s="713"/>
      <c r="F107" s="713"/>
      <c r="G107" s="713"/>
      <c r="H107" s="713"/>
      <c r="I107" s="713"/>
      <c r="J107" s="713"/>
      <c r="K107" s="713"/>
      <c r="L107" s="714"/>
      <c r="N107" s="109"/>
    </row>
    <row r="108" spans="2:14" ht="18" thickTop="1" x14ac:dyDescent="0.25">
      <c r="B108" s="124"/>
      <c r="C108" s="707" t="s">
        <v>295</v>
      </c>
      <c r="D108" s="708"/>
      <c r="E108" s="708"/>
      <c r="F108" s="709"/>
      <c r="G108" s="209"/>
      <c r="H108" s="209"/>
      <c r="I108" s="707" t="s">
        <v>296</v>
      </c>
      <c r="J108" s="708"/>
      <c r="K108" s="708"/>
      <c r="L108" s="716"/>
      <c r="N108" s="109"/>
    </row>
    <row r="109" spans="2:14" ht="17.25" x14ac:dyDescent="0.25">
      <c r="B109" s="211"/>
      <c r="C109" s="710" t="s">
        <v>302</v>
      </c>
      <c r="D109" s="711"/>
      <c r="E109" s="710" t="s">
        <v>303</v>
      </c>
      <c r="F109" s="711"/>
      <c r="G109" s="270"/>
      <c r="H109" s="270"/>
      <c r="I109" s="710" t="s">
        <v>302</v>
      </c>
      <c r="J109" s="711"/>
      <c r="K109" s="710" t="s">
        <v>303</v>
      </c>
      <c r="L109" s="715"/>
      <c r="N109" s="109"/>
    </row>
    <row r="110" spans="2:14" ht="17.25" x14ac:dyDescent="0.25">
      <c r="B110" s="124"/>
      <c r="C110" s="196" t="s">
        <v>59</v>
      </c>
      <c r="D110" s="196" t="s">
        <v>304</v>
      </c>
      <c r="E110" s="196" t="s">
        <v>59</v>
      </c>
      <c r="F110" s="196" t="s">
        <v>304</v>
      </c>
      <c r="G110" s="209"/>
      <c r="H110" s="209"/>
      <c r="I110" s="196" t="s">
        <v>59</v>
      </c>
      <c r="J110" s="196" t="s">
        <v>304</v>
      </c>
      <c r="K110" s="196" t="s">
        <v>59</v>
      </c>
      <c r="L110" s="271" t="s">
        <v>304</v>
      </c>
      <c r="N110" s="109"/>
    </row>
    <row r="111" spans="2:14" x14ac:dyDescent="0.25">
      <c r="B111" s="190" t="s">
        <v>21</v>
      </c>
      <c r="C111" s="171"/>
      <c r="D111" s="161"/>
      <c r="E111" s="161"/>
      <c r="F111" s="161"/>
      <c r="G111" s="119"/>
      <c r="H111" s="268" t="s">
        <v>21</v>
      </c>
      <c r="I111" s="171"/>
      <c r="J111" s="161"/>
      <c r="K111" s="161"/>
      <c r="L111" s="162"/>
      <c r="N111" s="109"/>
    </row>
    <row r="112" spans="2:14" x14ac:dyDescent="0.25">
      <c r="B112" s="190" t="s">
        <v>22</v>
      </c>
      <c r="C112" s="171"/>
      <c r="D112" s="161"/>
      <c r="E112" s="161"/>
      <c r="F112" s="161"/>
      <c r="G112" s="119"/>
      <c r="H112" s="268" t="s">
        <v>22</v>
      </c>
      <c r="I112" s="171"/>
      <c r="J112" s="161"/>
      <c r="K112" s="161"/>
      <c r="L112" s="162"/>
      <c r="N112" s="109"/>
    </row>
    <row r="113" spans="2:14" x14ac:dyDescent="0.25">
      <c r="B113" s="190" t="s">
        <v>23</v>
      </c>
      <c r="C113" s="171"/>
      <c r="D113" s="161"/>
      <c r="E113" s="161"/>
      <c r="F113" s="161"/>
      <c r="G113" s="119"/>
      <c r="H113" s="268" t="s">
        <v>23</v>
      </c>
      <c r="I113" s="171"/>
      <c r="J113" s="161"/>
      <c r="K113" s="161"/>
      <c r="L113" s="162"/>
      <c r="N113" s="109"/>
    </row>
    <row r="114" spans="2:14" x14ac:dyDescent="0.25">
      <c r="B114" s="190" t="s">
        <v>24</v>
      </c>
      <c r="C114" s="171"/>
      <c r="D114" s="161"/>
      <c r="E114" s="161"/>
      <c r="F114" s="161"/>
      <c r="G114" s="119"/>
      <c r="H114" s="268" t="s">
        <v>24</v>
      </c>
      <c r="I114" s="171"/>
      <c r="J114" s="161"/>
      <c r="K114" s="161"/>
      <c r="L114" s="162"/>
      <c r="N114" s="109"/>
    </row>
    <row r="115" spans="2:14" x14ac:dyDescent="0.25">
      <c r="B115" s="190" t="s">
        <v>25</v>
      </c>
      <c r="C115" s="171"/>
      <c r="D115" s="161"/>
      <c r="E115" s="161"/>
      <c r="F115" s="161"/>
      <c r="G115" s="119"/>
      <c r="H115" s="268" t="s">
        <v>25</v>
      </c>
      <c r="I115" s="171"/>
      <c r="J115" s="161"/>
      <c r="K115" s="161"/>
      <c r="L115" s="162"/>
      <c r="N115" s="109"/>
    </row>
    <row r="116" spans="2:14" x14ac:dyDescent="0.25">
      <c r="B116" s="190" t="s">
        <v>65</v>
      </c>
      <c r="C116" s="171"/>
      <c r="D116" s="161"/>
      <c r="E116" s="161"/>
      <c r="F116" s="161"/>
      <c r="G116" s="119"/>
      <c r="H116" s="268" t="s">
        <v>65</v>
      </c>
      <c r="I116" s="171"/>
      <c r="J116" s="161"/>
      <c r="K116" s="161"/>
      <c r="L116" s="162"/>
      <c r="N116" s="109"/>
    </row>
    <row r="117" spans="2:14" x14ac:dyDescent="0.25">
      <c r="B117" s="190" t="s">
        <v>66</v>
      </c>
      <c r="C117" s="171"/>
      <c r="D117" s="161"/>
      <c r="E117" s="161"/>
      <c r="F117" s="161"/>
      <c r="G117" s="119"/>
      <c r="H117" s="268" t="s">
        <v>66</v>
      </c>
      <c r="I117" s="171"/>
      <c r="J117" s="161"/>
      <c r="K117" s="161"/>
      <c r="L117" s="162"/>
      <c r="N117" s="109"/>
    </row>
    <row r="118" spans="2:14" x14ac:dyDescent="0.25">
      <c r="B118" s="190" t="s">
        <v>67</v>
      </c>
      <c r="C118" s="171"/>
      <c r="D118" s="161"/>
      <c r="E118" s="161"/>
      <c r="F118" s="161"/>
      <c r="G118" s="119"/>
      <c r="H118" s="268" t="s">
        <v>67</v>
      </c>
      <c r="I118" s="171"/>
      <c r="J118" s="161"/>
      <c r="K118" s="161"/>
      <c r="L118" s="162"/>
      <c r="N118" s="109"/>
    </row>
    <row r="119" spans="2:14" x14ac:dyDescent="0.25">
      <c r="B119" s="190" t="s">
        <v>309</v>
      </c>
      <c r="C119" s="171"/>
      <c r="D119" s="161"/>
      <c r="E119" s="161"/>
      <c r="F119" s="161"/>
      <c r="G119" s="119"/>
      <c r="H119" s="268" t="s">
        <v>309</v>
      </c>
      <c r="I119" s="171"/>
      <c r="J119" s="161"/>
      <c r="K119" s="161"/>
      <c r="L119" s="162"/>
      <c r="N119" s="109"/>
    </row>
    <row r="120" spans="2:14" x14ac:dyDescent="0.25">
      <c r="B120" s="124"/>
      <c r="C120" s="125"/>
      <c r="D120" s="125"/>
      <c r="E120" s="125"/>
      <c r="F120" s="125"/>
      <c r="G120" s="119"/>
      <c r="H120" s="119"/>
      <c r="I120" s="125"/>
      <c r="J120" s="125"/>
      <c r="K120" s="125"/>
      <c r="L120" s="42"/>
      <c r="N120" s="109"/>
    </row>
    <row r="121" spans="2:14" x14ac:dyDescent="0.25">
      <c r="B121" s="190" t="s">
        <v>305</v>
      </c>
      <c r="C121" s="221" t="e">
        <f>AVERAGE(C111:C113)</f>
        <v>#DIV/0!</v>
      </c>
      <c r="D121" s="208" t="e">
        <f>AVERAGE(D111:D113)</f>
        <v>#DIV/0!</v>
      </c>
      <c r="E121" s="208" t="e">
        <f>AVERAGE(E111:E113)</f>
        <v>#DIV/0!</v>
      </c>
      <c r="F121" s="208" t="e">
        <f>AVERAGE(F111:F113)</f>
        <v>#DIV/0!</v>
      </c>
      <c r="G121" s="119"/>
      <c r="H121" s="268" t="s">
        <v>305</v>
      </c>
      <c r="I121" s="221" t="e">
        <f>AVERAGE(I111:I113)</f>
        <v>#DIV/0!</v>
      </c>
      <c r="J121" s="208" t="e">
        <f>AVERAGE(J111:J113)</f>
        <v>#DIV/0!</v>
      </c>
      <c r="K121" s="208" t="e">
        <f>AVERAGE(K111:K113)</f>
        <v>#DIV/0!</v>
      </c>
      <c r="L121" s="253" t="e">
        <f>AVERAGE(L111:L113)</f>
        <v>#DIV/0!</v>
      </c>
      <c r="N121" s="109"/>
    </row>
    <row r="122" spans="2:14" ht="17.25" thickBot="1" x14ac:dyDescent="0.3">
      <c r="B122" s="192" t="s">
        <v>306</v>
      </c>
      <c r="C122" s="266" t="e">
        <f>AVERAGE(C114:C119)</f>
        <v>#DIV/0!</v>
      </c>
      <c r="D122" s="265" t="e">
        <f t="shared" ref="D122:E122" si="2">AVERAGE(D114:D119)</f>
        <v>#DIV/0!</v>
      </c>
      <c r="E122" s="265" t="e">
        <f t="shared" si="2"/>
        <v>#DIV/0!</v>
      </c>
      <c r="F122" s="265" t="e">
        <f>AVERAGE(F114:F119)</f>
        <v>#DIV/0!</v>
      </c>
      <c r="G122" s="130"/>
      <c r="H122" s="269" t="s">
        <v>306</v>
      </c>
      <c r="I122" s="266" t="e">
        <f>AVERAGE(I114:I119)</f>
        <v>#DIV/0!</v>
      </c>
      <c r="J122" s="265" t="e">
        <f t="shared" ref="J122:L122" si="3">AVERAGE(J114:J119)</f>
        <v>#DIV/0!</v>
      </c>
      <c r="K122" s="265" t="e">
        <f t="shared" si="3"/>
        <v>#DIV/0!</v>
      </c>
      <c r="L122" s="267" t="e">
        <f t="shared" si="3"/>
        <v>#DIV/0!</v>
      </c>
      <c r="N122" s="109"/>
    </row>
    <row r="123" spans="2:14" ht="17.25" thickBot="1" x14ac:dyDescent="0.3">
      <c r="N123" s="109"/>
    </row>
    <row r="124" spans="2:14" ht="18" thickBot="1" x14ac:dyDescent="0.3">
      <c r="B124" s="609" t="s">
        <v>177</v>
      </c>
      <c r="C124" s="637"/>
      <c r="D124" s="637"/>
      <c r="E124" s="637"/>
      <c r="F124" s="637"/>
      <c r="G124" s="637"/>
      <c r="H124" s="637"/>
      <c r="I124" s="637"/>
      <c r="J124" s="610"/>
      <c r="N124" s="109"/>
    </row>
    <row r="125" spans="2:14" x14ac:dyDescent="0.25">
      <c r="B125" s="685"/>
      <c r="C125" s="686"/>
      <c r="D125" s="686"/>
      <c r="E125" s="686"/>
      <c r="F125" s="686"/>
      <c r="G125" s="686"/>
      <c r="H125" s="686"/>
      <c r="I125" s="686"/>
      <c r="J125" s="687"/>
      <c r="N125" s="109"/>
    </row>
    <row r="126" spans="2:14" x14ac:dyDescent="0.25">
      <c r="B126" s="688"/>
      <c r="C126" s="689"/>
      <c r="D126" s="689"/>
      <c r="E126" s="689"/>
      <c r="F126" s="689"/>
      <c r="G126" s="689"/>
      <c r="H126" s="689"/>
      <c r="I126" s="689"/>
      <c r="J126" s="690"/>
      <c r="N126" s="109"/>
    </row>
    <row r="127" spans="2:14" x14ac:dyDescent="0.25">
      <c r="B127" s="688"/>
      <c r="C127" s="689"/>
      <c r="D127" s="689"/>
      <c r="E127" s="689"/>
      <c r="F127" s="689"/>
      <c r="G127" s="689"/>
      <c r="H127" s="689"/>
      <c r="I127" s="689"/>
      <c r="J127" s="690"/>
      <c r="N127" s="109"/>
    </row>
    <row r="128" spans="2:14" x14ac:dyDescent="0.25">
      <c r="B128" s="688"/>
      <c r="C128" s="689"/>
      <c r="D128" s="689"/>
      <c r="E128" s="689"/>
      <c r="F128" s="689"/>
      <c r="G128" s="689"/>
      <c r="H128" s="689"/>
      <c r="I128" s="689"/>
      <c r="J128" s="690"/>
      <c r="N128" s="109"/>
    </row>
    <row r="129" spans="1:14" x14ac:dyDescent="0.25">
      <c r="B129" s="688"/>
      <c r="C129" s="689"/>
      <c r="D129" s="689"/>
      <c r="E129" s="689"/>
      <c r="F129" s="689"/>
      <c r="G129" s="689"/>
      <c r="H129" s="689"/>
      <c r="I129" s="689"/>
      <c r="J129" s="690"/>
      <c r="N129" s="109"/>
    </row>
    <row r="130" spans="1:14" ht="17.25" thickBot="1" x14ac:dyDescent="0.3">
      <c r="B130" s="691"/>
      <c r="C130" s="692"/>
      <c r="D130" s="692"/>
      <c r="E130" s="692"/>
      <c r="F130" s="692"/>
      <c r="G130" s="692"/>
      <c r="H130" s="692"/>
      <c r="I130" s="692"/>
      <c r="J130" s="693"/>
      <c r="N130" s="109"/>
    </row>
    <row r="131" spans="1:14" x14ac:dyDescent="0.25">
      <c r="N131" s="109"/>
    </row>
    <row r="132" spans="1:14" x14ac:dyDescent="0.25">
      <c r="A132" s="109"/>
      <c r="B132" s="109"/>
      <c r="C132" s="109"/>
      <c r="D132" s="109"/>
      <c r="E132" s="109"/>
      <c r="F132" s="109"/>
      <c r="G132" s="109"/>
      <c r="H132" s="109"/>
      <c r="I132" s="109"/>
      <c r="J132" s="109"/>
      <c r="K132" s="109"/>
      <c r="L132" s="109"/>
      <c r="M132" s="109"/>
      <c r="N132" s="109"/>
    </row>
  </sheetData>
  <sheetProtection password="CB1A" sheet="1" objects="1" scenarios="1" selectLockedCells="1"/>
  <mergeCells count="46">
    <mergeCell ref="G4:H4"/>
    <mergeCell ref="C4:E4"/>
    <mergeCell ref="C5:E5"/>
    <mergeCell ref="C6:E6"/>
    <mergeCell ref="C7:E7"/>
    <mergeCell ref="C8:E8"/>
    <mergeCell ref="B12:D12"/>
    <mergeCell ref="B11:D11"/>
    <mergeCell ref="B31:J32"/>
    <mergeCell ref="B51:F51"/>
    <mergeCell ref="H51:L51"/>
    <mergeCell ref="B49:B50"/>
    <mergeCell ref="B33:J37"/>
    <mergeCell ref="B30:J30"/>
    <mergeCell ref="B40:L46"/>
    <mergeCell ref="B83:L83"/>
    <mergeCell ref="C91:F91"/>
    <mergeCell ref="I91:L91"/>
    <mergeCell ref="C92:D92"/>
    <mergeCell ref="E92:F92"/>
    <mergeCell ref="I92:J92"/>
    <mergeCell ref="K92:L92"/>
    <mergeCell ref="B84:C85"/>
    <mergeCell ref="C109:D109"/>
    <mergeCell ref="E109:F109"/>
    <mergeCell ref="B90:L90"/>
    <mergeCell ref="B107:L107"/>
    <mergeCell ref="I109:J109"/>
    <mergeCell ref="K109:L109"/>
    <mergeCell ref="I108:L108"/>
    <mergeCell ref="B125:J130"/>
    <mergeCell ref="B2:E2"/>
    <mergeCell ref="C3:E3"/>
    <mergeCell ref="K55:L55"/>
    <mergeCell ref="C22:J22"/>
    <mergeCell ref="C24:D24"/>
    <mergeCell ref="E24:F24"/>
    <mergeCell ref="C55:D55"/>
    <mergeCell ref="E55:F55"/>
    <mergeCell ref="G24:H24"/>
    <mergeCell ref="I24:J24"/>
    <mergeCell ref="C23:F23"/>
    <mergeCell ref="G23:J23"/>
    <mergeCell ref="I55:J55"/>
    <mergeCell ref="B124:J124"/>
    <mergeCell ref="C108:F108"/>
  </mergeCells>
  <conditionalFormatting sqref="G26:J27 H52:L81">
    <cfRule type="expression" dxfId="22" priority="7" stopIfTrue="1">
      <formula>AND(ASH="No")</formula>
    </cfRule>
  </conditionalFormatting>
  <conditionalFormatting sqref="C91:F105">
    <cfRule type="expression" dxfId="21" priority="6" stopIfTrue="1">
      <formula>OR(Aux_Comp_Y_N&lt;1,Aux_Comp_Y_N="Other")</formula>
    </cfRule>
  </conditionalFormatting>
  <conditionalFormatting sqref="C108:F122">
    <cfRule type="expression" dxfId="20" priority="5" stopIfTrue="1">
      <formula>OR(Aux_Comp_Y_N&lt;1,Aux_Comp_Y_N="Other",ASH="No")</formula>
    </cfRule>
  </conditionalFormatting>
  <conditionalFormatting sqref="G87:H87">
    <cfRule type="expression" dxfId="19" priority="4" stopIfTrue="1">
      <formula>OR(Aux_Comp_Y_N&lt;1,Aux_Comp_Y_N="Other")</formula>
    </cfRule>
  </conditionalFormatting>
  <conditionalFormatting sqref="G88:H88">
    <cfRule type="expression" dxfId="18" priority="3" stopIfTrue="1">
      <formula>AND(Aux_Comp_Y_N&lt;&gt;2)</formula>
    </cfRule>
  </conditionalFormatting>
  <conditionalFormatting sqref="I91:L105">
    <cfRule type="expression" dxfId="17" priority="2" stopIfTrue="1">
      <formula>AND(Aux_Comp_Y_N&lt;&gt;2)</formula>
    </cfRule>
  </conditionalFormatting>
  <conditionalFormatting sqref="I108:L122">
    <cfRule type="expression" dxfId="16" priority="1" stopIfTrue="1">
      <formula>OR(Aux_Comp_Y_N&lt;&gt;2,ASH="No")</formula>
    </cfRule>
  </conditionalFormatting>
  <dataValidations count="1">
    <dataValidation type="list" showInputMessage="1" showErrorMessage="1" sqref="I53 C53">
      <formula1>Steady_state_Condition</formula1>
    </dataValidation>
  </dataValidations>
  <hyperlinks>
    <hyperlink ref="G4" location="Instructions!C33" display="Back to Instructions tab"/>
  </hyperlinks>
  <printOptions horizontalCentered="1"/>
  <pageMargins left="0.25" right="0.25" top="0.75" bottom="0.25" header="0.3" footer="0.3"/>
  <pageSetup scale="49" orientation="landscape" r:id="rId1"/>
  <headerFooter>
    <oddHeader>&amp;F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O26"/>
  <sheetViews>
    <sheetView showGridLines="0" zoomScale="80" zoomScaleNormal="80" zoomScaleSheetLayoutView="85" workbookViewId="0">
      <selection activeCell="G4" sqref="G4"/>
    </sheetView>
  </sheetViews>
  <sheetFormatPr defaultRowHeight="16.5" x14ac:dyDescent="0.3"/>
  <cols>
    <col min="1" max="1" width="4.7109375" style="35" customWidth="1"/>
    <col min="2" max="2" width="40.28515625" style="35" customWidth="1"/>
    <col min="3" max="3" width="20.85546875" style="35" customWidth="1"/>
    <col min="4" max="4" width="21.28515625" style="35" customWidth="1"/>
    <col min="5" max="5" width="14.140625" style="35" customWidth="1"/>
    <col min="6" max="6" width="21.7109375" style="35" customWidth="1"/>
    <col min="7" max="7" width="23" style="35" customWidth="1"/>
    <col min="8" max="8" width="5.85546875" style="35" customWidth="1"/>
    <col min="9" max="9" width="3.28515625" style="35" customWidth="1"/>
    <col min="10" max="16384" width="9.140625" style="35"/>
  </cols>
  <sheetData>
    <row r="1" spans="2:15" ht="17.25" thickBot="1" x14ac:dyDescent="0.35">
      <c r="I1" s="36"/>
    </row>
    <row r="2" spans="2:15" ht="18" thickBot="1" x14ac:dyDescent="0.35">
      <c r="B2" s="609" t="str">
        <f>'Version Control'!$B$2</f>
        <v>Title Block</v>
      </c>
      <c r="C2" s="637"/>
      <c r="D2" s="637"/>
      <c r="E2" s="610"/>
      <c r="I2" s="36"/>
    </row>
    <row r="3" spans="2:15" x14ac:dyDescent="0.3">
      <c r="B3" s="86" t="str">
        <f>'Version Control'!$B$3</f>
        <v>Test Report Template Name:</v>
      </c>
      <c r="C3" s="754" t="str">
        <f>'Version Control'!$C$3</f>
        <v xml:space="preserve">Residential Refrigerator-Freezer  </v>
      </c>
      <c r="D3" s="755"/>
      <c r="E3" s="756"/>
      <c r="I3" s="36"/>
    </row>
    <row r="4" spans="2:15" ht="18" x14ac:dyDescent="0.35">
      <c r="B4" s="87" t="str">
        <f>'Version Control'!$B$4</f>
        <v>Version Number:</v>
      </c>
      <c r="C4" s="763" t="str">
        <f>'Version Control'!$C$4</f>
        <v>v1.0</v>
      </c>
      <c r="D4" s="764"/>
      <c r="E4" s="765"/>
      <c r="G4" s="74" t="s">
        <v>283</v>
      </c>
      <c r="I4" s="36"/>
    </row>
    <row r="5" spans="2:15" x14ac:dyDescent="0.3">
      <c r="B5" s="84" t="str">
        <f>'Version Control'!$B$5</f>
        <v xml:space="preserve">Latest Template Revision: </v>
      </c>
      <c r="C5" s="766">
        <f>'Version Control'!$C$5</f>
        <v>41842</v>
      </c>
      <c r="D5" s="767"/>
      <c r="E5" s="768"/>
      <c r="I5" s="36"/>
    </row>
    <row r="6" spans="2:15" x14ac:dyDescent="0.3">
      <c r="B6" s="84" t="str">
        <f>'Version Control'!$B$6</f>
        <v>Tab Name:</v>
      </c>
      <c r="C6" s="763" t="str">
        <f ca="1">MID(CELL("filename",A1), FIND("]", CELL("filename", A1))+ 1, 255)</f>
        <v>Settings</v>
      </c>
      <c r="D6" s="764"/>
      <c r="E6" s="765"/>
      <c r="I6" s="36"/>
    </row>
    <row r="7" spans="2:15" ht="37.5" customHeight="1" x14ac:dyDescent="0.3">
      <c r="B7" s="95" t="str">
        <f>'Version Control'!$B$7</f>
        <v>File Name:</v>
      </c>
      <c r="C7" s="749" t="str">
        <f ca="1">'Version Control'!$C$7</f>
        <v>Residential Refrigerator-Freezer Appendix A – v1.0.xlsx</v>
      </c>
      <c r="D7" s="750"/>
      <c r="E7" s="751"/>
      <c r="I7" s="36"/>
    </row>
    <row r="8" spans="2:15" ht="17.25" thickBot="1" x14ac:dyDescent="0.35">
      <c r="B8" s="88" t="str">
        <f>'Version Control'!$B$8</f>
        <v xml:space="preserve">Test Completion Date: </v>
      </c>
      <c r="C8" s="769" t="str">
        <f>'Version Control'!$C$8</f>
        <v>[MM/DD/YYYY]</v>
      </c>
      <c r="D8" s="770"/>
      <c r="E8" s="771"/>
      <c r="I8" s="36"/>
    </row>
    <row r="9" spans="2:15" x14ac:dyDescent="0.3">
      <c r="I9" s="36"/>
    </row>
    <row r="10" spans="2:15" ht="17.25" thickBot="1" x14ac:dyDescent="0.35">
      <c r="I10" s="36"/>
    </row>
    <row r="11" spans="2:15" ht="18" thickBot="1" x14ac:dyDescent="0.35">
      <c r="B11" s="48" t="s">
        <v>245</v>
      </c>
      <c r="C11" s="49"/>
      <c r="D11" s="49"/>
      <c r="E11" s="49"/>
      <c r="F11" s="49"/>
      <c r="G11" s="50"/>
      <c r="I11" s="36"/>
    </row>
    <row r="12" spans="2:15" ht="15" customHeight="1" x14ac:dyDescent="0.3">
      <c r="B12" s="757" t="s">
        <v>246</v>
      </c>
      <c r="C12" s="758"/>
      <c r="D12" s="758"/>
      <c r="E12" s="758"/>
      <c r="F12" s="758"/>
      <c r="G12" s="759"/>
      <c r="H12" s="55"/>
      <c r="I12" s="56"/>
    </row>
    <row r="13" spans="2:15" ht="24" customHeight="1" thickBot="1" x14ac:dyDescent="0.35">
      <c r="B13" s="760"/>
      <c r="C13" s="761"/>
      <c r="D13" s="761"/>
      <c r="E13" s="761"/>
      <c r="F13" s="761"/>
      <c r="G13" s="762"/>
      <c r="H13" s="55"/>
      <c r="I13" s="56"/>
    </row>
    <row r="14" spans="2:15" ht="17.25" x14ac:dyDescent="0.35">
      <c r="B14" s="280"/>
      <c r="C14" s="752" t="s">
        <v>168</v>
      </c>
      <c r="D14" s="752"/>
      <c r="E14" s="281"/>
      <c r="F14" s="752" t="s">
        <v>169</v>
      </c>
      <c r="G14" s="753"/>
      <c r="I14" s="36"/>
      <c r="J14" s="57"/>
      <c r="K14" s="57"/>
    </row>
    <row r="15" spans="2:15" ht="17.25" x14ac:dyDescent="0.35">
      <c r="B15" s="51"/>
      <c r="C15" s="175" t="s">
        <v>91</v>
      </c>
      <c r="D15" s="175" t="s">
        <v>163</v>
      </c>
      <c r="E15" s="279"/>
      <c r="F15" s="175" t="s">
        <v>91</v>
      </c>
      <c r="G15" s="176" t="s">
        <v>163</v>
      </c>
      <c r="H15" s="39"/>
      <c r="I15" s="53"/>
      <c r="J15" s="39"/>
      <c r="K15" s="39"/>
      <c r="L15" s="39"/>
      <c r="M15" s="39"/>
      <c r="N15" s="39"/>
      <c r="O15" s="39"/>
    </row>
    <row r="16" spans="2:15" x14ac:dyDescent="0.3">
      <c r="B16" s="64" t="s">
        <v>137</v>
      </c>
      <c r="C16" s="278" t="s">
        <v>254</v>
      </c>
      <c r="D16" s="34" t="s">
        <v>254</v>
      </c>
      <c r="E16" s="54"/>
      <c r="F16" s="34" t="s">
        <v>254</v>
      </c>
      <c r="G16" s="547" t="s">
        <v>254</v>
      </c>
      <c r="I16" s="36"/>
    </row>
    <row r="17" spans="1:15" x14ac:dyDescent="0.3">
      <c r="B17" s="64" t="s">
        <v>42</v>
      </c>
      <c r="C17" s="73"/>
      <c r="D17" s="32"/>
      <c r="E17" s="58"/>
      <c r="F17" s="32"/>
      <c r="G17" s="33"/>
      <c r="H17" s="52"/>
      <c r="I17" s="59"/>
      <c r="J17" s="52"/>
      <c r="K17" s="52"/>
      <c r="L17" s="52"/>
      <c r="M17" s="52"/>
      <c r="N17" s="52"/>
      <c r="O17" s="52"/>
    </row>
    <row r="18" spans="1:15" x14ac:dyDescent="0.3">
      <c r="B18" s="64" t="s">
        <v>43</v>
      </c>
      <c r="C18" s="73"/>
      <c r="D18" s="32"/>
      <c r="E18" s="58"/>
      <c r="F18" s="32"/>
      <c r="G18" s="33"/>
      <c r="H18" s="52"/>
      <c r="I18" s="59"/>
      <c r="J18" s="52"/>
      <c r="K18" s="52"/>
      <c r="L18" s="52"/>
      <c r="M18" s="52"/>
      <c r="N18" s="52"/>
      <c r="O18" s="52"/>
    </row>
    <row r="19" spans="1:15" x14ac:dyDescent="0.3">
      <c r="B19" s="64" t="s">
        <v>132</v>
      </c>
      <c r="C19" s="73"/>
      <c r="D19" s="32"/>
      <c r="E19" s="54"/>
      <c r="F19" s="32"/>
      <c r="G19" s="33"/>
      <c r="H19" s="52"/>
      <c r="I19" s="59"/>
      <c r="J19" s="52"/>
      <c r="K19" s="52"/>
      <c r="L19" s="52"/>
      <c r="M19" s="52"/>
      <c r="N19" s="52"/>
      <c r="O19" s="52"/>
    </row>
    <row r="20" spans="1:15" x14ac:dyDescent="0.3">
      <c r="B20" s="65" t="s">
        <v>186</v>
      </c>
      <c r="C20" s="73"/>
      <c r="D20" s="32"/>
      <c r="E20" s="54"/>
      <c r="F20" s="32"/>
      <c r="G20" s="33"/>
      <c r="I20" s="36"/>
    </row>
    <row r="21" spans="1:15" x14ac:dyDescent="0.3">
      <c r="B21" s="65" t="s">
        <v>315</v>
      </c>
      <c r="C21" s="73"/>
      <c r="D21" s="32"/>
      <c r="E21" s="54"/>
      <c r="F21" s="32"/>
      <c r="G21" s="33"/>
      <c r="I21" s="36"/>
    </row>
    <row r="22" spans="1:15" x14ac:dyDescent="0.3">
      <c r="B22" s="65" t="s">
        <v>316</v>
      </c>
      <c r="C22" s="73"/>
      <c r="D22" s="32"/>
      <c r="E22" s="54"/>
      <c r="F22" s="32"/>
      <c r="G22" s="33"/>
      <c r="I22" s="36"/>
    </row>
    <row r="23" spans="1:15" x14ac:dyDescent="0.3">
      <c r="B23" s="65" t="s">
        <v>68</v>
      </c>
      <c r="C23" s="73"/>
      <c r="D23" s="32"/>
      <c r="E23" s="54"/>
      <c r="F23" s="32"/>
      <c r="G23" s="33"/>
      <c r="I23" s="36"/>
    </row>
    <row r="24" spans="1:15" ht="17.25" thickBot="1" x14ac:dyDescent="0.35">
      <c r="B24" s="43" t="s">
        <v>371</v>
      </c>
      <c r="C24" s="38"/>
      <c r="D24" s="38"/>
      <c r="E24" s="38"/>
      <c r="F24" s="38"/>
      <c r="G24" s="44"/>
      <c r="I24" s="36"/>
    </row>
    <row r="25" spans="1:15" ht="17.25" x14ac:dyDescent="0.35">
      <c r="B25" s="60"/>
      <c r="I25" s="36"/>
    </row>
    <row r="26" spans="1:15" x14ac:dyDescent="0.3">
      <c r="A26" s="36"/>
      <c r="B26" s="36"/>
      <c r="C26" s="36"/>
      <c r="D26" s="36"/>
      <c r="E26" s="36"/>
      <c r="F26" s="36"/>
      <c r="G26" s="36"/>
      <c r="H26" s="36"/>
      <c r="I26" s="36"/>
    </row>
  </sheetData>
  <sheetProtection password="CB1A" sheet="1" objects="1" scenarios="1" selectLockedCells="1"/>
  <mergeCells count="10">
    <mergeCell ref="C14:D14"/>
    <mergeCell ref="F14:G14"/>
    <mergeCell ref="B2:E2"/>
    <mergeCell ref="C3:E3"/>
    <mergeCell ref="B12:G13"/>
    <mergeCell ref="C4:E4"/>
    <mergeCell ref="C5:E5"/>
    <mergeCell ref="C6:E6"/>
    <mergeCell ref="C7:E7"/>
    <mergeCell ref="C8:E8"/>
  </mergeCells>
  <conditionalFormatting sqref="F16:G23">
    <cfRule type="expression" dxfId="15" priority="1" stopIfTrue="1">
      <formula>AND(ASH="No")</formula>
    </cfRule>
  </conditionalFormatting>
  <dataValidations count="1">
    <dataValidation type="list" showInputMessage="1" showErrorMessage="1" sqref="C20:D20 F20:G20">
      <formula1>ASH_Switch</formula1>
    </dataValidation>
  </dataValidations>
  <hyperlinks>
    <hyperlink ref="G4" location="Instructions!C33" display="Back to Instructions tab"/>
  </hyperlinks>
  <printOptions horizontalCentered="1"/>
  <pageMargins left="0.25" right="0.25" top="0.75" bottom="0.25" header="0.3" footer="0.3"/>
  <pageSetup scale="76" orientation="landscape" r:id="rId1"/>
  <headerFooter>
    <oddHeade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pageSetUpPr fitToPage="1"/>
  </sheetPr>
  <dimension ref="A1:AY111"/>
  <sheetViews>
    <sheetView showGridLines="0" zoomScale="80" zoomScaleNormal="80" zoomScaleSheetLayoutView="85" workbookViewId="0">
      <selection activeCell="H4" sqref="H4:I4"/>
    </sheetView>
  </sheetViews>
  <sheetFormatPr defaultRowHeight="16.5" x14ac:dyDescent="0.25"/>
  <cols>
    <col min="1" max="1" width="3.7109375" style="23" customWidth="1"/>
    <col min="2" max="2" width="18.42578125" style="23" customWidth="1"/>
    <col min="3" max="3" width="38.28515625" style="23" customWidth="1"/>
    <col min="4" max="4" width="14.5703125" style="23" customWidth="1"/>
    <col min="5" max="5" width="13.5703125" style="23" customWidth="1"/>
    <col min="6" max="6" width="15.140625" style="23" customWidth="1"/>
    <col min="7" max="7" width="14.7109375" style="23" customWidth="1"/>
    <col min="8" max="8" width="12.7109375" style="23" customWidth="1"/>
    <col min="9" max="9" width="13.85546875" style="23" customWidth="1"/>
    <col min="10" max="10" width="16.42578125" style="23" customWidth="1"/>
    <col min="11" max="49" width="11.5703125" style="23" customWidth="1"/>
    <col min="50" max="50" width="6.5703125" style="23" customWidth="1"/>
    <col min="51" max="51" width="4.140625" style="23" customWidth="1"/>
    <col min="52" max="52" width="11.5703125" style="23" customWidth="1"/>
    <col min="53" max="16384" width="9.140625" style="23"/>
  </cols>
  <sheetData>
    <row r="1" spans="2:51" ht="17.25" thickBot="1" x14ac:dyDescent="0.3">
      <c r="R1" s="207"/>
      <c r="AY1" s="109"/>
    </row>
    <row r="2" spans="2:51" ht="18" customHeight="1" thickBot="1" x14ac:dyDescent="0.3">
      <c r="B2" s="609" t="str">
        <f>'Version Control'!$B$2</f>
        <v>Title Block</v>
      </c>
      <c r="C2" s="637"/>
      <c r="D2" s="637"/>
      <c r="E2" s="637"/>
      <c r="F2" s="610"/>
      <c r="K2" s="501"/>
      <c r="L2" s="501"/>
      <c r="M2" s="501"/>
      <c r="N2" s="501"/>
      <c r="O2" s="501"/>
      <c r="R2" s="207"/>
      <c r="AY2" s="109"/>
    </row>
    <row r="3" spans="2:51" ht="16.5" customHeight="1" x14ac:dyDescent="0.25">
      <c r="B3" s="822" t="str">
        <f>'Version Control'!$B$3</f>
        <v>Test Report Template Name:</v>
      </c>
      <c r="C3" s="823"/>
      <c r="D3" s="833" t="str">
        <f>'Version Control'!$C$3</f>
        <v xml:space="preserve">Residential Refrigerator-Freezer  </v>
      </c>
      <c r="E3" s="834"/>
      <c r="F3" s="835"/>
      <c r="K3" s="501"/>
      <c r="L3" s="501"/>
      <c r="M3" s="501"/>
      <c r="N3" s="501"/>
      <c r="O3" s="501"/>
      <c r="R3" s="207"/>
      <c r="AY3" s="109"/>
    </row>
    <row r="4" spans="2:51" ht="18" customHeight="1" x14ac:dyDescent="0.25">
      <c r="B4" s="824" t="str">
        <f>'Version Control'!$B$4</f>
        <v>Version Number:</v>
      </c>
      <c r="C4" s="825"/>
      <c r="D4" s="743" t="str">
        <f>'Version Control'!$C$4</f>
        <v>v1.0</v>
      </c>
      <c r="E4" s="744"/>
      <c r="F4" s="745"/>
      <c r="H4" s="742" t="s">
        <v>283</v>
      </c>
      <c r="I4" s="742"/>
      <c r="K4" s="501"/>
      <c r="L4" s="501"/>
      <c r="M4" s="501"/>
      <c r="N4" s="501"/>
      <c r="O4" s="501"/>
      <c r="R4" s="207"/>
      <c r="AY4" s="109"/>
    </row>
    <row r="5" spans="2:51" ht="16.5" customHeight="1" x14ac:dyDescent="0.25">
      <c r="B5" s="826" t="str">
        <f>'Version Control'!$B$5</f>
        <v xml:space="preserve">Latest Template Revision: </v>
      </c>
      <c r="C5" s="827"/>
      <c r="D5" s="746">
        <f>'Version Control'!$C$5</f>
        <v>41842</v>
      </c>
      <c r="E5" s="747"/>
      <c r="F5" s="748"/>
      <c r="H5" s="239"/>
      <c r="K5" s="501"/>
      <c r="L5" s="501"/>
      <c r="M5" s="501"/>
      <c r="N5" s="501"/>
      <c r="O5" s="501"/>
      <c r="R5" s="207"/>
      <c r="AY5" s="109"/>
    </row>
    <row r="6" spans="2:51" ht="16.5" customHeight="1" x14ac:dyDescent="0.25">
      <c r="B6" s="826" t="str">
        <f>'Version Control'!$B$6</f>
        <v>Tab Name:</v>
      </c>
      <c r="C6" s="827"/>
      <c r="D6" s="743" t="str">
        <f ca="1">MID(CELL("filename",B1), FIND("]", CELL("filename", B1))+ 1, 255)</f>
        <v>Energy Calcs (ASH Switch OFF)</v>
      </c>
      <c r="E6" s="744"/>
      <c r="F6" s="745"/>
      <c r="K6" s="501"/>
      <c r="L6" s="501"/>
      <c r="M6" s="501"/>
      <c r="N6" s="501"/>
      <c r="O6" s="501"/>
      <c r="R6" s="207"/>
      <c r="AY6" s="109"/>
    </row>
    <row r="7" spans="2:51" ht="42" customHeight="1" x14ac:dyDescent="0.25">
      <c r="B7" s="826" t="str">
        <f>'Version Control'!$B$7</f>
        <v>File Name:</v>
      </c>
      <c r="C7" s="827"/>
      <c r="D7" s="749" t="str">
        <f ca="1">'Version Control'!$C$7</f>
        <v>Residential Refrigerator-Freezer Appendix A – v1.0.xlsx</v>
      </c>
      <c r="E7" s="750"/>
      <c r="F7" s="751"/>
      <c r="K7" s="501"/>
      <c r="L7" s="501"/>
      <c r="M7" s="501"/>
      <c r="N7" s="501"/>
      <c r="O7" s="501"/>
      <c r="R7" s="207"/>
      <c r="AY7" s="109"/>
    </row>
    <row r="8" spans="2:51" ht="17.25" customHeight="1" thickBot="1" x14ac:dyDescent="0.3">
      <c r="B8" s="828" t="str">
        <f>'Version Control'!$B$8</f>
        <v xml:space="preserve">Test Completion Date: </v>
      </c>
      <c r="C8" s="829"/>
      <c r="D8" s="180" t="str">
        <f>'Version Control'!$C$8</f>
        <v>[MM/DD/YYYY]</v>
      </c>
      <c r="E8" s="282"/>
      <c r="F8" s="283"/>
      <c r="K8" s="501"/>
      <c r="L8" s="501"/>
      <c r="M8" s="501"/>
      <c r="N8" s="501"/>
      <c r="O8" s="501"/>
      <c r="R8" s="207"/>
      <c r="AY8" s="109"/>
    </row>
    <row r="9" spans="2:51" ht="16.5" customHeight="1" x14ac:dyDescent="0.25">
      <c r="K9" s="501"/>
      <c r="L9" s="501"/>
      <c r="M9" s="501"/>
      <c r="N9" s="501"/>
      <c r="O9" s="501"/>
      <c r="R9" s="207"/>
      <c r="AY9" s="109"/>
    </row>
    <row r="10" spans="2:51" ht="17.25" customHeight="1" thickBot="1" x14ac:dyDescent="0.3">
      <c r="K10" s="501"/>
      <c r="L10" s="501"/>
      <c r="M10" s="501"/>
      <c r="N10" s="501"/>
      <c r="O10" s="501"/>
      <c r="R10" s="207"/>
      <c r="AY10" s="109"/>
    </row>
    <row r="11" spans="2:51" ht="18" thickBot="1" x14ac:dyDescent="0.3">
      <c r="B11" s="45" t="s">
        <v>167</v>
      </c>
      <c r="C11" s="46"/>
      <c r="D11" s="46"/>
      <c r="E11" s="46"/>
      <c r="F11" s="46"/>
      <c r="G11" s="46"/>
      <c r="H11" s="46"/>
      <c r="I11" s="46"/>
      <c r="J11" s="47"/>
      <c r="K11" s="61"/>
      <c r="L11" s="62"/>
      <c r="M11" s="62"/>
      <c r="N11" s="62"/>
      <c r="O11" s="62"/>
      <c r="P11" s="62"/>
      <c r="Q11" s="284"/>
      <c r="R11" s="207"/>
      <c r="AY11" s="109"/>
    </row>
    <row r="12" spans="2:51" x14ac:dyDescent="0.25">
      <c r="B12" s="387" t="s">
        <v>271</v>
      </c>
      <c r="C12" s="388"/>
      <c r="D12" s="388"/>
      <c r="E12" s="388"/>
      <c r="F12" s="388"/>
      <c r="G12" s="388"/>
      <c r="H12" s="388"/>
      <c r="I12" s="388"/>
      <c r="J12" s="389"/>
      <c r="K12" s="148"/>
      <c r="L12" s="136"/>
      <c r="M12" s="136"/>
      <c r="N12" s="136"/>
      <c r="O12" s="136"/>
      <c r="P12" s="136"/>
      <c r="R12" s="207"/>
      <c r="AY12" s="109"/>
    </row>
    <row r="13" spans="2:51" ht="35.25" customHeight="1" x14ac:dyDescent="0.25">
      <c r="B13" s="830" t="s">
        <v>379</v>
      </c>
      <c r="C13" s="831"/>
      <c r="D13" s="831"/>
      <c r="E13" s="831"/>
      <c r="F13" s="831"/>
      <c r="G13" s="831"/>
      <c r="H13" s="831"/>
      <c r="I13" s="831"/>
      <c r="J13" s="832"/>
      <c r="K13" s="366"/>
      <c r="L13" s="310"/>
      <c r="M13" s="284"/>
      <c r="N13" s="284"/>
      <c r="O13" s="136"/>
      <c r="P13" s="136"/>
      <c r="R13" s="207"/>
      <c r="AY13" s="109"/>
    </row>
    <row r="14" spans="2:51" ht="17.25" x14ac:dyDescent="0.25">
      <c r="B14" s="390" t="s">
        <v>285</v>
      </c>
      <c r="C14" s="218"/>
      <c r="D14" s="218"/>
      <c r="E14" s="218"/>
      <c r="F14" s="218"/>
      <c r="G14" s="218"/>
      <c r="H14" s="218"/>
      <c r="I14" s="218"/>
      <c r="J14" s="391"/>
      <c r="K14" s="148"/>
      <c r="L14" s="136"/>
      <c r="M14" s="284"/>
      <c r="N14" s="284"/>
      <c r="O14" s="136"/>
      <c r="P14" s="136"/>
      <c r="R14" s="207"/>
      <c r="AY14" s="109"/>
    </row>
    <row r="15" spans="2:51" ht="17.25" thickBot="1" x14ac:dyDescent="0.3">
      <c r="B15" s="392" t="s">
        <v>270</v>
      </c>
      <c r="C15" s="393"/>
      <c r="D15" s="393"/>
      <c r="E15" s="393"/>
      <c r="F15" s="393"/>
      <c r="G15" s="393"/>
      <c r="H15" s="393"/>
      <c r="I15" s="393"/>
      <c r="J15" s="394"/>
      <c r="K15" s="148"/>
      <c r="L15" s="136"/>
      <c r="M15" s="284"/>
      <c r="N15" s="284"/>
      <c r="O15" s="136"/>
      <c r="P15" s="136"/>
      <c r="R15" s="207"/>
      <c r="AY15" s="109"/>
    </row>
    <row r="16" spans="2:51" ht="17.25" thickBot="1" x14ac:dyDescent="0.3">
      <c r="C16" s="207"/>
      <c r="D16" s="207"/>
      <c r="E16" s="207"/>
      <c r="F16" s="207"/>
      <c r="G16" s="207"/>
      <c r="H16" s="207"/>
      <c r="I16" s="207"/>
      <c r="J16" s="207"/>
      <c r="K16" s="207"/>
      <c r="L16" s="207"/>
      <c r="M16" s="285"/>
      <c r="N16" s="285"/>
      <c r="O16" s="207"/>
      <c r="R16" s="207"/>
      <c r="AY16" s="109"/>
    </row>
    <row r="17" spans="2:51" ht="18" thickBot="1" x14ac:dyDescent="0.3">
      <c r="B17" s="609" t="s">
        <v>247</v>
      </c>
      <c r="C17" s="637"/>
      <c r="D17" s="637"/>
      <c r="E17" s="637"/>
      <c r="F17" s="637"/>
      <c r="G17" s="637"/>
      <c r="H17" s="637"/>
      <c r="I17" s="637"/>
      <c r="J17" s="610"/>
      <c r="K17" s="45" t="s">
        <v>297</v>
      </c>
      <c r="L17" s="46"/>
      <c r="M17" s="46"/>
      <c r="N17" s="46"/>
      <c r="O17" s="46"/>
      <c r="P17" s="46"/>
      <c r="Q17" s="46"/>
      <c r="R17" s="46"/>
      <c r="S17" s="46"/>
      <c r="T17" s="46"/>
      <c r="U17" s="46"/>
      <c r="V17" s="46"/>
      <c r="W17" s="47"/>
      <c r="X17" s="45" t="s">
        <v>315</v>
      </c>
      <c r="Y17" s="46"/>
      <c r="Z17" s="46"/>
      <c r="AA17" s="46"/>
      <c r="AB17" s="46"/>
      <c r="AC17" s="46"/>
      <c r="AD17" s="46"/>
      <c r="AE17" s="46"/>
      <c r="AF17" s="46"/>
      <c r="AG17" s="46"/>
      <c r="AH17" s="46"/>
      <c r="AI17" s="46"/>
      <c r="AJ17" s="47"/>
      <c r="AK17" s="45" t="s">
        <v>316</v>
      </c>
      <c r="AL17" s="46"/>
      <c r="AM17" s="46"/>
      <c r="AN17" s="46"/>
      <c r="AO17" s="46"/>
      <c r="AP17" s="46"/>
      <c r="AQ17" s="46"/>
      <c r="AR17" s="46"/>
      <c r="AS17" s="46"/>
      <c r="AT17" s="46"/>
      <c r="AU17" s="46"/>
      <c r="AV17" s="46"/>
      <c r="AW17" s="47"/>
      <c r="AY17" s="109"/>
    </row>
    <row r="18" spans="2:51" ht="15" customHeight="1" x14ac:dyDescent="0.25">
      <c r="B18" s="856"/>
      <c r="C18" s="681"/>
      <c r="D18" s="813" t="s">
        <v>205</v>
      </c>
      <c r="E18" s="814"/>
      <c r="F18" s="815"/>
      <c r="G18" s="816" t="s">
        <v>31</v>
      </c>
      <c r="H18" s="813" t="s">
        <v>396</v>
      </c>
      <c r="I18" s="814"/>
      <c r="J18" s="815"/>
      <c r="K18" s="821" t="s">
        <v>262</v>
      </c>
      <c r="L18" s="681"/>
      <c r="M18" s="681"/>
      <c r="N18" s="681"/>
      <c r="O18" s="681"/>
      <c r="P18" s="681"/>
      <c r="Q18" s="681"/>
      <c r="R18" s="681"/>
      <c r="S18" s="681"/>
      <c r="T18" s="681"/>
      <c r="U18" s="681"/>
      <c r="V18" s="681"/>
      <c r="W18" s="682"/>
      <c r="X18" s="821" t="s">
        <v>262</v>
      </c>
      <c r="Y18" s="681"/>
      <c r="Z18" s="681"/>
      <c r="AA18" s="681"/>
      <c r="AB18" s="681"/>
      <c r="AC18" s="681"/>
      <c r="AD18" s="681"/>
      <c r="AE18" s="681"/>
      <c r="AF18" s="681"/>
      <c r="AG18" s="681"/>
      <c r="AH18" s="681"/>
      <c r="AI18" s="681"/>
      <c r="AJ18" s="682"/>
      <c r="AK18" s="821" t="s">
        <v>262</v>
      </c>
      <c r="AL18" s="681"/>
      <c r="AM18" s="681"/>
      <c r="AN18" s="681"/>
      <c r="AO18" s="681"/>
      <c r="AP18" s="681"/>
      <c r="AQ18" s="681"/>
      <c r="AR18" s="681"/>
      <c r="AS18" s="681"/>
      <c r="AT18" s="681"/>
      <c r="AU18" s="681"/>
      <c r="AV18" s="681"/>
      <c r="AW18" s="682"/>
      <c r="AY18" s="109"/>
    </row>
    <row r="19" spans="2:51" s="138" customFormat="1" ht="34.5" x14ac:dyDescent="0.25">
      <c r="B19" s="320" t="s">
        <v>53</v>
      </c>
      <c r="C19" s="327" t="s">
        <v>29</v>
      </c>
      <c r="D19" s="330" t="s">
        <v>203</v>
      </c>
      <c r="E19" s="287" t="s">
        <v>204</v>
      </c>
      <c r="F19" s="321" t="s">
        <v>192</v>
      </c>
      <c r="G19" s="817"/>
      <c r="H19" s="330" t="s">
        <v>193</v>
      </c>
      <c r="I19" s="287" t="s">
        <v>194</v>
      </c>
      <c r="J19" s="321" t="s">
        <v>192</v>
      </c>
      <c r="K19" s="197" t="s">
        <v>21</v>
      </c>
      <c r="L19" s="197" t="s">
        <v>22</v>
      </c>
      <c r="M19" s="197" t="s">
        <v>23</v>
      </c>
      <c r="N19" s="197" t="s">
        <v>336</v>
      </c>
      <c r="O19" s="197" t="s">
        <v>24</v>
      </c>
      <c r="P19" s="197" t="s">
        <v>25</v>
      </c>
      <c r="Q19" s="197" t="s">
        <v>26</v>
      </c>
      <c r="R19" s="197" t="s">
        <v>66</v>
      </c>
      <c r="S19" s="197" t="s">
        <v>94</v>
      </c>
      <c r="T19" s="197" t="s">
        <v>166</v>
      </c>
      <c r="U19" s="197" t="s">
        <v>337</v>
      </c>
      <c r="V19" s="197" t="s">
        <v>27</v>
      </c>
      <c r="W19" s="198" t="s">
        <v>28</v>
      </c>
      <c r="X19" s="710" t="s">
        <v>292</v>
      </c>
      <c r="Y19" s="711"/>
      <c r="Z19" s="197" t="s">
        <v>21</v>
      </c>
      <c r="AA19" s="197" t="s">
        <v>22</v>
      </c>
      <c r="AB19" s="197" t="s">
        <v>23</v>
      </c>
      <c r="AC19" s="197" t="s">
        <v>336</v>
      </c>
      <c r="AD19" s="197" t="s">
        <v>24</v>
      </c>
      <c r="AE19" s="197" t="s">
        <v>25</v>
      </c>
      <c r="AF19" s="197" t="s">
        <v>26</v>
      </c>
      <c r="AG19" s="197" t="s">
        <v>66</v>
      </c>
      <c r="AH19" s="197" t="s">
        <v>94</v>
      </c>
      <c r="AI19" s="197" t="s">
        <v>166</v>
      </c>
      <c r="AJ19" s="325" t="s">
        <v>337</v>
      </c>
      <c r="AK19" s="710" t="s">
        <v>292</v>
      </c>
      <c r="AL19" s="711"/>
      <c r="AM19" s="197" t="s">
        <v>21</v>
      </c>
      <c r="AN19" s="197" t="s">
        <v>22</v>
      </c>
      <c r="AO19" s="197" t="s">
        <v>23</v>
      </c>
      <c r="AP19" s="197" t="s">
        <v>336</v>
      </c>
      <c r="AQ19" s="197" t="s">
        <v>24</v>
      </c>
      <c r="AR19" s="197" t="s">
        <v>25</v>
      </c>
      <c r="AS19" s="197" t="s">
        <v>26</v>
      </c>
      <c r="AT19" s="197" t="s">
        <v>66</v>
      </c>
      <c r="AU19" s="197" t="s">
        <v>94</v>
      </c>
      <c r="AV19" s="197" t="s">
        <v>166</v>
      </c>
      <c r="AW19" s="198" t="s">
        <v>337</v>
      </c>
      <c r="AY19" s="216"/>
    </row>
    <row r="20" spans="2:51" x14ac:dyDescent="0.25">
      <c r="B20" s="288" t="s">
        <v>32</v>
      </c>
      <c r="C20" s="328" t="s">
        <v>147</v>
      </c>
      <c r="D20" s="331"/>
      <c r="E20" s="289"/>
      <c r="F20" s="322">
        <f>E20-D20</f>
        <v>0</v>
      </c>
      <c r="G20" s="367"/>
      <c r="H20" s="331"/>
      <c r="I20" s="289"/>
      <c r="J20" s="322">
        <f>I20-H20</f>
        <v>0</v>
      </c>
      <c r="K20" s="291"/>
      <c r="L20" s="291"/>
      <c r="M20" s="291"/>
      <c r="N20" s="292" t="e">
        <f>AVERAGE(K20:M20)</f>
        <v>#DIV/0!</v>
      </c>
      <c r="O20" s="291"/>
      <c r="P20" s="291"/>
      <c r="Q20" s="291"/>
      <c r="R20" s="291"/>
      <c r="S20" s="291"/>
      <c r="T20" s="291"/>
      <c r="U20" s="292" t="e">
        <f>AVERAGE(O20:T20)</f>
        <v>#DIV/0!</v>
      </c>
      <c r="V20" s="291"/>
      <c r="W20" s="293"/>
      <c r="X20" s="838">
        <f>Volume!C23</f>
        <v>0</v>
      </c>
      <c r="Y20" s="839"/>
      <c r="Z20" s="291"/>
      <c r="AA20" s="291"/>
      <c r="AB20" s="291"/>
      <c r="AC20" s="292" t="e">
        <f>AVERAGE(Z20:AB20)</f>
        <v>#DIV/0!</v>
      </c>
      <c r="AD20" s="291"/>
      <c r="AE20" s="291"/>
      <c r="AF20" s="291"/>
      <c r="AG20" s="291"/>
      <c r="AH20" s="291"/>
      <c r="AI20" s="294"/>
      <c r="AJ20" s="295" t="e">
        <f>AVERAGE(AD20:AI20)</f>
        <v>#DIV/0!</v>
      </c>
      <c r="AK20" s="838">
        <f>Volume!C24</f>
        <v>0</v>
      </c>
      <c r="AL20" s="839"/>
      <c r="AM20" s="291"/>
      <c r="AN20" s="291"/>
      <c r="AO20" s="291"/>
      <c r="AP20" s="292" t="e">
        <f>AVERAGE(AM20:AO20)</f>
        <v>#DIV/0!</v>
      </c>
      <c r="AQ20" s="291"/>
      <c r="AR20" s="291"/>
      <c r="AS20" s="291"/>
      <c r="AT20" s="291"/>
      <c r="AU20" s="291"/>
      <c r="AV20" s="293"/>
      <c r="AW20" s="295" t="e">
        <f>AVERAGE(AQ20:AV20)</f>
        <v>#DIV/0!</v>
      </c>
      <c r="AY20" s="109"/>
    </row>
    <row r="21" spans="2:51" x14ac:dyDescent="0.25">
      <c r="B21" s="124"/>
      <c r="C21" s="329" t="s">
        <v>160</v>
      </c>
      <c r="D21" s="331"/>
      <c r="E21" s="289"/>
      <c r="F21" s="322">
        <f t="shared" ref="F21:F25" si="0">E21-D21</f>
        <v>0</v>
      </c>
      <c r="G21" s="367"/>
      <c r="H21" s="331"/>
      <c r="I21" s="289"/>
      <c r="J21" s="322">
        <f t="shared" ref="J21:J25" si="1">I21-H21</f>
        <v>0</v>
      </c>
      <c r="K21" s="291"/>
      <c r="L21" s="291"/>
      <c r="M21" s="291"/>
      <c r="N21" s="292" t="e">
        <f t="shared" ref="N21:N25" si="2">AVERAGE(K21:M21)</f>
        <v>#DIV/0!</v>
      </c>
      <c r="O21" s="291"/>
      <c r="P21" s="291"/>
      <c r="Q21" s="291"/>
      <c r="R21" s="291"/>
      <c r="S21" s="291"/>
      <c r="T21" s="291"/>
      <c r="U21" s="292" t="e">
        <f t="shared" ref="U21:U25" si="3">AVERAGE(O21:T21)</f>
        <v>#DIV/0!</v>
      </c>
      <c r="V21" s="291"/>
      <c r="W21" s="293"/>
      <c r="X21" s="838"/>
      <c r="Y21" s="839"/>
      <c r="Z21" s="291"/>
      <c r="AA21" s="291"/>
      <c r="AB21" s="291"/>
      <c r="AC21" s="292" t="e">
        <f t="shared" ref="AC21:AC25" si="4">AVERAGE(Z21:AB21)</f>
        <v>#DIV/0!</v>
      </c>
      <c r="AD21" s="291"/>
      <c r="AE21" s="291"/>
      <c r="AF21" s="291"/>
      <c r="AG21" s="291"/>
      <c r="AH21" s="291"/>
      <c r="AI21" s="294"/>
      <c r="AJ21" s="295" t="e">
        <f t="shared" ref="AJ21:AJ25" si="5">AVERAGE(AD21:AI21)</f>
        <v>#DIV/0!</v>
      </c>
      <c r="AK21" s="838"/>
      <c r="AL21" s="839"/>
      <c r="AM21" s="291"/>
      <c r="AN21" s="291"/>
      <c r="AO21" s="291"/>
      <c r="AP21" s="292" t="e">
        <f t="shared" ref="AP21:AP25" si="6">AVERAGE(AM21:AO21)</f>
        <v>#DIV/0!</v>
      </c>
      <c r="AQ21" s="291"/>
      <c r="AR21" s="291"/>
      <c r="AS21" s="291"/>
      <c r="AT21" s="291"/>
      <c r="AU21" s="291"/>
      <c r="AV21" s="293"/>
      <c r="AW21" s="295" t="e">
        <f t="shared" ref="AW21:AW25" si="7">AVERAGE(AQ21:AV21)</f>
        <v>#DIV/0!</v>
      </c>
      <c r="AY21" s="109"/>
    </row>
    <row r="22" spans="2:51" x14ac:dyDescent="0.25">
      <c r="B22" s="288" t="s">
        <v>33</v>
      </c>
      <c r="C22" s="328" t="s">
        <v>147</v>
      </c>
      <c r="D22" s="331"/>
      <c r="E22" s="289"/>
      <c r="F22" s="322">
        <f t="shared" si="0"/>
        <v>0</v>
      </c>
      <c r="G22" s="367"/>
      <c r="H22" s="331"/>
      <c r="I22" s="289"/>
      <c r="J22" s="322">
        <f t="shared" si="1"/>
        <v>0</v>
      </c>
      <c r="K22" s="291"/>
      <c r="L22" s="291"/>
      <c r="M22" s="291"/>
      <c r="N22" s="292" t="e">
        <f t="shared" si="2"/>
        <v>#DIV/0!</v>
      </c>
      <c r="O22" s="291"/>
      <c r="P22" s="291"/>
      <c r="Q22" s="291"/>
      <c r="R22" s="291"/>
      <c r="S22" s="291"/>
      <c r="T22" s="291"/>
      <c r="U22" s="292" t="e">
        <f t="shared" si="3"/>
        <v>#DIV/0!</v>
      </c>
      <c r="V22" s="291"/>
      <c r="W22" s="293"/>
      <c r="X22" s="836" t="s">
        <v>136</v>
      </c>
      <c r="Y22" s="837"/>
      <c r="Z22" s="296"/>
      <c r="AA22" s="291"/>
      <c r="AB22" s="291"/>
      <c r="AC22" s="292" t="e">
        <f t="shared" si="4"/>
        <v>#DIV/0!</v>
      </c>
      <c r="AD22" s="291"/>
      <c r="AE22" s="291"/>
      <c r="AF22" s="291"/>
      <c r="AG22" s="291"/>
      <c r="AH22" s="291"/>
      <c r="AI22" s="294"/>
      <c r="AJ22" s="295" t="e">
        <f t="shared" si="5"/>
        <v>#DIV/0!</v>
      </c>
      <c r="AK22" s="836" t="s">
        <v>136</v>
      </c>
      <c r="AL22" s="837"/>
      <c r="AM22" s="291"/>
      <c r="AN22" s="291"/>
      <c r="AO22" s="291"/>
      <c r="AP22" s="292" t="e">
        <f t="shared" si="6"/>
        <v>#DIV/0!</v>
      </c>
      <c r="AQ22" s="291"/>
      <c r="AR22" s="291"/>
      <c r="AS22" s="291"/>
      <c r="AT22" s="291"/>
      <c r="AU22" s="291"/>
      <c r="AV22" s="293"/>
      <c r="AW22" s="295" t="e">
        <f t="shared" si="7"/>
        <v>#DIV/0!</v>
      </c>
      <c r="AY22" s="109"/>
    </row>
    <row r="23" spans="2:51" x14ac:dyDescent="0.25">
      <c r="B23" s="297"/>
      <c r="C23" s="329" t="s">
        <v>160</v>
      </c>
      <c r="D23" s="331"/>
      <c r="E23" s="289"/>
      <c r="F23" s="322">
        <f t="shared" si="0"/>
        <v>0</v>
      </c>
      <c r="G23" s="367"/>
      <c r="H23" s="331"/>
      <c r="I23" s="289"/>
      <c r="J23" s="322">
        <f t="shared" si="1"/>
        <v>0</v>
      </c>
      <c r="K23" s="291"/>
      <c r="L23" s="291"/>
      <c r="M23" s="291"/>
      <c r="N23" s="292" t="e">
        <f t="shared" si="2"/>
        <v>#DIV/0!</v>
      </c>
      <c r="O23" s="291"/>
      <c r="P23" s="291"/>
      <c r="Q23" s="291"/>
      <c r="R23" s="291"/>
      <c r="S23" s="291"/>
      <c r="T23" s="291"/>
      <c r="U23" s="292" t="e">
        <f t="shared" si="3"/>
        <v>#DIV/0!</v>
      </c>
      <c r="V23" s="291"/>
      <c r="W23" s="293"/>
      <c r="X23" s="836"/>
      <c r="Y23" s="837"/>
      <c r="Z23" s="296"/>
      <c r="AA23" s="291"/>
      <c r="AB23" s="291"/>
      <c r="AC23" s="292" t="e">
        <f t="shared" si="4"/>
        <v>#DIV/0!</v>
      </c>
      <c r="AD23" s="291"/>
      <c r="AE23" s="291"/>
      <c r="AF23" s="291"/>
      <c r="AG23" s="291"/>
      <c r="AH23" s="291"/>
      <c r="AI23" s="294"/>
      <c r="AJ23" s="295" t="e">
        <f t="shared" si="5"/>
        <v>#DIV/0!</v>
      </c>
      <c r="AK23" s="836"/>
      <c r="AL23" s="837"/>
      <c r="AM23" s="291"/>
      <c r="AN23" s="291"/>
      <c r="AO23" s="291"/>
      <c r="AP23" s="292" t="e">
        <f t="shared" si="6"/>
        <v>#DIV/0!</v>
      </c>
      <c r="AQ23" s="291"/>
      <c r="AR23" s="291"/>
      <c r="AS23" s="291"/>
      <c r="AT23" s="291"/>
      <c r="AU23" s="291"/>
      <c r="AV23" s="293"/>
      <c r="AW23" s="295" t="e">
        <f t="shared" si="7"/>
        <v>#DIV/0!</v>
      </c>
      <c r="AY23" s="109"/>
    </row>
    <row r="24" spans="2:51" x14ac:dyDescent="0.25">
      <c r="B24" s="124" t="s">
        <v>34</v>
      </c>
      <c r="C24" s="328" t="s">
        <v>147</v>
      </c>
      <c r="D24" s="331"/>
      <c r="E24" s="289"/>
      <c r="F24" s="322">
        <f t="shared" si="0"/>
        <v>0</v>
      </c>
      <c r="G24" s="367"/>
      <c r="H24" s="331"/>
      <c r="I24" s="289"/>
      <c r="J24" s="322">
        <f t="shared" si="1"/>
        <v>0</v>
      </c>
      <c r="K24" s="291"/>
      <c r="L24" s="291"/>
      <c r="M24" s="291"/>
      <c r="N24" s="292" t="e">
        <f t="shared" si="2"/>
        <v>#DIV/0!</v>
      </c>
      <c r="O24" s="291"/>
      <c r="P24" s="291"/>
      <c r="Q24" s="291"/>
      <c r="R24" s="291"/>
      <c r="S24" s="291"/>
      <c r="T24" s="291"/>
      <c r="U24" s="292" t="e">
        <f t="shared" si="3"/>
        <v>#DIV/0!</v>
      </c>
      <c r="V24" s="291"/>
      <c r="W24" s="293"/>
      <c r="X24" s="838">
        <f>Volume!D23</f>
        <v>0</v>
      </c>
      <c r="Y24" s="839"/>
      <c r="Z24" s="291"/>
      <c r="AA24" s="291"/>
      <c r="AB24" s="291"/>
      <c r="AC24" s="292" t="e">
        <f t="shared" si="4"/>
        <v>#DIV/0!</v>
      </c>
      <c r="AD24" s="291"/>
      <c r="AE24" s="291"/>
      <c r="AF24" s="291"/>
      <c r="AG24" s="291"/>
      <c r="AH24" s="291"/>
      <c r="AI24" s="294"/>
      <c r="AJ24" s="295" t="e">
        <f t="shared" si="5"/>
        <v>#DIV/0!</v>
      </c>
      <c r="AK24" s="838">
        <f>Volume!D24</f>
        <v>0</v>
      </c>
      <c r="AL24" s="839"/>
      <c r="AM24" s="291"/>
      <c r="AN24" s="291"/>
      <c r="AO24" s="291"/>
      <c r="AP24" s="292" t="e">
        <f t="shared" si="6"/>
        <v>#DIV/0!</v>
      </c>
      <c r="AQ24" s="291"/>
      <c r="AR24" s="291"/>
      <c r="AS24" s="291"/>
      <c r="AT24" s="291"/>
      <c r="AU24" s="291"/>
      <c r="AV24" s="293"/>
      <c r="AW24" s="295" t="e">
        <f t="shared" si="7"/>
        <v>#DIV/0!</v>
      </c>
      <c r="AY24" s="109"/>
    </row>
    <row r="25" spans="2:51" ht="17.25" thickBot="1" x14ac:dyDescent="0.3">
      <c r="B25" s="297"/>
      <c r="C25" s="329" t="s">
        <v>160</v>
      </c>
      <c r="D25" s="332"/>
      <c r="E25" s="333"/>
      <c r="F25" s="334">
        <f t="shared" si="0"/>
        <v>0</v>
      </c>
      <c r="G25" s="368"/>
      <c r="H25" s="332"/>
      <c r="I25" s="333"/>
      <c r="J25" s="334">
        <f t="shared" si="1"/>
        <v>0</v>
      </c>
      <c r="K25" s="298"/>
      <c r="L25" s="298"/>
      <c r="M25" s="298"/>
      <c r="N25" s="299" t="e">
        <f t="shared" si="2"/>
        <v>#DIV/0!</v>
      </c>
      <c r="O25" s="298"/>
      <c r="P25" s="298"/>
      <c r="Q25" s="298"/>
      <c r="R25" s="298"/>
      <c r="S25" s="298"/>
      <c r="T25" s="298"/>
      <c r="U25" s="299" t="e">
        <f t="shared" si="3"/>
        <v>#DIV/0!</v>
      </c>
      <c r="V25" s="291"/>
      <c r="W25" s="293"/>
      <c r="X25" s="838"/>
      <c r="Y25" s="839"/>
      <c r="Z25" s="298"/>
      <c r="AA25" s="298"/>
      <c r="AB25" s="298"/>
      <c r="AC25" s="299" t="e">
        <f t="shared" si="4"/>
        <v>#DIV/0!</v>
      </c>
      <c r="AD25" s="298"/>
      <c r="AE25" s="298"/>
      <c r="AF25" s="298"/>
      <c r="AG25" s="298"/>
      <c r="AH25" s="298"/>
      <c r="AI25" s="300"/>
      <c r="AJ25" s="326" t="e">
        <f t="shared" si="5"/>
        <v>#DIV/0!</v>
      </c>
      <c r="AK25" s="838"/>
      <c r="AL25" s="839"/>
      <c r="AM25" s="298"/>
      <c r="AN25" s="298"/>
      <c r="AO25" s="298"/>
      <c r="AP25" s="299" t="e">
        <f t="shared" si="6"/>
        <v>#DIV/0!</v>
      </c>
      <c r="AQ25" s="298"/>
      <c r="AR25" s="298"/>
      <c r="AS25" s="298"/>
      <c r="AT25" s="298"/>
      <c r="AU25" s="298"/>
      <c r="AV25" s="301"/>
      <c r="AW25" s="295" t="e">
        <f t="shared" si="7"/>
        <v>#DIV/0!</v>
      </c>
      <c r="AY25" s="109"/>
    </row>
    <row r="26" spans="2:51" ht="17.25" thickBot="1" x14ac:dyDescent="0.3">
      <c r="B26" s="165" t="s">
        <v>161</v>
      </c>
      <c r="C26" s="324"/>
      <c r="D26" s="260"/>
      <c r="E26" s="260"/>
      <c r="F26" s="260"/>
      <c r="G26" s="260"/>
      <c r="H26" s="260"/>
      <c r="I26" s="260"/>
      <c r="J26" s="323"/>
      <c r="K26" s="818" t="s">
        <v>372</v>
      </c>
      <c r="L26" s="818"/>
      <c r="M26" s="819"/>
      <c r="N26" s="303">
        <f>Volume!C16</f>
        <v>0</v>
      </c>
      <c r="O26" s="820" t="s">
        <v>373</v>
      </c>
      <c r="P26" s="818"/>
      <c r="Q26" s="818"/>
      <c r="R26" s="818"/>
      <c r="S26" s="818"/>
      <c r="T26" s="819"/>
      <c r="U26" s="303">
        <f>Volume!C17</f>
        <v>0</v>
      </c>
      <c r="V26" s="260"/>
      <c r="W26" s="304"/>
      <c r="X26" s="260"/>
      <c r="Y26" s="260"/>
      <c r="Z26" s="818" t="s">
        <v>372</v>
      </c>
      <c r="AA26" s="818"/>
      <c r="AB26" s="819"/>
      <c r="AC26" s="305">
        <f>IF(X20="Fresh Food",X24,0)</f>
        <v>0</v>
      </c>
      <c r="AD26" s="820" t="s">
        <v>373</v>
      </c>
      <c r="AE26" s="818"/>
      <c r="AF26" s="818"/>
      <c r="AG26" s="818"/>
      <c r="AH26" s="818"/>
      <c r="AI26" s="819"/>
      <c r="AJ26" s="305">
        <f>IF(X20="Freezer",X24,0)</f>
        <v>0</v>
      </c>
      <c r="AK26" s="260"/>
      <c r="AL26" s="260"/>
      <c r="AM26" s="818" t="s">
        <v>372</v>
      </c>
      <c r="AN26" s="818"/>
      <c r="AO26" s="819"/>
      <c r="AP26" s="305">
        <f>IF(AK20="Fresh Food",AK24,0)</f>
        <v>0</v>
      </c>
      <c r="AQ26" s="820" t="s">
        <v>373</v>
      </c>
      <c r="AR26" s="818"/>
      <c r="AS26" s="818"/>
      <c r="AT26" s="818"/>
      <c r="AU26" s="818"/>
      <c r="AV26" s="819"/>
      <c r="AW26" s="306">
        <f>IF(AK20="Freezer",AK24,0)</f>
        <v>0</v>
      </c>
      <c r="AY26" s="109"/>
    </row>
    <row r="27" spans="2:51" ht="17.25" thickBot="1" x14ac:dyDescent="0.3">
      <c r="B27" s="119"/>
      <c r="C27" s="24"/>
      <c r="D27" s="220"/>
      <c r="E27" s="220"/>
      <c r="F27" s="220"/>
      <c r="G27" s="220"/>
      <c r="H27" s="220"/>
      <c r="I27" s="220"/>
      <c r="J27" s="220"/>
      <c r="K27" s="319"/>
      <c r="L27" s="319"/>
      <c r="M27" s="319"/>
      <c r="N27" s="319"/>
      <c r="O27" s="319"/>
      <c r="P27" s="319"/>
      <c r="Q27" s="319"/>
      <c r="R27" s="207"/>
      <c r="AY27" s="109"/>
    </row>
    <row r="28" spans="2:51" ht="18.75" thickBot="1" x14ac:dyDescent="0.3">
      <c r="B28" s="516" t="s">
        <v>189</v>
      </c>
      <c r="C28" s="46"/>
      <c r="D28" s="46"/>
      <c r="E28" s="46"/>
      <c r="F28" s="47"/>
      <c r="G28" s="62"/>
      <c r="H28" s="62"/>
      <c r="AY28" s="109"/>
    </row>
    <row r="29" spans="2:51" ht="18.75" thickBot="1" x14ac:dyDescent="0.3">
      <c r="B29" s="840" t="s">
        <v>188</v>
      </c>
      <c r="C29" s="841"/>
      <c r="D29" s="841"/>
      <c r="E29" s="841"/>
      <c r="F29" s="842"/>
      <c r="G29" s="440"/>
      <c r="H29" s="136"/>
      <c r="AY29" s="109"/>
    </row>
    <row r="30" spans="2:51" ht="18.75" thickTop="1" thickBot="1" x14ac:dyDescent="0.3">
      <c r="B30" s="148"/>
      <c r="C30" s="119"/>
      <c r="D30" s="247" t="s">
        <v>32</v>
      </c>
      <c r="E30" s="247" t="s">
        <v>33</v>
      </c>
      <c r="F30" s="252" t="s">
        <v>34</v>
      </c>
      <c r="G30" s="136"/>
      <c r="H30" s="854" t="s">
        <v>190</v>
      </c>
      <c r="I30" s="855"/>
      <c r="J30" s="855"/>
      <c r="K30" s="855"/>
      <c r="L30" s="354"/>
      <c r="AY30" s="109"/>
    </row>
    <row r="31" spans="2:51" ht="17.25" thickBot="1" x14ac:dyDescent="0.3">
      <c r="B31" s="345" t="s">
        <v>15</v>
      </c>
      <c r="C31" s="346" t="s">
        <v>38</v>
      </c>
      <c r="D31" s="343">
        <f>(E20-D20)</f>
        <v>0</v>
      </c>
      <c r="E31" s="292">
        <f>(E22-D22)</f>
        <v>0</v>
      </c>
      <c r="F31" s="295">
        <f>(E24-D24)</f>
        <v>0</v>
      </c>
      <c r="G31" s="136"/>
      <c r="H31" s="136"/>
      <c r="AY31" s="109"/>
    </row>
    <row r="32" spans="2:51" ht="18" thickBot="1" x14ac:dyDescent="0.3">
      <c r="B32" s="345" t="s">
        <v>13</v>
      </c>
      <c r="C32" s="346" t="s">
        <v>31</v>
      </c>
      <c r="D32" s="344">
        <f>G20</f>
        <v>0</v>
      </c>
      <c r="E32" s="290">
        <f>G22</f>
        <v>0</v>
      </c>
      <c r="F32" s="322">
        <f>G24</f>
        <v>0</v>
      </c>
      <c r="G32" s="136"/>
      <c r="H32" s="45" t="s">
        <v>143</v>
      </c>
      <c r="I32" s="46"/>
      <c r="J32" s="46"/>
      <c r="K32" s="46"/>
      <c r="L32" s="46"/>
      <c r="M32" s="46"/>
      <c r="N32" s="46"/>
      <c r="O32" s="47"/>
      <c r="AY32" s="109"/>
    </row>
    <row r="33" spans="2:51" ht="18" thickBot="1" x14ac:dyDescent="0.3">
      <c r="B33" s="386" t="s">
        <v>17</v>
      </c>
      <c r="C33" s="363" t="s">
        <v>399</v>
      </c>
      <c r="D33" s="365" t="e">
        <f>D32/(D31/60/24)</f>
        <v>#DIV/0!</v>
      </c>
      <c r="E33" s="364" t="e">
        <f>E32/(E31/60/24)</f>
        <v>#DIV/0!</v>
      </c>
      <c r="F33" s="442" t="e">
        <f>F32/(F31/60/24)</f>
        <v>#DIV/0!</v>
      </c>
      <c r="G33" s="136"/>
      <c r="H33" s="339" t="s">
        <v>374</v>
      </c>
      <c r="I33" s="240"/>
      <c r="J33" s="240"/>
      <c r="K33" s="240"/>
      <c r="L33" s="240"/>
      <c r="M33" s="240"/>
      <c r="N33" s="240"/>
      <c r="O33" s="241"/>
      <c r="AY33" s="109"/>
    </row>
    <row r="34" spans="2:51" ht="18.75" thickBot="1" x14ac:dyDescent="0.3">
      <c r="B34" s="800" t="s">
        <v>187</v>
      </c>
      <c r="C34" s="801"/>
      <c r="D34" s="801"/>
      <c r="E34" s="801"/>
      <c r="F34" s="802"/>
      <c r="G34" s="440"/>
      <c r="H34" s="647"/>
      <c r="I34" s="648"/>
      <c r="J34" s="648"/>
      <c r="K34" s="648"/>
      <c r="L34" s="648"/>
      <c r="M34" s="648"/>
      <c r="N34" s="648"/>
      <c r="O34" s="649"/>
      <c r="AY34" s="109"/>
    </row>
    <row r="35" spans="2:51" ht="18" thickTop="1" x14ac:dyDescent="0.25">
      <c r="B35" s="857" t="s">
        <v>7</v>
      </c>
      <c r="C35" s="858"/>
      <c r="D35" s="247" t="s">
        <v>32</v>
      </c>
      <c r="E35" s="247" t="s">
        <v>33</v>
      </c>
      <c r="F35" s="443" t="s">
        <v>34</v>
      </c>
      <c r="G35" s="136"/>
      <c r="H35" s="647"/>
      <c r="I35" s="648"/>
      <c r="J35" s="648"/>
      <c r="K35" s="648"/>
      <c r="L35" s="648"/>
      <c r="M35" s="648"/>
      <c r="N35" s="648"/>
      <c r="O35" s="649"/>
      <c r="AY35" s="109"/>
    </row>
    <row r="36" spans="2:51" x14ac:dyDescent="0.25">
      <c r="B36" s="355" t="s">
        <v>76</v>
      </c>
      <c r="C36" s="356" t="s">
        <v>38</v>
      </c>
      <c r="D36" s="343">
        <f>(E20-D20)</f>
        <v>0</v>
      </c>
      <c r="E36" s="292">
        <f>(E22-D22)</f>
        <v>0</v>
      </c>
      <c r="F36" s="295">
        <f>(E24-D24)</f>
        <v>0</v>
      </c>
      <c r="G36" s="136"/>
      <c r="H36" s="647"/>
      <c r="I36" s="648"/>
      <c r="J36" s="648"/>
      <c r="K36" s="648"/>
      <c r="L36" s="648"/>
      <c r="M36" s="648"/>
      <c r="N36" s="648"/>
      <c r="O36" s="649"/>
      <c r="AY36" s="109"/>
    </row>
    <row r="37" spans="2:51" ht="15" customHeight="1" x14ac:dyDescent="0.25">
      <c r="B37" s="355" t="s">
        <v>77</v>
      </c>
      <c r="C37" s="356" t="s">
        <v>31</v>
      </c>
      <c r="D37" s="344">
        <f>G20</f>
        <v>0</v>
      </c>
      <c r="E37" s="290">
        <f>G22</f>
        <v>0</v>
      </c>
      <c r="F37" s="322">
        <f>G24</f>
        <v>0</v>
      </c>
      <c r="G37" s="136"/>
      <c r="H37" s="647"/>
      <c r="I37" s="648"/>
      <c r="J37" s="648"/>
      <c r="K37" s="648"/>
      <c r="L37" s="648"/>
      <c r="M37" s="648"/>
      <c r="N37" s="648"/>
      <c r="O37" s="649"/>
      <c r="AY37" s="109"/>
    </row>
    <row r="38" spans="2:51" ht="15" customHeight="1" thickBot="1" x14ac:dyDescent="0.3">
      <c r="B38" s="355"/>
      <c r="C38" s="356" t="s">
        <v>84</v>
      </c>
      <c r="D38" s="344" t="e">
        <f>D37/(D36/60/24)</f>
        <v>#DIV/0!</v>
      </c>
      <c r="E38" s="290" t="e">
        <f>E37/(E36/60/24)</f>
        <v>#DIV/0!</v>
      </c>
      <c r="F38" s="322" t="e">
        <f>F37/(F36/60/24)</f>
        <v>#DIV/0!</v>
      </c>
      <c r="G38" s="136"/>
      <c r="H38" s="650"/>
      <c r="I38" s="651"/>
      <c r="J38" s="651"/>
      <c r="K38" s="651"/>
      <c r="L38" s="651"/>
      <c r="M38" s="651"/>
      <c r="N38" s="651"/>
      <c r="O38" s="652"/>
      <c r="AY38" s="109"/>
    </row>
    <row r="39" spans="2:51" ht="21" customHeight="1" thickBot="1" x14ac:dyDescent="0.3">
      <c r="B39" s="843" t="s">
        <v>75</v>
      </c>
      <c r="C39" s="844"/>
      <c r="D39" s="119"/>
      <c r="E39" s="119"/>
      <c r="F39" s="104"/>
      <c r="G39" s="136"/>
      <c r="H39" s="136"/>
      <c r="AY39" s="109"/>
    </row>
    <row r="40" spans="2:51" ht="36" customHeight="1" thickBot="1" x14ac:dyDescent="0.3">
      <c r="B40" s="157" t="s">
        <v>79</v>
      </c>
      <c r="C40" s="346" t="s">
        <v>81</v>
      </c>
      <c r="D40" s="342"/>
      <c r="E40" s="798" t="s">
        <v>159</v>
      </c>
      <c r="F40" s="799"/>
      <c r="G40" s="310"/>
      <c r="H40" s="805" t="s">
        <v>176</v>
      </c>
      <c r="I40" s="806"/>
      <c r="J40" s="806"/>
      <c r="K40" s="806"/>
      <c r="L40" s="806"/>
      <c r="M40" s="806"/>
      <c r="N40" s="806"/>
      <c r="O40" s="807"/>
      <c r="AY40" s="109"/>
    </row>
    <row r="41" spans="2:51" ht="39" customHeight="1" thickBot="1" x14ac:dyDescent="0.3">
      <c r="B41" s="157" t="s">
        <v>80</v>
      </c>
      <c r="C41" s="346" t="s">
        <v>82</v>
      </c>
      <c r="D41" s="342"/>
      <c r="E41" s="798" t="s">
        <v>159</v>
      </c>
      <c r="F41" s="799"/>
      <c r="G41" s="310"/>
      <c r="H41" s="808" t="s">
        <v>263</v>
      </c>
      <c r="I41" s="809"/>
      <c r="J41" s="809"/>
      <c r="K41" s="809"/>
      <c r="L41" s="809"/>
      <c r="M41" s="809"/>
      <c r="N41" s="809"/>
      <c r="O41" s="810"/>
      <c r="AY41" s="109"/>
    </row>
    <row r="42" spans="2:51" ht="35.25" customHeight="1" x14ac:dyDescent="0.25">
      <c r="B42" s="157" t="s">
        <v>37</v>
      </c>
      <c r="C42" s="348" t="s">
        <v>83</v>
      </c>
      <c r="D42" s="342"/>
      <c r="E42" s="352"/>
      <c r="F42" s="444"/>
      <c r="G42" s="136"/>
      <c r="H42" s="845"/>
      <c r="I42" s="846"/>
      <c r="J42" s="846"/>
      <c r="K42" s="846"/>
      <c r="L42" s="846"/>
      <c r="M42" s="846"/>
      <c r="N42" s="846"/>
      <c r="O42" s="847"/>
      <c r="AY42" s="109"/>
    </row>
    <row r="43" spans="2:51" ht="36" customHeight="1" x14ac:dyDescent="0.25">
      <c r="B43" s="124"/>
      <c r="C43" s="136"/>
      <c r="D43" s="350" t="s">
        <v>191</v>
      </c>
      <c r="E43" s="351" t="s">
        <v>33</v>
      </c>
      <c r="F43" s="445" t="s">
        <v>34</v>
      </c>
      <c r="G43" s="136"/>
      <c r="H43" s="848"/>
      <c r="I43" s="849"/>
      <c r="J43" s="849"/>
      <c r="K43" s="849"/>
      <c r="L43" s="849"/>
      <c r="M43" s="849"/>
      <c r="N43" s="849"/>
      <c r="O43" s="850"/>
      <c r="AY43" s="109"/>
    </row>
    <row r="44" spans="2:51" x14ac:dyDescent="0.25">
      <c r="B44" s="157" t="s">
        <v>55</v>
      </c>
      <c r="C44" s="349" t="s">
        <v>38</v>
      </c>
      <c r="D44" s="208">
        <f>(E21-D21)</f>
        <v>0</v>
      </c>
      <c r="E44" s="208">
        <f>(E23-D23)</f>
        <v>0</v>
      </c>
      <c r="F44" s="253">
        <f>(E25-D25)</f>
        <v>0</v>
      </c>
      <c r="G44" s="136"/>
      <c r="H44" s="848"/>
      <c r="I44" s="849"/>
      <c r="J44" s="849"/>
      <c r="K44" s="849"/>
      <c r="L44" s="849"/>
      <c r="M44" s="849"/>
      <c r="N44" s="849"/>
      <c r="O44" s="850"/>
      <c r="AY44" s="109"/>
    </row>
    <row r="45" spans="2:51" x14ac:dyDescent="0.25">
      <c r="B45" s="157" t="s">
        <v>54</v>
      </c>
      <c r="C45" s="346" t="s">
        <v>31</v>
      </c>
      <c r="D45" s="290">
        <f>G21</f>
        <v>0</v>
      </c>
      <c r="E45" s="290">
        <f>G23</f>
        <v>0</v>
      </c>
      <c r="F45" s="322">
        <f>G25</f>
        <v>0</v>
      </c>
      <c r="G45" s="136"/>
      <c r="H45" s="848"/>
      <c r="I45" s="849"/>
      <c r="J45" s="849"/>
      <c r="K45" s="849"/>
      <c r="L45" s="849"/>
      <c r="M45" s="849"/>
      <c r="N45" s="849"/>
      <c r="O45" s="850"/>
      <c r="AY45" s="109"/>
    </row>
    <row r="46" spans="2:51" x14ac:dyDescent="0.25">
      <c r="B46" s="157"/>
      <c r="C46" s="346" t="s">
        <v>84</v>
      </c>
      <c r="D46" s="290" t="e">
        <f>(D45-(D37*D44/D36))*12/$D$42</f>
        <v>#DIV/0!</v>
      </c>
      <c r="E46" s="290" t="e">
        <f>(E45-(E37*E44/E36))*12/$D$42</f>
        <v>#DIV/0!</v>
      </c>
      <c r="F46" s="322" t="e">
        <f>(F45-(F37*F44/F36))*12/$D$42</f>
        <v>#DIV/0!</v>
      </c>
      <c r="G46" s="136"/>
      <c r="H46" s="848"/>
      <c r="I46" s="849"/>
      <c r="J46" s="849"/>
      <c r="K46" s="849"/>
      <c r="L46" s="849"/>
      <c r="M46" s="849"/>
      <c r="N46" s="849"/>
      <c r="O46" s="850"/>
      <c r="AY46" s="109"/>
    </row>
    <row r="47" spans="2:51" ht="17.25" thickBot="1" x14ac:dyDescent="0.3">
      <c r="B47" s="336"/>
      <c r="C47" s="273"/>
      <c r="D47" s="164"/>
      <c r="E47" s="164"/>
      <c r="F47" s="42"/>
      <c r="G47" s="441"/>
      <c r="H47" s="851"/>
      <c r="I47" s="852"/>
      <c r="J47" s="852"/>
      <c r="K47" s="852"/>
      <c r="L47" s="852"/>
      <c r="M47" s="852"/>
      <c r="N47" s="852"/>
      <c r="O47" s="853"/>
      <c r="AY47" s="109"/>
    </row>
    <row r="48" spans="2:51" ht="17.25" x14ac:dyDescent="0.25">
      <c r="B48" s="338" t="s">
        <v>376</v>
      </c>
      <c r="C48" s="347" t="s">
        <v>377</v>
      </c>
      <c r="D48" s="290" t="e">
        <f>SUM(D38,D46)</f>
        <v>#DIV/0!</v>
      </c>
      <c r="E48" s="290" t="e">
        <f>SUM(E38,E46)</f>
        <v>#DIV/0!</v>
      </c>
      <c r="F48" s="322" t="e">
        <f>SUM(F38,F46)</f>
        <v>#DIV/0!</v>
      </c>
      <c r="G48" s="136"/>
      <c r="AY48" s="109"/>
    </row>
    <row r="49" spans="2:51" ht="18" customHeight="1" thickBot="1" x14ac:dyDescent="0.3">
      <c r="B49" s="778" t="s">
        <v>378</v>
      </c>
      <c r="C49" s="779"/>
      <c r="D49" s="779"/>
      <c r="E49" s="308"/>
      <c r="F49" s="446"/>
      <c r="G49" s="362"/>
      <c r="I49" s="119"/>
      <c r="J49" s="119"/>
      <c r="K49" s="119"/>
      <c r="L49" s="119"/>
      <c r="M49" s="119"/>
      <c r="N49" s="119"/>
      <c r="O49" s="119"/>
      <c r="P49" s="119"/>
      <c r="AY49" s="109"/>
    </row>
    <row r="50" spans="2:51" ht="17.25" thickBot="1" x14ac:dyDescent="0.3">
      <c r="B50" s="119"/>
      <c r="C50" s="119"/>
      <c r="D50" s="119"/>
      <c r="E50" s="309"/>
      <c r="F50" s="309"/>
      <c r="G50" s="307"/>
      <c r="H50" s="119"/>
      <c r="I50" s="335"/>
      <c r="J50" s="502"/>
      <c r="K50" s="502"/>
      <c r="L50" s="502"/>
      <c r="M50" s="502"/>
      <c r="N50" s="502"/>
      <c r="O50" s="502"/>
      <c r="P50" s="502"/>
      <c r="R50" s="207"/>
      <c r="AY50" s="109"/>
    </row>
    <row r="51" spans="2:51" ht="18" thickBot="1" x14ac:dyDescent="0.3">
      <c r="B51" s="45" t="s">
        <v>321</v>
      </c>
      <c r="C51" s="46"/>
      <c r="D51" s="46"/>
      <c r="E51" s="46"/>
      <c r="F51" s="46"/>
      <c r="G51" s="47"/>
      <c r="H51" s="61"/>
      <c r="I51" s="62"/>
      <c r="R51" s="207"/>
      <c r="AY51" s="109"/>
    </row>
    <row r="52" spans="2:51" ht="16.5" customHeight="1" x14ac:dyDescent="0.25">
      <c r="B52" s="789" t="s">
        <v>275</v>
      </c>
      <c r="C52" s="790"/>
      <c r="D52" s="311"/>
      <c r="F52" s="136"/>
      <c r="G52" s="105"/>
      <c r="H52" s="148"/>
      <c r="I52" s="23" t="s">
        <v>351</v>
      </c>
      <c r="R52" s="207"/>
      <c r="AY52" s="109"/>
    </row>
    <row r="53" spans="2:51" ht="18" thickBot="1" x14ac:dyDescent="0.3">
      <c r="B53" s="775" t="s">
        <v>156</v>
      </c>
      <c r="C53" s="776"/>
      <c r="D53" s="776"/>
      <c r="E53" s="776"/>
      <c r="F53" s="776"/>
      <c r="G53" s="777"/>
      <c r="H53" s="124"/>
      <c r="I53" s="119"/>
      <c r="K53" s="119"/>
      <c r="L53" s="119"/>
      <c r="M53" s="119"/>
      <c r="N53" s="119"/>
      <c r="R53" s="207"/>
      <c r="AY53" s="109"/>
    </row>
    <row r="54" spans="2:51" ht="18" thickTop="1" x14ac:dyDescent="0.25">
      <c r="B54" s="312" t="s">
        <v>19</v>
      </c>
      <c r="C54" s="803" t="s">
        <v>155</v>
      </c>
      <c r="D54" s="804"/>
      <c r="E54" s="374" t="e">
        <f>IF(OR('General Info &amp; Test Results'!C33="Long-time Automatic",'General Info &amp; Test Results'!C33="Variable"),'Energy Calcs (ASH Switch OFF)'!E48,E33)</f>
        <v>#DIV/0!</v>
      </c>
      <c r="F54" s="119"/>
      <c r="G54" s="104"/>
      <c r="H54" s="124"/>
      <c r="I54" s="119"/>
      <c r="K54" s="119"/>
      <c r="L54" s="119"/>
      <c r="M54" s="119"/>
      <c r="N54" s="119"/>
      <c r="R54" s="207"/>
      <c r="AY54" s="109"/>
    </row>
    <row r="55" spans="2:51" ht="18" thickBot="1" x14ac:dyDescent="0.3">
      <c r="B55" s="772" t="s">
        <v>157</v>
      </c>
      <c r="C55" s="773"/>
      <c r="D55" s="773"/>
      <c r="E55" s="773"/>
      <c r="F55" s="773"/>
      <c r="G55" s="774"/>
      <c r="H55" s="124"/>
      <c r="I55" s="119"/>
      <c r="K55" s="119"/>
      <c r="L55" s="119"/>
      <c r="M55" s="119"/>
      <c r="N55" s="119"/>
      <c r="R55" s="207"/>
      <c r="AY55" s="109"/>
    </row>
    <row r="56" spans="2:51" ht="41.25" customHeight="1" thickTop="1" x14ac:dyDescent="0.35">
      <c r="B56" s="793" t="s">
        <v>375</v>
      </c>
      <c r="C56" s="794"/>
      <c r="D56" s="794"/>
      <c r="E56" s="794"/>
      <c r="F56" s="791" t="s">
        <v>381</v>
      </c>
      <c r="G56" s="792"/>
      <c r="H56" s="124"/>
      <c r="I56" s="119"/>
      <c r="R56" s="207"/>
      <c r="AY56" s="109"/>
    </row>
    <row r="57" spans="2:51" x14ac:dyDescent="0.25">
      <c r="B57" s="157" t="s">
        <v>78</v>
      </c>
      <c r="C57" s="782" t="s">
        <v>264</v>
      </c>
      <c r="D57" s="783"/>
      <c r="E57" s="369"/>
      <c r="F57" s="119"/>
      <c r="G57" s="104"/>
      <c r="H57" s="124"/>
      <c r="L57" s="136"/>
      <c r="M57" s="136"/>
      <c r="N57" s="119"/>
      <c r="R57" s="207"/>
      <c r="AY57" s="109"/>
    </row>
    <row r="58" spans="2:51" x14ac:dyDescent="0.25">
      <c r="B58" s="157" t="s">
        <v>85</v>
      </c>
      <c r="C58" s="782" t="s">
        <v>265</v>
      </c>
      <c r="D58" s="783"/>
      <c r="E58" s="369"/>
      <c r="F58" s="119"/>
      <c r="G58" s="104"/>
      <c r="H58" s="124"/>
      <c r="R58" s="207"/>
      <c r="AY58" s="109"/>
    </row>
    <row r="59" spans="2:51" x14ac:dyDescent="0.25">
      <c r="B59" s="157" t="s">
        <v>86</v>
      </c>
      <c r="C59" s="782" t="s">
        <v>206</v>
      </c>
      <c r="D59" s="783"/>
      <c r="E59" s="168" t="b">
        <f>IF(D52="Warm Only",N22,IF(D52="Mid and Warm",N20,IF(D52="Mid and Cold",N20,IF(D52="Warm and Cold",N22))))</f>
        <v>0</v>
      </c>
      <c r="F59" s="119"/>
      <c r="G59" s="104"/>
      <c r="H59" s="124"/>
      <c r="I59" s="136" t="s">
        <v>352</v>
      </c>
      <c r="K59" s="119"/>
      <c r="L59" s="119"/>
      <c r="M59" s="119"/>
      <c r="N59" s="119"/>
      <c r="R59" s="207"/>
      <c r="AY59" s="109"/>
    </row>
    <row r="60" spans="2:51" x14ac:dyDescent="0.25">
      <c r="B60" s="157" t="s">
        <v>87</v>
      </c>
      <c r="C60" s="782" t="s">
        <v>207</v>
      </c>
      <c r="D60" s="783"/>
      <c r="E60" s="168" t="b">
        <f>IF(D52="Warm Only","",IF(D52="Mid and Warm",N22,IF(D52="Mid and Cold",N24,IF(D52="Warm and Cold",N24))))</f>
        <v>0</v>
      </c>
      <c r="F60" s="119"/>
      <c r="G60" s="104"/>
      <c r="H60" s="124"/>
      <c r="I60" s="119"/>
      <c r="K60" s="119"/>
      <c r="L60" s="119"/>
      <c r="M60" s="119"/>
      <c r="N60" s="119"/>
      <c r="R60" s="207"/>
      <c r="AY60" s="109"/>
    </row>
    <row r="61" spans="2:51" x14ac:dyDescent="0.25">
      <c r="B61" s="157" t="s">
        <v>88</v>
      </c>
      <c r="C61" s="782" t="s">
        <v>208</v>
      </c>
      <c r="D61" s="783"/>
      <c r="E61" s="527" t="b">
        <f>IF(D52="Warm Only",U22,IF(D52="Mid and Warm",U20,IF(D52="Mid and Cold",U20,IF(D52="Warm and Cold",U22))))</f>
        <v>0</v>
      </c>
      <c r="F61" s="119"/>
      <c r="G61" s="104"/>
      <c r="H61" s="124"/>
      <c r="I61" s="119"/>
      <c r="R61" s="207"/>
      <c r="AY61" s="109"/>
    </row>
    <row r="62" spans="2:51" x14ac:dyDescent="0.25">
      <c r="B62" s="157" t="s">
        <v>89</v>
      </c>
      <c r="C62" s="796" t="s">
        <v>209</v>
      </c>
      <c r="D62" s="797"/>
      <c r="E62" s="527" t="b">
        <f>IF(D52="Warm Only","",IF(D52="Mid and Warm",U22,IF(D52="Mid and Cold",U24,IF(D52="Warm and Cold",U24))))</f>
        <v>0</v>
      </c>
      <c r="F62" s="119"/>
      <c r="G62" s="104"/>
      <c r="H62" s="124"/>
      <c r="I62" s="119"/>
      <c r="R62" s="207"/>
      <c r="AY62" s="109"/>
    </row>
    <row r="63" spans="2:51" ht="38.25" customHeight="1" x14ac:dyDescent="0.25">
      <c r="B63" s="157"/>
      <c r="C63" s="782" t="s">
        <v>274</v>
      </c>
      <c r="D63" s="783"/>
      <c r="E63" s="585">
        <v>39</v>
      </c>
      <c r="F63" s="798"/>
      <c r="G63" s="799"/>
      <c r="H63" s="119"/>
      <c r="I63" s="119"/>
      <c r="R63" s="207"/>
      <c r="AY63" s="109"/>
    </row>
    <row r="64" spans="2:51" ht="35.25" customHeight="1" x14ac:dyDescent="0.25">
      <c r="B64" s="157" t="s">
        <v>90</v>
      </c>
      <c r="C64" s="782" t="s">
        <v>180</v>
      </c>
      <c r="D64" s="783"/>
      <c r="E64" s="371"/>
      <c r="F64" s="811" t="s">
        <v>472</v>
      </c>
      <c r="G64" s="812"/>
      <c r="H64" s="119"/>
      <c r="I64" s="119"/>
      <c r="R64" s="207"/>
      <c r="AY64" s="109"/>
    </row>
    <row r="65" spans="2:51" x14ac:dyDescent="0.25">
      <c r="B65" s="157" t="s">
        <v>19</v>
      </c>
      <c r="C65" s="782" t="s">
        <v>36</v>
      </c>
      <c r="D65" s="783"/>
      <c r="E65" s="168" t="e">
        <f>E57+(E58-E57)*(E63-E59)/(E60-E59)</f>
        <v>#DIV/0!</v>
      </c>
      <c r="F65" s="136"/>
      <c r="G65" s="105"/>
      <c r="H65" s="148"/>
      <c r="I65" s="136"/>
      <c r="R65" s="207"/>
      <c r="AY65" s="109"/>
    </row>
    <row r="66" spans="2:51" x14ac:dyDescent="0.25">
      <c r="B66" s="157" t="s">
        <v>19</v>
      </c>
      <c r="C66" s="782" t="s">
        <v>35</v>
      </c>
      <c r="D66" s="783"/>
      <c r="E66" s="168" t="e">
        <f>E57+(E58-E57)*(E64-E61)/(E62-E61)</f>
        <v>#DIV/0!</v>
      </c>
      <c r="F66" s="119"/>
      <c r="G66" s="104"/>
      <c r="H66" s="124"/>
      <c r="I66" s="119"/>
      <c r="R66" s="207"/>
      <c r="AY66" s="109"/>
    </row>
    <row r="67" spans="2:51" ht="35.25" thickBot="1" x14ac:dyDescent="0.3">
      <c r="B67" s="159" t="s">
        <v>19</v>
      </c>
      <c r="C67" s="373" t="s">
        <v>155</v>
      </c>
      <c r="D67" s="372" t="e">
        <f>IF('General Info &amp; Test Results'!C25="All-refrigerator ",'Energy Calcs (ASH Switch OFF)'!E65,LARGE(E65:E66,1))</f>
        <v>#DIV/0!</v>
      </c>
      <c r="E67" s="359" t="e">
        <f>IF('General Info &amp; Test Results'!C25="All-refrigerator ","FF",IF(E65&gt;E66,"FF","FR"))</f>
        <v>#DIV/0!</v>
      </c>
      <c r="F67" s="360" t="s">
        <v>382</v>
      </c>
      <c r="G67" s="361"/>
      <c r="H67" s="136"/>
      <c r="I67" s="119"/>
      <c r="R67" s="207"/>
      <c r="AY67" s="109"/>
    </row>
    <row r="68" spans="2:51" ht="18" thickBot="1" x14ac:dyDescent="0.3">
      <c r="B68" s="119"/>
      <c r="C68" s="209"/>
      <c r="D68" s="353"/>
      <c r="E68" s="119"/>
      <c r="F68" s="119"/>
      <c r="G68" s="119"/>
      <c r="H68" s="119"/>
      <c r="I68" s="119"/>
      <c r="R68" s="207"/>
      <c r="AY68" s="109"/>
    </row>
    <row r="69" spans="2:51" ht="18" thickBot="1" x14ac:dyDescent="0.3">
      <c r="B69" s="45" t="s">
        <v>322</v>
      </c>
      <c r="C69" s="46"/>
      <c r="D69" s="46"/>
      <c r="E69" s="46"/>
      <c r="F69" s="46"/>
      <c r="G69" s="47"/>
      <c r="H69" s="62"/>
      <c r="I69" s="62"/>
      <c r="J69" s="136"/>
      <c r="R69" s="207"/>
      <c r="AY69" s="109"/>
    </row>
    <row r="70" spans="2:51" ht="17.25" x14ac:dyDescent="0.25">
      <c r="B70" s="148" t="s">
        <v>275</v>
      </c>
      <c r="C70" s="62"/>
      <c r="D70" s="375"/>
      <c r="E70" s="62"/>
      <c r="F70" s="62"/>
      <c r="G70" s="63"/>
      <c r="H70" s="62"/>
      <c r="I70" s="62"/>
      <c r="J70" s="136"/>
      <c r="R70" s="207"/>
      <c r="AY70" s="109"/>
    </row>
    <row r="71" spans="2:51" ht="18" thickBot="1" x14ac:dyDescent="0.3">
      <c r="B71" s="784" t="s">
        <v>156</v>
      </c>
      <c r="C71" s="785"/>
      <c r="D71" s="785"/>
      <c r="E71" s="785"/>
      <c r="F71" s="785"/>
      <c r="G71" s="786"/>
      <c r="H71" s="136"/>
      <c r="I71" s="136"/>
      <c r="J71" s="136"/>
      <c r="R71" s="207"/>
      <c r="AY71" s="109"/>
    </row>
    <row r="72" spans="2:51" ht="18" thickTop="1" x14ac:dyDescent="0.25">
      <c r="B72" s="357" t="s">
        <v>19</v>
      </c>
      <c r="C72" s="787" t="s">
        <v>155</v>
      </c>
      <c r="D72" s="788"/>
      <c r="E72" s="376" t="e">
        <f>E54</f>
        <v>#DIV/0!</v>
      </c>
      <c r="F72" s="62"/>
      <c r="G72" s="379"/>
      <c r="H72" s="62"/>
      <c r="I72" s="62"/>
      <c r="J72" s="136"/>
      <c r="R72" s="207"/>
      <c r="AY72" s="109"/>
    </row>
    <row r="73" spans="2:51" ht="18" thickBot="1" x14ac:dyDescent="0.3">
      <c r="B73" s="859" t="s">
        <v>157</v>
      </c>
      <c r="C73" s="860"/>
      <c r="D73" s="860"/>
      <c r="E73" s="860"/>
      <c r="F73" s="860"/>
      <c r="G73" s="861"/>
      <c r="H73" s="136"/>
      <c r="R73" s="207"/>
      <c r="AY73" s="109"/>
    </row>
    <row r="74" spans="2:51" ht="42.75" customHeight="1" thickTop="1" x14ac:dyDescent="0.35">
      <c r="B74" s="793" t="s">
        <v>375</v>
      </c>
      <c r="C74" s="794"/>
      <c r="D74" s="794"/>
      <c r="E74" s="795"/>
      <c r="F74" s="791" t="s">
        <v>381</v>
      </c>
      <c r="G74" s="792"/>
      <c r="H74" s="136"/>
      <c r="R74" s="207"/>
      <c r="AY74" s="109"/>
    </row>
    <row r="75" spans="2:51" x14ac:dyDescent="0.25">
      <c r="B75" s="157" t="s">
        <v>78</v>
      </c>
      <c r="C75" s="780" t="s">
        <v>264</v>
      </c>
      <c r="D75" s="781"/>
      <c r="E75" s="313"/>
      <c r="F75" s="136"/>
      <c r="G75" s="105"/>
      <c r="H75" s="136"/>
      <c r="R75" s="207"/>
      <c r="AY75" s="109"/>
    </row>
    <row r="76" spans="2:51" x14ac:dyDescent="0.25">
      <c r="B76" s="157" t="s">
        <v>85</v>
      </c>
      <c r="C76" s="780" t="s">
        <v>265</v>
      </c>
      <c r="D76" s="781"/>
      <c r="E76" s="313"/>
      <c r="F76" s="136"/>
      <c r="G76" s="105"/>
      <c r="H76" s="136"/>
      <c r="R76" s="207"/>
      <c r="AY76" s="109"/>
    </row>
    <row r="77" spans="2:51" x14ac:dyDescent="0.25">
      <c r="B77" s="157" t="s">
        <v>317</v>
      </c>
      <c r="C77" s="780" t="s">
        <v>206</v>
      </c>
      <c r="D77" s="781"/>
      <c r="E77" s="314"/>
      <c r="F77" s="136"/>
      <c r="G77" s="105"/>
      <c r="H77" s="136"/>
      <c r="R77" s="207"/>
      <c r="AY77" s="109"/>
    </row>
    <row r="78" spans="2:51" x14ac:dyDescent="0.25">
      <c r="B78" s="157" t="s">
        <v>318</v>
      </c>
      <c r="C78" s="780" t="s">
        <v>207</v>
      </c>
      <c r="D78" s="781"/>
      <c r="E78" s="314"/>
      <c r="F78" s="136"/>
      <c r="G78" s="105"/>
      <c r="R78" s="207"/>
      <c r="AY78" s="109"/>
    </row>
    <row r="79" spans="2:51" x14ac:dyDescent="0.25">
      <c r="B79" s="157" t="s">
        <v>319</v>
      </c>
      <c r="C79" s="780" t="s">
        <v>208</v>
      </c>
      <c r="D79" s="781"/>
      <c r="E79" s="315"/>
      <c r="F79" s="136"/>
      <c r="G79" s="105"/>
      <c r="R79" s="207"/>
      <c r="AY79" s="109"/>
    </row>
    <row r="80" spans="2:51" x14ac:dyDescent="0.25">
      <c r="B80" s="157" t="s">
        <v>320</v>
      </c>
      <c r="C80" s="866" t="s">
        <v>209</v>
      </c>
      <c r="D80" s="867"/>
      <c r="E80" s="315"/>
      <c r="F80" s="136"/>
      <c r="G80" s="105"/>
      <c r="R80" s="207"/>
      <c r="AY80" s="109"/>
    </row>
    <row r="81" spans="2:51" ht="36" customHeight="1" x14ac:dyDescent="0.25">
      <c r="B81" s="157"/>
      <c r="C81" s="866" t="s">
        <v>274</v>
      </c>
      <c r="D81" s="867"/>
      <c r="E81" s="246">
        <v>39</v>
      </c>
      <c r="F81" s="798"/>
      <c r="G81" s="799"/>
      <c r="R81" s="207"/>
      <c r="AY81" s="109"/>
    </row>
    <row r="82" spans="2:51" ht="37.5" customHeight="1" x14ac:dyDescent="0.25">
      <c r="B82" s="157" t="s">
        <v>90</v>
      </c>
      <c r="C82" s="780" t="s">
        <v>180</v>
      </c>
      <c r="D82" s="781"/>
      <c r="E82" s="378"/>
      <c r="F82" s="811" t="s">
        <v>473</v>
      </c>
      <c r="G82" s="812"/>
      <c r="R82" s="207"/>
      <c r="AY82" s="109"/>
    </row>
    <row r="83" spans="2:51" x14ac:dyDescent="0.25">
      <c r="B83" s="157" t="s">
        <v>19</v>
      </c>
      <c r="C83" s="780" t="s">
        <v>36</v>
      </c>
      <c r="D83" s="781"/>
      <c r="E83" s="163" t="e">
        <f>E75+(E76-E75)*(E81-E77)/(E78-E77)</f>
        <v>#DIV/0!</v>
      </c>
      <c r="F83" s="136"/>
      <c r="G83" s="105"/>
      <c r="R83" s="207"/>
      <c r="AY83" s="109"/>
    </row>
    <row r="84" spans="2:51" x14ac:dyDescent="0.25">
      <c r="B84" s="157" t="s">
        <v>19</v>
      </c>
      <c r="C84" s="780" t="s">
        <v>35</v>
      </c>
      <c r="D84" s="781"/>
      <c r="E84" s="163" t="e">
        <f>E75+(E76-E75)*(E82-E79)/(E80-E79)</f>
        <v>#DIV/0!</v>
      </c>
      <c r="F84" s="119"/>
      <c r="G84" s="104"/>
      <c r="J84" s="136"/>
      <c r="R84" s="207"/>
      <c r="AY84" s="109"/>
    </row>
    <row r="85" spans="2:51" ht="35.25" thickBot="1" x14ac:dyDescent="0.3">
      <c r="B85" s="159" t="s">
        <v>19</v>
      </c>
      <c r="C85" s="380" t="s">
        <v>155</v>
      </c>
      <c r="D85" s="358" t="e">
        <f>IF('General Info &amp; Test Results'!C25="All-refrigerator ",'Energy Calcs (ASH Switch OFF)'!E83,LARGE(E83:E84,1))</f>
        <v>#DIV/0!</v>
      </c>
      <c r="E85" s="359" t="e">
        <f>IF('General Info &amp; Test Results'!C25="All-refrigerator ","FF",IF(E83&gt;E84,"FF","FR"))</f>
        <v>#DIV/0!</v>
      </c>
      <c r="F85" s="360" t="s">
        <v>383</v>
      </c>
      <c r="G85" s="361"/>
      <c r="J85" s="136"/>
      <c r="R85" s="207"/>
      <c r="AY85" s="109"/>
    </row>
    <row r="86" spans="2:51" ht="14.25" customHeight="1" thickBot="1" x14ac:dyDescent="0.3">
      <c r="D86" s="316"/>
      <c r="R86" s="207"/>
      <c r="AY86" s="109"/>
    </row>
    <row r="87" spans="2:51" ht="18" thickBot="1" x14ac:dyDescent="0.3">
      <c r="B87" s="45" t="s">
        <v>332</v>
      </c>
      <c r="C87" s="46"/>
      <c r="D87" s="46"/>
      <c r="E87" s="46"/>
      <c r="F87" s="46"/>
      <c r="G87" s="47"/>
      <c r="H87" s="61"/>
      <c r="I87" s="62"/>
      <c r="R87" s="207"/>
      <c r="AY87" s="109"/>
    </row>
    <row r="88" spans="2:51" ht="33" x14ac:dyDescent="0.25">
      <c r="B88" s="337" t="s">
        <v>19</v>
      </c>
      <c r="C88" s="370" t="s">
        <v>155</v>
      </c>
      <c r="D88" s="382"/>
      <c r="E88" s="383" t="s">
        <v>338</v>
      </c>
      <c r="F88" s="384"/>
      <c r="G88" s="385"/>
      <c r="H88" s="148"/>
      <c r="I88" s="136"/>
      <c r="R88" s="207"/>
      <c r="AY88" s="109"/>
    </row>
    <row r="89" spans="2:51" ht="18" thickBot="1" x14ac:dyDescent="0.3">
      <c r="B89" s="864" t="s">
        <v>63</v>
      </c>
      <c r="C89" s="865"/>
      <c r="D89" s="381">
        <f>D88*365</f>
        <v>0</v>
      </c>
      <c r="E89" s="130"/>
      <c r="F89" s="130"/>
      <c r="G89" s="131"/>
      <c r="H89" s="148"/>
      <c r="I89" s="136"/>
      <c r="R89" s="207"/>
      <c r="AY89" s="109"/>
    </row>
    <row r="90" spans="2:51" ht="17.25" thickBot="1" x14ac:dyDescent="0.3">
      <c r="R90" s="207"/>
      <c r="AY90" s="109"/>
    </row>
    <row r="91" spans="2:51" ht="18" thickBot="1" x14ac:dyDescent="0.3">
      <c r="B91" s="436" t="s">
        <v>323</v>
      </c>
      <c r="C91" s="437"/>
      <c r="D91" s="438"/>
      <c r="E91" s="439"/>
      <c r="F91" s="439"/>
      <c r="G91" s="439"/>
      <c r="H91" s="439"/>
      <c r="I91" s="439"/>
      <c r="R91" s="207"/>
      <c r="AY91" s="109"/>
    </row>
    <row r="92" spans="2:51" ht="36" customHeight="1" thickBot="1" x14ac:dyDescent="0.3">
      <c r="B92" s="868" t="s">
        <v>339</v>
      </c>
      <c r="C92" s="869"/>
      <c r="D92" s="870"/>
      <c r="E92" s="136"/>
      <c r="I92" s="136"/>
      <c r="R92" s="207"/>
      <c r="AY92" s="109"/>
    </row>
    <row r="93" spans="2:51" ht="33" x14ac:dyDescent="0.25">
      <c r="B93" s="451" t="s">
        <v>324</v>
      </c>
      <c r="C93" s="452" t="s">
        <v>380</v>
      </c>
      <c r="D93" s="453" t="s">
        <v>325</v>
      </c>
      <c r="E93" s="136"/>
      <c r="I93" s="136"/>
      <c r="R93" s="207"/>
      <c r="AY93" s="109"/>
    </row>
    <row r="94" spans="2:51" x14ac:dyDescent="0.25">
      <c r="B94" s="448">
        <v>5</v>
      </c>
      <c r="C94" s="449"/>
      <c r="D94" s="450">
        <v>3.4000000000000002E-2</v>
      </c>
      <c r="E94" s="136"/>
      <c r="I94" s="136"/>
      <c r="R94" s="207"/>
      <c r="AY94" s="109"/>
    </row>
    <row r="95" spans="2:51" x14ac:dyDescent="0.25">
      <c r="B95" s="317">
        <v>15</v>
      </c>
      <c r="C95" s="161"/>
      <c r="D95" s="253">
        <v>0.21099999999999999</v>
      </c>
      <c r="E95" s="136"/>
      <c r="I95" s="136"/>
      <c r="R95" s="207"/>
      <c r="AY95" s="109"/>
    </row>
    <row r="96" spans="2:51" x14ac:dyDescent="0.25">
      <c r="B96" s="317">
        <v>25</v>
      </c>
      <c r="C96" s="161"/>
      <c r="D96" s="253">
        <v>0.20399999999999999</v>
      </c>
      <c r="E96" s="136"/>
      <c r="I96" s="136"/>
      <c r="R96" s="207"/>
      <c r="AY96" s="109"/>
    </row>
    <row r="97" spans="1:51" x14ac:dyDescent="0.25">
      <c r="B97" s="317">
        <v>35</v>
      </c>
      <c r="C97" s="161"/>
      <c r="D97" s="253">
        <v>0.16600000000000001</v>
      </c>
      <c r="E97" s="136"/>
      <c r="I97" s="136"/>
      <c r="R97" s="207"/>
      <c r="AY97" s="109"/>
    </row>
    <row r="98" spans="1:51" x14ac:dyDescent="0.25">
      <c r="B98" s="317">
        <v>45</v>
      </c>
      <c r="C98" s="161"/>
      <c r="D98" s="253">
        <v>0.126</v>
      </c>
      <c r="E98" s="136"/>
      <c r="I98" s="136"/>
      <c r="R98" s="207"/>
      <c r="AY98" s="109"/>
    </row>
    <row r="99" spans="1:51" x14ac:dyDescent="0.25">
      <c r="B99" s="317">
        <v>55</v>
      </c>
      <c r="C99" s="161"/>
      <c r="D99" s="253">
        <v>0.11899999999999999</v>
      </c>
      <c r="E99" s="136"/>
      <c r="I99" s="136"/>
      <c r="R99" s="207"/>
      <c r="AY99" s="109"/>
    </row>
    <row r="100" spans="1:51" x14ac:dyDescent="0.25">
      <c r="B100" s="317">
        <v>65</v>
      </c>
      <c r="C100" s="161"/>
      <c r="D100" s="253">
        <v>6.9000000000000006E-2</v>
      </c>
      <c r="E100" s="136"/>
      <c r="I100" s="136"/>
      <c r="R100" s="207"/>
      <c r="AY100" s="109"/>
    </row>
    <row r="101" spans="1:51" x14ac:dyDescent="0.25">
      <c r="B101" s="317">
        <v>75</v>
      </c>
      <c r="C101" s="161"/>
      <c r="D101" s="253">
        <v>4.7E-2</v>
      </c>
      <c r="E101" s="136"/>
      <c r="I101" s="136"/>
      <c r="R101" s="207"/>
      <c r="AY101" s="109"/>
    </row>
    <row r="102" spans="1:51" x14ac:dyDescent="0.25">
      <c r="B102" s="317">
        <v>85</v>
      </c>
      <c r="C102" s="161"/>
      <c r="D102" s="253">
        <v>8.0000000000000002E-3</v>
      </c>
      <c r="E102" s="136"/>
      <c r="I102" s="136"/>
      <c r="R102" s="207"/>
      <c r="AY102" s="109"/>
    </row>
    <row r="103" spans="1:51" x14ac:dyDescent="0.25">
      <c r="B103" s="456">
        <v>95</v>
      </c>
      <c r="C103" s="457"/>
      <c r="D103" s="458">
        <v>1.4999999999999999E-2</v>
      </c>
      <c r="E103" s="136"/>
      <c r="R103" s="207"/>
      <c r="AY103" s="109"/>
    </row>
    <row r="104" spans="1:51" ht="8.25" customHeight="1" x14ac:dyDescent="0.25">
      <c r="B104" s="459"/>
      <c r="C104" s="460"/>
      <c r="D104" s="461"/>
      <c r="E104" s="136"/>
      <c r="R104" s="207"/>
      <c r="AY104" s="109"/>
    </row>
    <row r="105" spans="1:51" ht="33" x14ac:dyDescent="0.25">
      <c r="B105" s="337" t="s">
        <v>19</v>
      </c>
      <c r="C105" s="370" t="s">
        <v>155</v>
      </c>
      <c r="D105" s="447">
        <f>D88</f>
        <v>0</v>
      </c>
      <c r="E105" s="136"/>
      <c r="R105" s="207"/>
      <c r="AY105" s="109"/>
    </row>
    <row r="106" spans="1:51" x14ac:dyDescent="0.25">
      <c r="B106" s="157" t="s">
        <v>328</v>
      </c>
      <c r="C106" s="346" t="s">
        <v>334</v>
      </c>
      <c r="D106" s="253">
        <f>(C94*D94)+(C95*D95)+(C96*D96)+(C97*D97)+(C98*D98)+(C99*D99)+(C100*D100)+(C101*D101)+(C102*D102)+(C103*D103)</f>
        <v>0</v>
      </c>
      <c r="E106" s="119"/>
      <c r="R106" s="207"/>
      <c r="AY106" s="109"/>
    </row>
    <row r="107" spans="1:51" x14ac:dyDescent="0.25">
      <c r="B107" s="157" t="s">
        <v>326</v>
      </c>
      <c r="C107" s="346" t="s">
        <v>327</v>
      </c>
      <c r="D107" s="253">
        <f>D106*1.3*24/1000</f>
        <v>0</v>
      </c>
      <c r="E107" s="119"/>
      <c r="R107" s="207"/>
      <c r="AY107" s="109"/>
    </row>
    <row r="108" spans="1:51" ht="33" x14ac:dyDescent="0.25">
      <c r="B108" s="336" t="s">
        <v>329</v>
      </c>
      <c r="C108" s="348" t="s">
        <v>330</v>
      </c>
      <c r="D108" s="254">
        <f>D105+D107</f>
        <v>0</v>
      </c>
      <c r="E108" s="119"/>
      <c r="R108" s="207"/>
      <c r="AY108" s="109"/>
    </row>
    <row r="109" spans="1:51" ht="18" thickBot="1" x14ac:dyDescent="0.3">
      <c r="B109" s="862" t="s">
        <v>331</v>
      </c>
      <c r="C109" s="863"/>
      <c r="D109" s="455">
        <f>D108*365</f>
        <v>0</v>
      </c>
      <c r="I109" s="136"/>
      <c r="R109" s="207"/>
      <c r="AY109" s="109"/>
    </row>
    <row r="110" spans="1:51" ht="17.25" x14ac:dyDescent="0.25">
      <c r="B110" s="462"/>
      <c r="C110" s="462"/>
      <c r="I110" s="136"/>
      <c r="R110" s="207"/>
      <c r="AY110" s="109"/>
    </row>
    <row r="111" spans="1:51" x14ac:dyDescent="0.25">
      <c r="A111" s="109"/>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109"/>
      <c r="AW111" s="109"/>
      <c r="AX111" s="109"/>
      <c r="AY111" s="109"/>
    </row>
  </sheetData>
  <sheetProtection password="CB1A" sheet="1" objects="1" scenarios="1" selectLockedCells="1"/>
  <mergeCells count="86">
    <mergeCell ref="B73:G73"/>
    <mergeCell ref="C75:D75"/>
    <mergeCell ref="C76:D76"/>
    <mergeCell ref="C77:D77"/>
    <mergeCell ref="B109:C109"/>
    <mergeCell ref="C84:D84"/>
    <mergeCell ref="F81:G81"/>
    <mergeCell ref="F82:G82"/>
    <mergeCell ref="B89:C89"/>
    <mergeCell ref="C81:D81"/>
    <mergeCell ref="C82:D82"/>
    <mergeCell ref="C83:D83"/>
    <mergeCell ref="B92:D92"/>
    <mergeCell ref="C79:D79"/>
    <mergeCell ref="C80:D80"/>
    <mergeCell ref="B29:F29"/>
    <mergeCell ref="B39:C39"/>
    <mergeCell ref="H42:O47"/>
    <mergeCell ref="X19:Y19"/>
    <mergeCell ref="AK18:AW18"/>
    <mergeCell ref="X18:AJ18"/>
    <mergeCell ref="AK20:AL21"/>
    <mergeCell ref="AK22:AL23"/>
    <mergeCell ref="AK24:AL25"/>
    <mergeCell ref="H30:K30"/>
    <mergeCell ref="AM26:AO26"/>
    <mergeCell ref="AQ26:AV26"/>
    <mergeCell ref="B18:C18"/>
    <mergeCell ref="H34:O38"/>
    <mergeCell ref="B35:C35"/>
    <mergeCell ref="X20:Y21"/>
    <mergeCell ref="X22:Y23"/>
    <mergeCell ref="X24:Y25"/>
    <mergeCell ref="AK19:AL19"/>
    <mergeCell ref="Z26:AB26"/>
    <mergeCell ref="AD26:AI26"/>
    <mergeCell ref="O26:T26"/>
    <mergeCell ref="K18:W18"/>
    <mergeCell ref="B3:C3"/>
    <mergeCell ref="B4:C4"/>
    <mergeCell ref="B5:C5"/>
    <mergeCell ref="B6:C6"/>
    <mergeCell ref="B8:C8"/>
    <mergeCell ref="B17:J17"/>
    <mergeCell ref="B13:J13"/>
    <mergeCell ref="D3:F3"/>
    <mergeCell ref="D4:F4"/>
    <mergeCell ref="D5:F5"/>
    <mergeCell ref="D6:F6"/>
    <mergeCell ref="B7:C7"/>
    <mergeCell ref="D7:F7"/>
    <mergeCell ref="H4:I4"/>
    <mergeCell ref="B2:F2"/>
    <mergeCell ref="D18:F18"/>
    <mergeCell ref="H18:J18"/>
    <mergeCell ref="G18:G19"/>
    <mergeCell ref="K26:M26"/>
    <mergeCell ref="F63:G63"/>
    <mergeCell ref="F64:G64"/>
    <mergeCell ref="C63:D63"/>
    <mergeCell ref="C64:D64"/>
    <mergeCell ref="C57:D57"/>
    <mergeCell ref="C58:D58"/>
    <mergeCell ref="C59:D59"/>
    <mergeCell ref="E40:F40"/>
    <mergeCell ref="E41:F41"/>
    <mergeCell ref="B34:F34"/>
    <mergeCell ref="C54:D54"/>
    <mergeCell ref="H40:O40"/>
    <mergeCell ref="H41:O41"/>
    <mergeCell ref="B55:G55"/>
    <mergeCell ref="B53:G53"/>
    <mergeCell ref="B49:D49"/>
    <mergeCell ref="C78:D78"/>
    <mergeCell ref="C65:D65"/>
    <mergeCell ref="C66:D66"/>
    <mergeCell ref="B71:G71"/>
    <mergeCell ref="C72:D72"/>
    <mergeCell ref="B52:C52"/>
    <mergeCell ref="F56:G56"/>
    <mergeCell ref="B56:E56"/>
    <mergeCell ref="F74:G74"/>
    <mergeCell ref="B74:E74"/>
    <mergeCell ref="C60:D60"/>
    <mergeCell ref="C61:D61"/>
    <mergeCell ref="C62:D62"/>
  </mergeCells>
  <conditionalFormatting sqref="X17:AJ26">
    <cfRule type="expression" dxfId="14" priority="7" stopIfTrue="1">
      <formula>OR(Aux_Comp_Y_N&lt;1,Aux_Comp_Y_N="Other")</formula>
    </cfRule>
  </conditionalFormatting>
  <conditionalFormatting sqref="AK17:AW26">
    <cfRule type="expression" dxfId="13" priority="6" stopIfTrue="1">
      <formula>AND(Aux_Comp_Y_N&lt;&gt;2)</formula>
    </cfRule>
  </conditionalFormatting>
  <conditionalFormatting sqref="B69:G79 B82:G85 B80:C81 E80:G81">
    <cfRule type="expression" dxfId="12" priority="5" stopIfTrue="1">
      <formula>OR(Aux_Comp_Y_N&lt;1,Aux_Comp_Y_N="Other")</formula>
    </cfRule>
  </conditionalFormatting>
  <conditionalFormatting sqref="B51:G58 B64:G67 B59:D63 F59:G63">
    <cfRule type="expression" dxfId="11" priority="4" stopIfTrue="1">
      <formula>OR(Aux_Comp_Y_N=1,Aux_Comp_Y_N=2)</formula>
    </cfRule>
  </conditionalFormatting>
  <conditionalFormatting sqref="B87:G89">
    <cfRule type="expression" dxfId="10" priority="3" stopIfTrue="1">
      <formula>AND(VASH="Yes")</formula>
    </cfRule>
  </conditionalFormatting>
  <conditionalFormatting sqref="B91:D109">
    <cfRule type="expression" dxfId="9" priority="2" stopIfTrue="1">
      <formula>AND(VASH&lt;&gt;"Yes")</formula>
    </cfRule>
  </conditionalFormatting>
  <conditionalFormatting sqref="E59:E62">
    <cfRule type="expression" dxfId="8" priority="1" stopIfTrue="1">
      <formula>OR(Aux_Comp_Y_N=1,Aux_Comp_Y_N=2)</formula>
    </cfRule>
  </conditionalFormatting>
  <dataValidations count="4">
    <dataValidation type="list" showInputMessage="1" showErrorMessage="1" sqref="D88">
      <formula1>E_Cycle_OFF</formula1>
    </dataValidation>
    <dataValidation type="list" showInputMessage="1" showErrorMessage="1" sqref="E82 E64">
      <formula1>FRZ_Comp_Temp</formula1>
    </dataValidation>
    <dataValidation type="list" showInputMessage="1" showErrorMessage="1" sqref="D70">
      <formula1>"Warm only, Mid and Warm, Mid and Cold"</formula1>
    </dataValidation>
    <dataValidation type="list" showInputMessage="1" showErrorMessage="1" sqref="D52">
      <formula1>Temp_Set</formula1>
    </dataValidation>
  </dataValidations>
  <hyperlinks>
    <hyperlink ref="H4" location="Instructions!C33" display="Back to Instructions tab"/>
  </hyperlinks>
  <printOptions horizontalCentered="1"/>
  <pageMargins left="0.25" right="0.25" top="0.75" bottom="0.25" header="0.3" footer="0.3"/>
  <pageSetup scale="60" orientation="landscape" r:id="rId1"/>
  <headerFooter>
    <oddHeader>&amp;F</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fitToPage="1"/>
  </sheetPr>
  <dimension ref="A1:AY92"/>
  <sheetViews>
    <sheetView showGridLines="0" zoomScale="80" zoomScaleNormal="80" zoomScaleSheetLayoutView="100" workbookViewId="0">
      <selection activeCell="H4" sqref="H4:I4"/>
    </sheetView>
  </sheetViews>
  <sheetFormatPr defaultRowHeight="16.5" x14ac:dyDescent="0.25"/>
  <cols>
    <col min="1" max="1" width="3.28515625" style="23" customWidth="1"/>
    <col min="2" max="2" width="17.28515625" style="23" customWidth="1"/>
    <col min="3" max="3" width="38.85546875" style="23" customWidth="1"/>
    <col min="4" max="4" width="16.28515625" style="23" customWidth="1"/>
    <col min="5" max="5" width="13.140625" style="23" customWidth="1"/>
    <col min="6" max="6" width="15.28515625" style="23" customWidth="1"/>
    <col min="7" max="7" width="13.42578125" style="23" customWidth="1"/>
    <col min="8" max="8" width="12.85546875" style="23" customWidth="1"/>
    <col min="9" max="9" width="15.28515625" style="23" customWidth="1"/>
    <col min="10" max="10" width="15" style="23" customWidth="1"/>
    <col min="11" max="49" width="11.5703125" style="23" customWidth="1"/>
    <col min="50" max="50" width="9.140625" style="23"/>
    <col min="51" max="51" width="3.140625" style="23" customWidth="1"/>
    <col min="52" max="16384" width="9.140625" style="23"/>
  </cols>
  <sheetData>
    <row r="1" spans="2:51" ht="17.25" thickBot="1" x14ac:dyDescent="0.3">
      <c r="AY1" s="109"/>
    </row>
    <row r="2" spans="2:51" ht="18" customHeight="1" thickBot="1" x14ac:dyDescent="0.3">
      <c r="B2" s="609" t="str">
        <f>'Version Control'!$B$2</f>
        <v>Title Block</v>
      </c>
      <c r="C2" s="637"/>
      <c r="D2" s="637"/>
      <c r="E2" s="637"/>
      <c r="F2" s="610"/>
      <c r="K2" s="501"/>
      <c r="L2" s="501"/>
      <c r="M2" s="501"/>
      <c r="N2" s="501"/>
      <c r="O2" s="501"/>
      <c r="AY2" s="109"/>
    </row>
    <row r="3" spans="2:51" ht="16.5" customHeight="1" x14ac:dyDescent="0.25">
      <c r="B3" s="822" t="str">
        <f>'Version Control'!$B$3</f>
        <v>Test Report Template Name:</v>
      </c>
      <c r="C3" s="823"/>
      <c r="D3" s="833" t="str">
        <f>'Version Control'!$C$3</f>
        <v xml:space="preserve">Residential Refrigerator-Freezer  </v>
      </c>
      <c r="E3" s="834"/>
      <c r="F3" s="835"/>
      <c r="K3" s="501"/>
      <c r="L3" s="501"/>
      <c r="M3" s="501"/>
      <c r="N3" s="501"/>
      <c r="O3" s="501"/>
      <c r="AY3" s="109"/>
    </row>
    <row r="4" spans="2:51" ht="18" customHeight="1" x14ac:dyDescent="0.25">
      <c r="B4" s="824" t="str">
        <f>'Version Control'!$B$4</f>
        <v>Version Number:</v>
      </c>
      <c r="C4" s="825"/>
      <c r="D4" s="743" t="str">
        <f>'Version Control'!$C$4</f>
        <v>v1.0</v>
      </c>
      <c r="E4" s="744"/>
      <c r="F4" s="745"/>
      <c r="H4" s="742" t="s">
        <v>283</v>
      </c>
      <c r="I4" s="742"/>
      <c r="K4" s="501"/>
      <c r="L4" s="501"/>
      <c r="M4" s="501"/>
      <c r="N4" s="501"/>
      <c r="O4" s="501"/>
      <c r="AY4" s="109"/>
    </row>
    <row r="5" spans="2:51" ht="16.5" customHeight="1" x14ac:dyDescent="0.25">
      <c r="B5" s="826" t="str">
        <f>'Version Control'!$B$5</f>
        <v xml:space="preserve">Latest Template Revision: </v>
      </c>
      <c r="C5" s="827"/>
      <c r="D5" s="746">
        <f>'Version Control'!$C$5</f>
        <v>41842</v>
      </c>
      <c r="E5" s="747"/>
      <c r="F5" s="748"/>
      <c r="K5" s="501"/>
      <c r="L5" s="501"/>
      <c r="M5" s="501"/>
      <c r="N5" s="501"/>
      <c r="O5" s="501"/>
      <c r="AY5" s="109"/>
    </row>
    <row r="6" spans="2:51" ht="16.5" customHeight="1" x14ac:dyDescent="0.25">
      <c r="B6" s="826" t="str">
        <f>'Version Control'!$B$6</f>
        <v>Tab Name:</v>
      </c>
      <c r="C6" s="827"/>
      <c r="D6" s="743" t="str">
        <f ca="1">MID(CELL("filename",B1), FIND("]", CELL("filename", B1))+ 1, 255)</f>
        <v>Energy Calcs (ASH Switch ON)</v>
      </c>
      <c r="E6" s="744"/>
      <c r="F6" s="745"/>
      <c r="K6" s="501"/>
      <c r="L6" s="501"/>
      <c r="M6" s="501"/>
      <c r="N6" s="501"/>
      <c r="O6" s="501"/>
      <c r="AY6" s="109"/>
    </row>
    <row r="7" spans="2:51" ht="41.25" customHeight="1" x14ac:dyDescent="0.25">
      <c r="B7" s="826" t="str">
        <f>'Version Control'!$B$7</f>
        <v>File Name:</v>
      </c>
      <c r="C7" s="827"/>
      <c r="D7" s="749" t="str">
        <f ca="1">'Version Control'!$C$7</f>
        <v>Residential Refrigerator-Freezer Appendix A – v1.0.xlsx</v>
      </c>
      <c r="E7" s="750"/>
      <c r="F7" s="751"/>
      <c r="K7" s="501"/>
      <c r="L7" s="501"/>
      <c r="M7" s="501"/>
      <c r="N7" s="501"/>
      <c r="O7" s="501"/>
      <c r="AY7" s="109"/>
    </row>
    <row r="8" spans="2:51" ht="17.25" customHeight="1" thickBot="1" x14ac:dyDescent="0.3">
      <c r="B8" s="828" t="str">
        <f>'Version Control'!$B$8</f>
        <v xml:space="preserve">Test Completion Date: </v>
      </c>
      <c r="C8" s="829"/>
      <c r="D8" s="180" t="str">
        <f>'Version Control'!$C$8</f>
        <v>[MM/DD/YYYY]</v>
      </c>
      <c r="E8" s="282"/>
      <c r="F8" s="283"/>
      <c r="K8" s="501"/>
      <c r="L8" s="501"/>
      <c r="M8" s="501"/>
      <c r="N8" s="501"/>
      <c r="O8" s="501"/>
      <c r="AY8" s="109"/>
    </row>
    <row r="9" spans="2:51" ht="16.5" customHeight="1" x14ac:dyDescent="0.25">
      <c r="K9" s="501"/>
      <c r="L9" s="501"/>
      <c r="M9" s="501"/>
      <c r="N9" s="501"/>
      <c r="O9" s="501"/>
      <c r="AY9" s="109"/>
    </row>
    <row r="10" spans="2:51" ht="17.25" customHeight="1" thickBot="1" x14ac:dyDescent="0.3">
      <c r="K10" s="501"/>
      <c r="L10" s="501"/>
      <c r="M10" s="501"/>
      <c r="N10" s="501"/>
      <c r="O10" s="501"/>
      <c r="AY10" s="109"/>
    </row>
    <row r="11" spans="2:51" ht="18" thickBot="1" x14ac:dyDescent="0.3">
      <c r="B11" s="45" t="s">
        <v>167</v>
      </c>
      <c r="C11" s="46"/>
      <c r="D11" s="46"/>
      <c r="E11" s="46"/>
      <c r="F11" s="46"/>
      <c r="G11" s="46"/>
      <c r="H11" s="46"/>
      <c r="I11" s="46"/>
      <c r="J11" s="47"/>
      <c r="K11" s="62"/>
      <c r="L11" s="62"/>
      <c r="M11" s="62"/>
      <c r="N11" s="62"/>
      <c r="O11" s="62"/>
      <c r="P11" s="62"/>
      <c r="Q11" s="285"/>
      <c r="R11" s="207"/>
      <c r="S11" s="207"/>
      <c r="AY11" s="109"/>
    </row>
    <row r="12" spans="2:51" x14ac:dyDescent="0.25">
      <c r="B12" s="464" t="s">
        <v>271</v>
      </c>
      <c r="C12" s="463"/>
      <c r="D12" s="463"/>
      <c r="E12" s="463"/>
      <c r="F12" s="463"/>
      <c r="G12" s="463"/>
      <c r="H12" s="463"/>
      <c r="I12" s="463"/>
      <c r="J12" s="465"/>
      <c r="K12" s="136"/>
      <c r="L12" s="136"/>
      <c r="M12" s="136"/>
      <c r="N12" s="136"/>
      <c r="O12" s="136"/>
      <c r="P12" s="136"/>
      <c r="AY12" s="109"/>
    </row>
    <row r="13" spans="2:51" ht="37.5" customHeight="1" x14ac:dyDescent="0.25">
      <c r="B13" s="913" t="s">
        <v>335</v>
      </c>
      <c r="C13" s="914"/>
      <c r="D13" s="914"/>
      <c r="E13" s="914"/>
      <c r="F13" s="914"/>
      <c r="G13" s="914"/>
      <c r="H13" s="914"/>
      <c r="I13" s="914"/>
      <c r="J13" s="915"/>
      <c r="K13" s="136"/>
      <c r="L13" s="136"/>
      <c r="M13" s="284"/>
      <c r="N13" s="284"/>
      <c r="O13" s="136"/>
      <c r="P13" s="136"/>
      <c r="AY13" s="109"/>
    </row>
    <row r="14" spans="2:51" ht="17.25" x14ac:dyDescent="0.25">
      <c r="B14" s="466" t="s">
        <v>285</v>
      </c>
      <c r="C14" s="377"/>
      <c r="D14" s="377"/>
      <c r="E14" s="377"/>
      <c r="F14" s="377"/>
      <c r="G14" s="377"/>
      <c r="H14" s="377"/>
      <c r="I14" s="377"/>
      <c r="J14" s="179"/>
      <c r="K14" s="136"/>
      <c r="L14" s="136"/>
      <c r="M14" s="284"/>
      <c r="N14" s="284"/>
      <c r="O14" s="136"/>
      <c r="P14" s="136"/>
      <c r="AY14" s="109"/>
    </row>
    <row r="15" spans="2:51" ht="17.25" thickBot="1" x14ac:dyDescent="0.3">
      <c r="B15" s="467" t="s">
        <v>270</v>
      </c>
      <c r="C15" s="181"/>
      <c r="D15" s="181"/>
      <c r="E15" s="181"/>
      <c r="F15" s="181"/>
      <c r="G15" s="181"/>
      <c r="H15" s="181"/>
      <c r="I15" s="181"/>
      <c r="J15" s="182"/>
      <c r="K15" s="136"/>
      <c r="L15" s="136"/>
      <c r="M15" s="284"/>
      <c r="N15" s="284"/>
      <c r="O15" s="136"/>
      <c r="P15" s="136"/>
      <c r="AY15" s="109"/>
    </row>
    <row r="16" spans="2:51" ht="17.25" thickBot="1" x14ac:dyDescent="0.3">
      <c r="C16" s="207"/>
      <c r="D16" s="207"/>
      <c r="E16" s="207"/>
      <c r="F16" s="207"/>
      <c r="G16" s="207"/>
      <c r="H16" s="207"/>
      <c r="I16" s="207"/>
      <c r="J16" s="207"/>
      <c r="K16" s="207"/>
      <c r="L16" s="207"/>
      <c r="M16" s="285"/>
      <c r="N16" s="285"/>
      <c r="O16" s="207"/>
      <c r="AY16" s="109"/>
    </row>
    <row r="17" spans="2:51" s="207" customFormat="1" ht="18" thickBot="1" x14ac:dyDescent="0.3">
      <c r="B17" s="45" t="s">
        <v>247</v>
      </c>
      <c r="C17" s="46"/>
      <c r="D17" s="46"/>
      <c r="E17" s="46"/>
      <c r="F17" s="46"/>
      <c r="G17" s="46"/>
      <c r="H17" s="46"/>
      <c r="I17" s="46"/>
      <c r="J17" s="47"/>
      <c r="K17" s="67" t="s">
        <v>297</v>
      </c>
      <c r="L17" s="68"/>
      <c r="M17" s="68"/>
      <c r="N17" s="68"/>
      <c r="O17" s="68"/>
      <c r="P17" s="68"/>
      <c r="Q17" s="68"/>
      <c r="R17" s="68"/>
      <c r="S17" s="68"/>
      <c r="T17" s="68"/>
      <c r="U17" s="68"/>
      <c r="V17" s="68"/>
      <c r="W17" s="69"/>
      <c r="X17" s="45" t="s">
        <v>315</v>
      </c>
      <c r="Y17" s="46"/>
      <c r="Z17" s="46"/>
      <c r="AA17" s="46"/>
      <c r="AB17" s="46"/>
      <c r="AC17" s="46"/>
      <c r="AD17" s="46"/>
      <c r="AE17" s="46"/>
      <c r="AF17" s="46"/>
      <c r="AG17" s="46"/>
      <c r="AH17" s="911"/>
      <c r="AI17" s="911"/>
      <c r="AJ17" s="912"/>
      <c r="AK17" s="45" t="s">
        <v>316</v>
      </c>
      <c r="AL17" s="46"/>
      <c r="AM17" s="46"/>
      <c r="AN17" s="46"/>
      <c r="AO17" s="46"/>
      <c r="AP17" s="46"/>
      <c r="AQ17" s="46"/>
      <c r="AR17" s="46"/>
      <c r="AS17" s="46"/>
      <c r="AT17" s="46"/>
      <c r="AU17" s="911"/>
      <c r="AV17" s="911"/>
      <c r="AW17" s="912"/>
      <c r="AY17" s="109"/>
    </row>
    <row r="18" spans="2:51" ht="15" customHeight="1" x14ac:dyDescent="0.25">
      <c r="B18" s="124"/>
      <c r="C18" s="119"/>
      <c r="D18" s="813" t="s">
        <v>205</v>
      </c>
      <c r="E18" s="814"/>
      <c r="F18" s="815"/>
      <c r="G18" s="916" t="s">
        <v>31</v>
      </c>
      <c r="H18" s="813" t="s">
        <v>396</v>
      </c>
      <c r="I18" s="814"/>
      <c r="J18" s="815"/>
      <c r="K18" s="918" t="s">
        <v>262</v>
      </c>
      <c r="L18" s="704"/>
      <c r="M18" s="704"/>
      <c r="N18" s="704"/>
      <c r="O18" s="704"/>
      <c r="P18" s="704"/>
      <c r="Q18" s="704"/>
      <c r="R18" s="704"/>
      <c r="S18" s="704"/>
      <c r="T18" s="704"/>
      <c r="U18" s="704"/>
      <c r="V18" s="704"/>
      <c r="W18" s="706"/>
      <c r="X18" s="856" t="s">
        <v>262</v>
      </c>
      <c r="Y18" s="681"/>
      <c r="Z18" s="681"/>
      <c r="AA18" s="681"/>
      <c r="AB18" s="681"/>
      <c r="AC18" s="681"/>
      <c r="AD18" s="681"/>
      <c r="AE18" s="681"/>
      <c r="AF18" s="681"/>
      <c r="AG18" s="681"/>
      <c r="AH18" s="681"/>
      <c r="AI18" s="681"/>
      <c r="AJ18" s="682"/>
      <c r="AK18" s="856" t="s">
        <v>262</v>
      </c>
      <c r="AL18" s="681"/>
      <c r="AM18" s="681"/>
      <c r="AN18" s="681"/>
      <c r="AO18" s="681"/>
      <c r="AP18" s="681"/>
      <c r="AQ18" s="681"/>
      <c r="AR18" s="681"/>
      <c r="AS18" s="681"/>
      <c r="AT18" s="681"/>
      <c r="AU18" s="681"/>
      <c r="AV18" s="681"/>
      <c r="AW18" s="682"/>
      <c r="AY18" s="109"/>
    </row>
    <row r="19" spans="2:51" s="138" customFormat="1" ht="34.5" x14ac:dyDescent="0.25">
      <c r="B19" s="580" t="s">
        <v>53</v>
      </c>
      <c r="C19" s="576" t="s">
        <v>29</v>
      </c>
      <c r="D19" s="286" t="s">
        <v>193</v>
      </c>
      <c r="E19" s="197" t="s">
        <v>204</v>
      </c>
      <c r="F19" s="321" t="s">
        <v>192</v>
      </c>
      <c r="G19" s="917"/>
      <c r="H19" s="330" t="s">
        <v>193</v>
      </c>
      <c r="I19" s="287" t="s">
        <v>194</v>
      </c>
      <c r="J19" s="321" t="s">
        <v>192</v>
      </c>
      <c r="K19" s="286" t="s">
        <v>21</v>
      </c>
      <c r="L19" s="197" t="s">
        <v>22</v>
      </c>
      <c r="M19" s="197" t="s">
        <v>23</v>
      </c>
      <c r="N19" s="197" t="s">
        <v>336</v>
      </c>
      <c r="O19" s="197" t="s">
        <v>24</v>
      </c>
      <c r="P19" s="197" t="s">
        <v>25</v>
      </c>
      <c r="Q19" s="197" t="s">
        <v>26</v>
      </c>
      <c r="R19" s="197" t="s">
        <v>66</v>
      </c>
      <c r="S19" s="197" t="s">
        <v>94</v>
      </c>
      <c r="T19" s="197" t="s">
        <v>166</v>
      </c>
      <c r="U19" s="197" t="s">
        <v>337</v>
      </c>
      <c r="V19" s="197" t="s">
        <v>27</v>
      </c>
      <c r="W19" s="198" t="s">
        <v>28</v>
      </c>
      <c r="X19" s="904" t="s">
        <v>292</v>
      </c>
      <c r="Y19" s="711"/>
      <c r="Z19" s="197" t="s">
        <v>21</v>
      </c>
      <c r="AA19" s="197" t="s">
        <v>22</v>
      </c>
      <c r="AB19" s="197" t="s">
        <v>23</v>
      </c>
      <c r="AC19" s="197" t="s">
        <v>336</v>
      </c>
      <c r="AD19" s="197" t="s">
        <v>24</v>
      </c>
      <c r="AE19" s="197" t="s">
        <v>25</v>
      </c>
      <c r="AF19" s="197" t="s">
        <v>26</v>
      </c>
      <c r="AG19" s="197" t="s">
        <v>66</v>
      </c>
      <c r="AH19" s="197" t="s">
        <v>94</v>
      </c>
      <c r="AI19" s="197" t="s">
        <v>166</v>
      </c>
      <c r="AJ19" s="468" t="s">
        <v>337</v>
      </c>
      <c r="AK19" s="904" t="s">
        <v>292</v>
      </c>
      <c r="AL19" s="711"/>
      <c r="AM19" s="197" t="s">
        <v>21</v>
      </c>
      <c r="AN19" s="197" t="s">
        <v>22</v>
      </c>
      <c r="AO19" s="197" t="s">
        <v>23</v>
      </c>
      <c r="AP19" s="197" t="s">
        <v>336</v>
      </c>
      <c r="AQ19" s="197" t="s">
        <v>24</v>
      </c>
      <c r="AR19" s="197" t="s">
        <v>25</v>
      </c>
      <c r="AS19" s="197" t="s">
        <v>26</v>
      </c>
      <c r="AT19" s="197" t="s">
        <v>66</v>
      </c>
      <c r="AU19" s="197" t="s">
        <v>94</v>
      </c>
      <c r="AV19" s="197" t="s">
        <v>166</v>
      </c>
      <c r="AW19" s="198" t="s">
        <v>337</v>
      </c>
      <c r="AY19" s="216"/>
    </row>
    <row r="20" spans="2:51" x14ac:dyDescent="0.25">
      <c r="B20" s="288" t="s">
        <v>32</v>
      </c>
      <c r="C20" s="328" t="s">
        <v>147</v>
      </c>
      <c r="D20" s="331"/>
      <c r="E20" s="289"/>
      <c r="F20" s="322">
        <f>E20-D20</f>
        <v>0</v>
      </c>
      <c r="G20" s="367"/>
      <c r="H20" s="331"/>
      <c r="I20" s="289"/>
      <c r="J20" s="322">
        <f>I20-H20</f>
        <v>0</v>
      </c>
      <c r="K20" s="291"/>
      <c r="L20" s="291"/>
      <c r="M20" s="291"/>
      <c r="N20" s="292" t="e">
        <f>AVERAGE(K20:M20)</f>
        <v>#DIV/0!</v>
      </c>
      <c r="O20" s="291"/>
      <c r="P20" s="291"/>
      <c r="Q20" s="291"/>
      <c r="R20" s="291"/>
      <c r="S20" s="291"/>
      <c r="T20" s="291"/>
      <c r="U20" s="292" t="e">
        <f>AVERAGE(O20:T20)</f>
        <v>#DIV/0!</v>
      </c>
      <c r="V20" s="291"/>
      <c r="W20" s="293"/>
      <c r="X20" s="905">
        <f>Volume!C23</f>
        <v>0</v>
      </c>
      <c r="Y20" s="906"/>
      <c r="Z20" s="291"/>
      <c r="AA20" s="291"/>
      <c r="AB20" s="291"/>
      <c r="AC20" s="292" t="e">
        <f>AVERAGE(Z20:AB20)</f>
        <v>#DIV/0!</v>
      </c>
      <c r="AD20" s="291"/>
      <c r="AE20" s="291"/>
      <c r="AF20" s="291"/>
      <c r="AG20" s="291"/>
      <c r="AH20" s="291"/>
      <c r="AI20" s="294"/>
      <c r="AJ20" s="292" t="e">
        <f>AVERAGE(AD20:AI20)</f>
        <v>#DIV/0!</v>
      </c>
      <c r="AK20" s="909">
        <f>Volume!C24</f>
        <v>0</v>
      </c>
      <c r="AL20" s="906"/>
      <c r="AM20" s="291"/>
      <c r="AN20" s="291"/>
      <c r="AO20" s="291"/>
      <c r="AP20" s="292" t="e">
        <f>AVERAGE(AM20:AO20)</f>
        <v>#DIV/0!</v>
      </c>
      <c r="AQ20" s="291"/>
      <c r="AR20" s="291"/>
      <c r="AS20" s="291"/>
      <c r="AT20" s="291"/>
      <c r="AU20" s="291"/>
      <c r="AV20" s="293"/>
      <c r="AW20" s="295" t="e">
        <f>AVERAGE(AQ20:AV20)</f>
        <v>#DIV/0!</v>
      </c>
      <c r="AY20" s="109"/>
    </row>
    <row r="21" spans="2:51" ht="17.25" thickBot="1" x14ac:dyDescent="0.3">
      <c r="B21" s="124"/>
      <c r="C21" s="329" t="s">
        <v>160</v>
      </c>
      <c r="D21" s="331"/>
      <c r="E21" s="289"/>
      <c r="F21" s="322">
        <f t="shared" ref="F21:F25" si="0">E21-D21</f>
        <v>0</v>
      </c>
      <c r="G21" s="367"/>
      <c r="H21" s="331"/>
      <c r="I21" s="289"/>
      <c r="J21" s="322">
        <f t="shared" ref="J21:J25" si="1">I21-H21</f>
        <v>0</v>
      </c>
      <c r="K21" s="291"/>
      <c r="L21" s="291"/>
      <c r="M21" s="291"/>
      <c r="N21" s="292" t="e">
        <f t="shared" ref="N21:N25" si="2">AVERAGE(K21:M21)</f>
        <v>#DIV/0!</v>
      </c>
      <c r="O21" s="291"/>
      <c r="P21" s="291"/>
      <c r="Q21" s="291"/>
      <c r="R21" s="291"/>
      <c r="S21" s="291"/>
      <c r="T21" s="291"/>
      <c r="U21" s="292" t="e">
        <f t="shared" ref="U21:U25" si="3">AVERAGE(O21:T21)</f>
        <v>#DIV/0!</v>
      </c>
      <c r="V21" s="291"/>
      <c r="W21" s="293"/>
      <c r="X21" s="907"/>
      <c r="Y21" s="908"/>
      <c r="Z21" s="291"/>
      <c r="AA21" s="291"/>
      <c r="AB21" s="291"/>
      <c r="AC21" s="292" t="e">
        <f t="shared" ref="AC21:AC25" si="4">AVERAGE(Z21:AB21)</f>
        <v>#DIV/0!</v>
      </c>
      <c r="AD21" s="291"/>
      <c r="AE21" s="291"/>
      <c r="AF21" s="291"/>
      <c r="AG21" s="291"/>
      <c r="AH21" s="291"/>
      <c r="AI21" s="294"/>
      <c r="AJ21" s="292" t="e">
        <f t="shared" ref="AJ21:AJ25" si="5">AVERAGE(AD21:AI21)</f>
        <v>#DIV/0!</v>
      </c>
      <c r="AK21" s="910"/>
      <c r="AL21" s="908"/>
      <c r="AM21" s="291"/>
      <c r="AN21" s="291"/>
      <c r="AO21" s="291"/>
      <c r="AP21" s="292" t="e">
        <f t="shared" ref="AP21:AP25" si="6">AVERAGE(AM21:AO21)</f>
        <v>#DIV/0!</v>
      </c>
      <c r="AQ21" s="291"/>
      <c r="AR21" s="291"/>
      <c r="AS21" s="291"/>
      <c r="AT21" s="291"/>
      <c r="AU21" s="291"/>
      <c r="AV21" s="293"/>
      <c r="AW21" s="295" t="e">
        <f t="shared" ref="AW21:AW25" si="7">AVERAGE(AQ21:AV21)</f>
        <v>#DIV/0!</v>
      </c>
      <c r="AY21" s="109"/>
    </row>
    <row r="22" spans="2:51" x14ac:dyDescent="0.25">
      <c r="B22" s="288" t="s">
        <v>33</v>
      </c>
      <c r="C22" s="328" t="s">
        <v>147</v>
      </c>
      <c r="D22" s="331"/>
      <c r="E22" s="289"/>
      <c r="F22" s="322">
        <f t="shared" si="0"/>
        <v>0</v>
      </c>
      <c r="G22" s="367"/>
      <c r="H22" s="331"/>
      <c r="I22" s="289"/>
      <c r="J22" s="322">
        <f t="shared" si="1"/>
        <v>0</v>
      </c>
      <c r="K22" s="291"/>
      <c r="L22" s="291"/>
      <c r="M22" s="291"/>
      <c r="N22" s="292" t="e">
        <f t="shared" si="2"/>
        <v>#DIV/0!</v>
      </c>
      <c r="O22" s="291"/>
      <c r="P22" s="291"/>
      <c r="Q22" s="291"/>
      <c r="R22" s="291"/>
      <c r="S22" s="291"/>
      <c r="T22" s="291"/>
      <c r="U22" s="292" t="e">
        <f t="shared" si="3"/>
        <v>#DIV/0!</v>
      </c>
      <c r="V22" s="291"/>
      <c r="W22" s="293"/>
      <c r="X22" s="892" t="s">
        <v>136</v>
      </c>
      <c r="Y22" s="893"/>
      <c r="Z22" s="296"/>
      <c r="AA22" s="291"/>
      <c r="AB22" s="291"/>
      <c r="AC22" s="292" t="e">
        <f t="shared" si="4"/>
        <v>#DIV/0!</v>
      </c>
      <c r="AD22" s="291"/>
      <c r="AE22" s="291"/>
      <c r="AF22" s="291"/>
      <c r="AG22" s="291"/>
      <c r="AH22" s="291"/>
      <c r="AI22" s="294"/>
      <c r="AJ22" s="292" t="e">
        <f t="shared" si="5"/>
        <v>#DIV/0!</v>
      </c>
      <c r="AK22" s="896" t="s">
        <v>136</v>
      </c>
      <c r="AL22" s="893"/>
      <c r="AM22" s="291"/>
      <c r="AN22" s="291"/>
      <c r="AO22" s="291"/>
      <c r="AP22" s="292" t="e">
        <f t="shared" si="6"/>
        <v>#DIV/0!</v>
      </c>
      <c r="AQ22" s="291"/>
      <c r="AR22" s="291"/>
      <c r="AS22" s="291"/>
      <c r="AT22" s="291"/>
      <c r="AU22" s="291"/>
      <c r="AV22" s="293"/>
      <c r="AW22" s="295" t="e">
        <f t="shared" si="7"/>
        <v>#DIV/0!</v>
      </c>
      <c r="AY22" s="109"/>
    </row>
    <row r="23" spans="2:51" ht="17.25" thickBot="1" x14ac:dyDescent="0.3">
      <c r="B23" s="297"/>
      <c r="C23" s="329" t="s">
        <v>160</v>
      </c>
      <c r="D23" s="331"/>
      <c r="E23" s="289"/>
      <c r="F23" s="322">
        <f t="shared" si="0"/>
        <v>0</v>
      </c>
      <c r="G23" s="367"/>
      <c r="H23" s="469"/>
      <c r="I23" s="291"/>
      <c r="J23" s="322">
        <f t="shared" si="1"/>
        <v>0</v>
      </c>
      <c r="K23" s="291"/>
      <c r="L23" s="291"/>
      <c r="M23" s="291"/>
      <c r="N23" s="292" t="e">
        <f t="shared" si="2"/>
        <v>#DIV/0!</v>
      </c>
      <c r="O23" s="291"/>
      <c r="P23" s="291"/>
      <c r="Q23" s="291"/>
      <c r="R23" s="291"/>
      <c r="S23" s="291"/>
      <c r="T23" s="291"/>
      <c r="U23" s="292" t="e">
        <f t="shared" si="3"/>
        <v>#DIV/0!</v>
      </c>
      <c r="V23" s="291"/>
      <c r="W23" s="293"/>
      <c r="X23" s="894"/>
      <c r="Y23" s="895"/>
      <c r="Z23" s="296"/>
      <c r="AA23" s="291"/>
      <c r="AB23" s="291"/>
      <c r="AC23" s="292" t="e">
        <f t="shared" si="4"/>
        <v>#DIV/0!</v>
      </c>
      <c r="AD23" s="291"/>
      <c r="AE23" s="291"/>
      <c r="AF23" s="291"/>
      <c r="AG23" s="291"/>
      <c r="AH23" s="291"/>
      <c r="AI23" s="294"/>
      <c r="AJ23" s="292" t="e">
        <f t="shared" si="5"/>
        <v>#DIV/0!</v>
      </c>
      <c r="AK23" s="897"/>
      <c r="AL23" s="895"/>
      <c r="AM23" s="291"/>
      <c r="AN23" s="291"/>
      <c r="AO23" s="291"/>
      <c r="AP23" s="292" t="e">
        <f t="shared" si="6"/>
        <v>#DIV/0!</v>
      </c>
      <c r="AQ23" s="291"/>
      <c r="AR23" s="291"/>
      <c r="AS23" s="291"/>
      <c r="AT23" s="291"/>
      <c r="AU23" s="291"/>
      <c r="AV23" s="293"/>
      <c r="AW23" s="295" t="e">
        <f t="shared" si="7"/>
        <v>#DIV/0!</v>
      </c>
      <c r="AY23" s="109"/>
    </row>
    <row r="24" spans="2:51" x14ac:dyDescent="0.25">
      <c r="B24" s="124" t="s">
        <v>34</v>
      </c>
      <c r="C24" s="328" t="s">
        <v>147</v>
      </c>
      <c r="D24" s="331"/>
      <c r="E24" s="289"/>
      <c r="F24" s="322">
        <f t="shared" si="0"/>
        <v>0</v>
      </c>
      <c r="G24" s="367"/>
      <c r="H24" s="470"/>
      <c r="I24" s="161"/>
      <c r="J24" s="322">
        <f t="shared" si="1"/>
        <v>0</v>
      </c>
      <c r="K24" s="291"/>
      <c r="L24" s="161"/>
      <c r="M24" s="161"/>
      <c r="N24" s="292" t="e">
        <f t="shared" si="2"/>
        <v>#DIV/0!</v>
      </c>
      <c r="O24" s="291"/>
      <c r="P24" s="161"/>
      <c r="Q24" s="161"/>
      <c r="R24" s="161"/>
      <c r="S24" s="161"/>
      <c r="T24" s="161"/>
      <c r="U24" s="292" t="e">
        <f t="shared" si="3"/>
        <v>#DIV/0!</v>
      </c>
      <c r="V24" s="161"/>
      <c r="W24" s="162"/>
      <c r="X24" s="898">
        <f>Volume!D23</f>
        <v>0</v>
      </c>
      <c r="Y24" s="899"/>
      <c r="Z24" s="291"/>
      <c r="AA24" s="291"/>
      <c r="AB24" s="291"/>
      <c r="AC24" s="292" t="e">
        <f t="shared" si="4"/>
        <v>#DIV/0!</v>
      </c>
      <c r="AD24" s="291"/>
      <c r="AE24" s="291"/>
      <c r="AF24" s="291"/>
      <c r="AG24" s="291"/>
      <c r="AH24" s="291"/>
      <c r="AI24" s="294"/>
      <c r="AJ24" s="292" t="e">
        <f t="shared" si="5"/>
        <v>#DIV/0!</v>
      </c>
      <c r="AK24" s="902">
        <f>Volume!D24</f>
        <v>0</v>
      </c>
      <c r="AL24" s="899"/>
      <c r="AM24" s="291"/>
      <c r="AN24" s="291"/>
      <c r="AO24" s="291"/>
      <c r="AP24" s="292" t="e">
        <f t="shared" si="6"/>
        <v>#DIV/0!</v>
      </c>
      <c r="AQ24" s="291"/>
      <c r="AR24" s="291"/>
      <c r="AS24" s="291"/>
      <c r="AT24" s="291"/>
      <c r="AU24" s="291"/>
      <c r="AV24" s="293"/>
      <c r="AW24" s="295" t="e">
        <f t="shared" si="7"/>
        <v>#DIV/0!</v>
      </c>
      <c r="AY24" s="109"/>
    </row>
    <row r="25" spans="2:51" ht="17.25" thickBot="1" x14ac:dyDescent="0.3">
      <c r="B25" s="297"/>
      <c r="C25" s="329" t="s">
        <v>160</v>
      </c>
      <c r="D25" s="332"/>
      <c r="E25" s="333"/>
      <c r="F25" s="334">
        <f t="shared" si="0"/>
        <v>0</v>
      </c>
      <c r="G25" s="499"/>
      <c r="H25" s="500"/>
      <c r="I25" s="318"/>
      <c r="J25" s="334">
        <f t="shared" si="1"/>
        <v>0</v>
      </c>
      <c r="K25" s="298"/>
      <c r="L25" s="457"/>
      <c r="M25" s="457"/>
      <c r="N25" s="299" t="e">
        <f t="shared" si="2"/>
        <v>#DIV/0!</v>
      </c>
      <c r="O25" s="457"/>
      <c r="P25" s="457"/>
      <c r="Q25" s="457"/>
      <c r="R25" s="457"/>
      <c r="S25" s="457"/>
      <c r="T25" s="457"/>
      <c r="U25" s="299" t="e">
        <f t="shared" si="3"/>
        <v>#DIV/0!</v>
      </c>
      <c r="V25" s="161"/>
      <c r="W25" s="162"/>
      <c r="X25" s="900"/>
      <c r="Y25" s="901"/>
      <c r="Z25" s="298"/>
      <c r="AA25" s="298"/>
      <c r="AB25" s="298"/>
      <c r="AC25" s="299" t="e">
        <f t="shared" si="4"/>
        <v>#DIV/0!</v>
      </c>
      <c r="AD25" s="298"/>
      <c r="AE25" s="298"/>
      <c r="AF25" s="298"/>
      <c r="AG25" s="298"/>
      <c r="AH25" s="298"/>
      <c r="AI25" s="300"/>
      <c r="AJ25" s="299" t="e">
        <f t="shared" si="5"/>
        <v>#DIV/0!</v>
      </c>
      <c r="AK25" s="903"/>
      <c r="AL25" s="901"/>
      <c r="AM25" s="298"/>
      <c r="AN25" s="298"/>
      <c r="AO25" s="298"/>
      <c r="AP25" s="299" t="e">
        <f t="shared" si="6"/>
        <v>#DIV/0!</v>
      </c>
      <c r="AQ25" s="298"/>
      <c r="AR25" s="298"/>
      <c r="AS25" s="298"/>
      <c r="AT25" s="298"/>
      <c r="AU25" s="298"/>
      <c r="AV25" s="301"/>
      <c r="AW25" s="295" t="e">
        <f t="shared" si="7"/>
        <v>#DIV/0!</v>
      </c>
      <c r="AY25" s="109"/>
    </row>
    <row r="26" spans="2:51" ht="17.25" thickBot="1" x14ac:dyDescent="0.3">
      <c r="B26" s="165" t="s">
        <v>161</v>
      </c>
      <c r="C26" s="302"/>
      <c r="D26" s="260"/>
      <c r="E26" s="260"/>
      <c r="F26" s="260"/>
      <c r="G26" s="260"/>
      <c r="H26" s="260"/>
      <c r="I26" s="260"/>
      <c r="J26" s="260"/>
      <c r="K26" s="579"/>
      <c r="L26" s="577"/>
      <c r="M26" s="578" t="s">
        <v>372</v>
      </c>
      <c r="N26" s="303">
        <f>Volume!C16</f>
        <v>0</v>
      </c>
      <c r="O26" s="579"/>
      <c r="P26" s="577"/>
      <c r="Q26" s="577"/>
      <c r="R26" s="577"/>
      <c r="S26" s="577"/>
      <c r="T26" s="578" t="s">
        <v>373</v>
      </c>
      <c r="U26" s="303">
        <f>Volume!C17</f>
        <v>0</v>
      </c>
      <c r="V26" s="260"/>
      <c r="W26" s="304"/>
      <c r="X26" s="260"/>
      <c r="Y26" s="260"/>
      <c r="Z26" s="478"/>
      <c r="AA26" s="478"/>
      <c r="AB26" s="578" t="s">
        <v>372</v>
      </c>
      <c r="AC26" s="305">
        <f>IF(X20="Fresh Food",X24,0)</f>
        <v>0</v>
      </c>
      <c r="AD26" s="579"/>
      <c r="AE26" s="577"/>
      <c r="AF26" s="577"/>
      <c r="AG26" s="577"/>
      <c r="AH26" s="577"/>
      <c r="AI26" s="578" t="s">
        <v>384</v>
      </c>
      <c r="AJ26" s="305">
        <f>IF(X20="Freezer",X24,0)</f>
        <v>0</v>
      </c>
      <c r="AK26" s="260"/>
      <c r="AL26" s="260"/>
      <c r="AM26" s="478"/>
      <c r="AN26" s="478"/>
      <c r="AO26" s="578" t="s">
        <v>385</v>
      </c>
      <c r="AP26" s="305">
        <f>IF(AK20="Fresh Food",AK24,0)</f>
        <v>0</v>
      </c>
      <c r="AQ26" s="477"/>
      <c r="AR26" s="478"/>
      <c r="AS26" s="478"/>
      <c r="AT26" s="478"/>
      <c r="AU26" s="478"/>
      <c r="AV26" s="479" t="s">
        <v>384</v>
      </c>
      <c r="AW26" s="306">
        <f>IF(AK20="Freezer",AK24,0)</f>
        <v>0</v>
      </c>
      <c r="AY26" s="109"/>
    </row>
    <row r="27" spans="2:51" x14ac:dyDescent="0.25">
      <c r="B27" s="119"/>
      <c r="C27" s="24"/>
      <c r="D27" s="136"/>
      <c r="E27" s="136"/>
      <c r="F27" s="136"/>
      <c r="G27" s="136"/>
      <c r="H27" s="136"/>
      <c r="I27" s="136"/>
      <c r="J27" s="136"/>
      <c r="K27" s="136"/>
      <c r="L27" s="136"/>
      <c r="M27" s="136"/>
      <c r="N27" s="136"/>
      <c r="O27" s="136"/>
      <c r="P27" s="136"/>
      <c r="Q27" s="136"/>
      <c r="R27" s="136"/>
      <c r="S27" s="136"/>
      <c r="T27" s="136"/>
      <c r="AY27" s="109"/>
    </row>
    <row r="28" spans="2:51" ht="17.25" thickBot="1" x14ac:dyDescent="0.3">
      <c r="B28" s="119"/>
      <c r="C28" s="24"/>
      <c r="D28" s="136"/>
      <c r="E28" s="136"/>
      <c r="F28" s="136"/>
      <c r="G28" s="136"/>
      <c r="H28" s="136"/>
      <c r="I28" s="136"/>
      <c r="J28" s="136"/>
      <c r="K28" s="136"/>
      <c r="L28" s="136"/>
      <c r="M28" s="136"/>
      <c r="N28" s="136"/>
      <c r="O28" s="136"/>
      <c r="P28" s="136"/>
      <c r="Q28" s="136"/>
      <c r="R28" s="136"/>
      <c r="S28" s="136"/>
      <c r="T28" s="136"/>
      <c r="AY28" s="109"/>
    </row>
    <row r="29" spans="2:51" ht="18" thickBot="1" x14ac:dyDescent="0.3">
      <c r="B29" s="45" t="s">
        <v>189</v>
      </c>
      <c r="C29" s="46"/>
      <c r="D29" s="46"/>
      <c r="E29" s="46"/>
      <c r="F29" s="47"/>
      <c r="G29" s="62"/>
      <c r="H29" s="62"/>
      <c r="I29" s="62"/>
      <c r="O29" s="136"/>
      <c r="AY29" s="109"/>
    </row>
    <row r="30" spans="2:51" ht="18.75" thickBot="1" x14ac:dyDescent="0.3">
      <c r="B30" s="840" t="s">
        <v>188</v>
      </c>
      <c r="C30" s="841"/>
      <c r="D30" s="841"/>
      <c r="E30" s="841"/>
      <c r="F30" s="842"/>
      <c r="G30" s="136"/>
      <c r="H30" s="136"/>
      <c r="I30" s="136"/>
      <c r="AY30" s="109"/>
    </row>
    <row r="31" spans="2:51" ht="18" thickTop="1" x14ac:dyDescent="0.25">
      <c r="B31" s="148"/>
      <c r="C31" s="119"/>
      <c r="D31" s="482" t="s">
        <v>32</v>
      </c>
      <c r="E31" s="482" t="s">
        <v>33</v>
      </c>
      <c r="F31" s="483" t="s">
        <v>34</v>
      </c>
      <c r="G31" s="136"/>
      <c r="H31" s="875" t="s">
        <v>190</v>
      </c>
      <c r="I31" s="876"/>
      <c r="J31" s="876"/>
      <c r="K31" s="876"/>
      <c r="L31" s="202"/>
      <c r="AY31" s="109"/>
    </row>
    <row r="32" spans="2:51" ht="17.25" thickBot="1" x14ac:dyDescent="0.3">
      <c r="B32" s="345" t="s">
        <v>15</v>
      </c>
      <c r="C32" s="268" t="s">
        <v>38</v>
      </c>
      <c r="D32" s="343">
        <f>(E20-D20)</f>
        <v>0</v>
      </c>
      <c r="E32" s="292">
        <f>(E22-D22)</f>
        <v>0</v>
      </c>
      <c r="F32" s="295">
        <f>(E24-D24)</f>
        <v>0</v>
      </c>
      <c r="G32" s="136"/>
      <c r="H32" s="136"/>
      <c r="I32" s="136"/>
      <c r="AY32" s="109"/>
    </row>
    <row r="33" spans="2:51" ht="18" thickBot="1" x14ac:dyDescent="0.3">
      <c r="B33" s="345" t="s">
        <v>13</v>
      </c>
      <c r="C33" s="268" t="s">
        <v>31</v>
      </c>
      <c r="D33" s="344">
        <f>G20</f>
        <v>0</v>
      </c>
      <c r="E33" s="290">
        <f>G22</f>
        <v>0</v>
      </c>
      <c r="F33" s="322">
        <f>G24</f>
        <v>0</v>
      </c>
      <c r="G33" s="136"/>
      <c r="H33" s="45" t="s">
        <v>143</v>
      </c>
      <c r="I33" s="46"/>
      <c r="J33" s="46"/>
      <c r="K33" s="46"/>
      <c r="L33" s="46"/>
      <c r="M33" s="46"/>
      <c r="N33" s="46"/>
      <c r="O33" s="46"/>
      <c r="P33" s="47"/>
      <c r="Q33" s="62"/>
      <c r="R33" s="62"/>
      <c r="AY33" s="109"/>
    </row>
    <row r="34" spans="2:51" ht="18" thickBot="1" x14ac:dyDescent="0.3">
      <c r="B34" s="485" t="s">
        <v>17</v>
      </c>
      <c r="C34" s="486" t="s">
        <v>399</v>
      </c>
      <c r="D34" s="365" t="e">
        <f>D33/(D32/60/24)</f>
        <v>#DIV/0!</v>
      </c>
      <c r="E34" s="364" t="e">
        <f>E33/(E32/60/24)</f>
        <v>#DIV/0!</v>
      </c>
      <c r="F34" s="442" t="e">
        <f>F33/(F32/60/24)</f>
        <v>#DIV/0!</v>
      </c>
      <c r="G34" s="136"/>
      <c r="H34" s="124" t="s">
        <v>286</v>
      </c>
      <c r="I34" s="119"/>
      <c r="J34" s="119"/>
      <c r="K34" s="119"/>
      <c r="L34" s="119"/>
      <c r="M34" s="119"/>
      <c r="N34" s="119"/>
      <c r="O34" s="119"/>
      <c r="P34" s="104"/>
      <c r="Q34" s="136"/>
      <c r="R34" s="136"/>
      <c r="AY34" s="109"/>
    </row>
    <row r="35" spans="2:51" ht="18.75" thickBot="1" x14ac:dyDescent="0.3">
      <c r="B35" s="840" t="s">
        <v>187</v>
      </c>
      <c r="C35" s="841"/>
      <c r="D35" s="801"/>
      <c r="E35" s="801"/>
      <c r="F35" s="802"/>
      <c r="G35" s="136"/>
      <c r="H35" s="665"/>
      <c r="I35" s="666"/>
      <c r="J35" s="666"/>
      <c r="K35" s="666"/>
      <c r="L35" s="666"/>
      <c r="M35" s="666"/>
      <c r="N35" s="666"/>
      <c r="O35" s="666"/>
      <c r="P35" s="667"/>
      <c r="Q35" s="310"/>
      <c r="R35" s="310"/>
      <c r="AY35" s="109"/>
    </row>
    <row r="36" spans="2:51" ht="18" thickTop="1" x14ac:dyDescent="0.25">
      <c r="B36" s="890" t="s">
        <v>7</v>
      </c>
      <c r="C36" s="891"/>
      <c r="D36" s="247" t="s">
        <v>32</v>
      </c>
      <c r="E36" s="247" t="s">
        <v>33</v>
      </c>
      <c r="F36" s="252" t="s">
        <v>34</v>
      </c>
      <c r="G36" s="136"/>
      <c r="H36" s="647"/>
      <c r="I36" s="648"/>
      <c r="J36" s="648"/>
      <c r="K36" s="648"/>
      <c r="L36" s="648"/>
      <c r="M36" s="648"/>
      <c r="N36" s="648"/>
      <c r="O36" s="648"/>
      <c r="P36" s="649"/>
      <c r="Q36" s="310"/>
      <c r="R36" s="310"/>
      <c r="AY36" s="109"/>
    </row>
    <row r="37" spans="2:51" x14ac:dyDescent="0.25">
      <c r="B37" s="484" t="s">
        <v>76</v>
      </c>
      <c r="C37" s="346" t="s">
        <v>38</v>
      </c>
      <c r="D37" s="343">
        <f>(E20-D20)</f>
        <v>0</v>
      </c>
      <c r="E37" s="292">
        <f>(E22-D22)</f>
        <v>0</v>
      </c>
      <c r="F37" s="295">
        <f>(E24-D24)</f>
        <v>0</v>
      </c>
      <c r="G37" s="136"/>
      <c r="H37" s="647"/>
      <c r="I37" s="648"/>
      <c r="J37" s="648"/>
      <c r="K37" s="648"/>
      <c r="L37" s="648"/>
      <c r="M37" s="648"/>
      <c r="N37" s="648"/>
      <c r="O37" s="648"/>
      <c r="P37" s="649"/>
      <c r="Q37" s="310"/>
      <c r="R37" s="310"/>
      <c r="AY37" s="109"/>
    </row>
    <row r="38" spans="2:51" x14ac:dyDescent="0.25">
      <c r="B38" s="484" t="s">
        <v>77</v>
      </c>
      <c r="C38" s="346" t="s">
        <v>31</v>
      </c>
      <c r="D38" s="344">
        <f>G20</f>
        <v>0</v>
      </c>
      <c r="E38" s="290">
        <f>G22</f>
        <v>0</v>
      </c>
      <c r="F38" s="322">
        <f>G24</f>
        <v>0</v>
      </c>
      <c r="G38" s="136"/>
      <c r="H38" s="647"/>
      <c r="I38" s="648"/>
      <c r="J38" s="648"/>
      <c r="K38" s="648"/>
      <c r="L38" s="648"/>
      <c r="M38" s="648"/>
      <c r="N38" s="648"/>
      <c r="O38" s="648"/>
      <c r="P38" s="649"/>
      <c r="Q38" s="136"/>
      <c r="R38" s="136"/>
      <c r="AY38" s="109"/>
    </row>
    <row r="39" spans="2:51" ht="15" customHeight="1" thickBot="1" x14ac:dyDescent="0.3">
      <c r="B39" s="484"/>
      <c r="C39" s="346" t="s">
        <v>84</v>
      </c>
      <c r="D39" s="344" t="e">
        <f>D38/(D37/60/24)</f>
        <v>#DIV/0!</v>
      </c>
      <c r="E39" s="290" t="e">
        <f>E38/(E37/60/24)</f>
        <v>#DIV/0!</v>
      </c>
      <c r="F39" s="322" t="e">
        <f>F38/(F37/60/24)</f>
        <v>#DIV/0!</v>
      </c>
      <c r="G39" s="136"/>
      <c r="H39" s="650"/>
      <c r="I39" s="651"/>
      <c r="J39" s="651"/>
      <c r="K39" s="651"/>
      <c r="L39" s="651"/>
      <c r="M39" s="651"/>
      <c r="N39" s="651"/>
      <c r="O39" s="651"/>
      <c r="P39" s="652"/>
      <c r="Q39" s="340"/>
      <c r="R39" s="340"/>
      <c r="AY39" s="109"/>
    </row>
    <row r="40" spans="2:51" ht="24.75" customHeight="1" thickBot="1" x14ac:dyDescent="0.3">
      <c r="B40" s="887" t="s">
        <v>75</v>
      </c>
      <c r="C40" s="888"/>
      <c r="D40" s="119"/>
      <c r="E40" s="119"/>
      <c r="F40" s="104"/>
      <c r="G40" s="136"/>
      <c r="Q40" s="340"/>
      <c r="R40" s="340"/>
      <c r="AY40" s="109"/>
    </row>
    <row r="41" spans="2:51" ht="35.25" customHeight="1" thickBot="1" x14ac:dyDescent="0.3">
      <c r="B41" s="157" t="s">
        <v>79</v>
      </c>
      <c r="C41" s="346" t="s">
        <v>81</v>
      </c>
      <c r="D41" s="342"/>
      <c r="E41" s="798" t="s">
        <v>159</v>
      </c>
      <c r="F41" s="799"/>
      <c r="G41" s="441"/>
      <c r="H41" s="805" t="s">
        <v>176</v>
      </c>
      <c r="I41" s="806"/>
      <c r="J41" s="806"/>
      <c r="K41" s="806"/>
      <c r="L41" s="806"/>
      <c r="M41" s="806"/>
      <c r="N41" s="806"/>
      <c r="O41" s="806"/>
      <c r="P41" s="807"/>
      <c r="Q41" s="341"/>
      <c r="R41" s="341"/>
      <c r="AY41" s="109"/>
    </row>
    <row r="42" spans="2:51" ht="34.5" customHeight="1" thickBot="1" x14ac:dyDescent="0.3">
      <c r="B42" s="157" t="s">
        <v>80</v>
      </c>
      <c r="C42" s="346" t="s">
        <v>82</v>
      </c>
      <c r="D42" s="342"/>
      <c r="E42" s="798" t="s">
        <v>159</v>
      </c>
      <c r="F42" s="799"/>
      <c r="G42" s="136"/>
      <c r="H42" s="808" t="s">
        <v>263</v>
      </c>
      <c r="I42" s="809"/>
      <c r="J42" s="809"/>
      <c r="K42" s="809"/>
      <c r="L42" s="809"/>
      <c r="M42" s="809"/>
      <c r="N42" s="809"/>
      <c r="O42" s="809"/>
      <c r="P42" s="810"/>
      <c r="Q42" s="341"/>
      <c r="R42" s="341"/>
      <c r="AY42" s="109"/>
    </row>
    <row r="43" spans="2:51" ht="33" x14ac:dyDescent="0.25">
      <c r="B43" s="157" t="s">
        <v>37</v>
      </c>
      <c r="C43" s="348" t="s">
        <v>83</v>
      </c>
      <c r="D43" s="296"/>
      <c r="E43" s="471"/>
      <c r="F43" s="480"/>
      <c r="G43" s="136"/>
      <c r="H43" s="845"/>
      <c r="I43" s="846"/>
      <c r="J43" s="846"/>
      <c r="K43" s="846"/>
      <c r="L43" s="846"/>
      <c r="M43" s="846"/>
      <c r="N43" s="846"/>
      <c r="O43" s="846"/>
      <c r="P43" s="847"/>
      <c r="Q43" s="502"/>
      <c r="R43" s="503"/>
      <c r="AY43" s="109"/>
    </row>
    <row r="44" spans="2:51" ht="17.25" x14ac:dyDescent="0.25">
      <c r="B44" s="124"/>
      <c r="C44" s="119"/>
      <c r="D44" s="350" t="s">
        <v>32</v>
      </c>
      <c r="E44" s="351" t="s">
        <v>33</v>
      </c>
      <c r="F44" s="445" t="s">
        <v>34</v>
      </c>
      <c r="G44" s="136"/>
      <c r="H44" s="848"/>
      <c r="I44" s="849"/>
      <c r="J44" s="849"/>
      <c r="K44" s="849"/>
      <c r="L44" s="849"/>
      <c r="M44" s="849"/>
      <c r="N44" s="849"/>
      <c r="O44" s="849"/>
      <c r="P44" s="850"/>
      <c r="Q44" s="502"/>
      <c r="R44" s="503"/>
      <c r="AY44" s="109"/>
    </row>
    <row r="45" spans="2:51" x14ac:dyDescent="0.25">
      <c r="B45" s="157" t="s">
        <v>55</v>
      </c>
      <c r="C45" s="349" t="s">
        <v>38</v>
      </c>
      <c r="D45" s="221">
        <f>(E21-D21)</f>
        <v>0</v>
      </c>
      <c r="E45" s="208">
        <f>(E23-D23)</f>
        <v>0</v>
      </c>
      <c r="F45" s="253">
        <f>(E25-D25)</f>
        <v>0</v>
      </c>
      <c r="G45" s="136"/>
      <c r="H45" s="848"/>
      <c r="I45" s="849"/>
      <c r="J45" s="849"/>
      <c r="K45" s="849"/>
      <c r="L45" s="849"/>
      <c r="M45" s="849"/>
      <c r="N45" s="849"/>
      <c r="O45" s="849"/>
      <c r="P45" s="850"/>
      <c r="Q45" s="502"/>
      <c r="R45" s="503"/>
      <c r="AY45" s="109"/>
    </row>
    <row r="46" spans="2:51" x14ac:dyDescent="0.25">
      <c r="B46" s="157" t="s">
        <v>54</v>
      </c>
      <c r="C46" s="346" t="s">
        <v>31</v>
      </c>
      <c r="D46" s="344">
        <f>G21</f>
        <v>0</v>
      </c>
      <c r="E46" s="290">
        <f>G23</f>
        <v>0</v>
      </c>
      <c r="F46" s="322">
        <f>G25</f>
        <v>0</v>
      </c>
      <c r="G46" s="136"/>
      <c r="H46" s="848"/>
      <c r="I46" s="849"/>
      <c r="J46" s="849"/>
      <c r="K46" s="849"/>
      <c r="L46" s="849"/>
      <c r="M46" s="849"/>
      <c r="N46" s="849"/>
      <c r="O46" s="849"/>
      <c r="P46" s="850"/>
      <c r="R46" s="136"/>
      <c r="AY46" s="109"/>
    </row>
    <row r="47" spans="2:51" x14ac:dyDescent="0.25">
      <c r="B47" s="157"/>
      <c r="C47" s="346" t="s">
        <v>84</v>
      </c>
      <c r="D47" s="344" t="e">
        <f>(D46-(D38*D45/D37))*12/$D$43</f>
        <v>#DIV/0!</v>
      </c>
      <c r="E47" s="290" t="e">
        <f>(E46-(E38*E45/E37))*12/$D$43</f>
        <v>#DIV/0!</v>
      </c>
      <c r="F47" s="322" t="e">
        <f>(F46-(F38*F45/F37))*12/$D$43</f>
        <v>#DIV/0!</v>
      </c>
      <c r="G47" s="136"/>
      <c r="H47" s="848"/>
      <c r="I47" s="849"/>
      <c r="J47" s="849"/>
      <c r="K47" s="849"/>
      <c r="L47" s="849"/>
      <c r="M47" s="849"/>
      <c r="N47" s="849"/>
      <c r="O47" s="849"/>
      <c r="P47" s="850"/>
      <c r="R47" s="136"/>
      <c r="AY47" s="109"/>
    </row>
    <row r="48" spans="2:51" ht="17.25" thickBot="1" x14ac:dyDescent="0.3">
      <c r="B48" s="124"/>
      <c r="C48" s="119"/>
      <c r="D48" s="164"/>
      <c r="E48" s="164"/>
      <c r="F48" s="42"/>
      <c r="G48" s="136"/>
      <c r="H48" s="851"/>
      <c r="I48" s="852"/>
      <c r="J48" s="852"/>
      <c r="K48" s="852"/>
      <c r="L48" s="852"/>
      <c r="M48" s="852"/>
      <c r="N48" s="852"/>
      <c r="O48" s="852"/>
      <c r="P48" s="853"/>
      <c r="AY48" s="109"/>
    </row>
    <row r="49" spans="2:51" ht="17.25" x14ac:dyDescent="0.25">
      <c r="B49" s="487" t="s">
        <v>376</v>
      </c>
      <c r="C49" s="347" t="s">
        <v>377</v>
      </c>
      <c r="D49" s="344" t="e">
        <f>SUM(D39,D47)</f>
        <v>#DIV/0!</v>
      </c>
      <c r="E49" s="290" t="e">
        <f>SUM(E39,E47)</f>
        <v>#DIV/0!</v>
      </c>
      <c r="F49" s="322" t="e">
        <f>SUM(F39,F47)</f>
        <v>#DIV/0!</v>
      </c>
      <c r="G49" s="136"/>
      <c r="AY49" s="109"/>
    </row>
    <row r="50" spans="2:51" ht="17.25" thickBot="1" x14ac:dyDescent="0.3">
      <c r="B50" s="165" t="s">
        <v>386</v>
      </c>
      <c r="C50" s="488"/>
      <c r="D50" s="472"/>
      <c r="E50" s="472"/>
      <c r="F50" s="481"/>
      <c r="G50" s="441"/>
      <c r="H50" s="136"/>
      <c r="I50" s="136"/>
      <c r="AY50" s="109"/>
    </row>
    <row r="51" spans="2:51" ht="17.25" thickBot="1" x14ac:dyDescent="0.3">
      <c r="E51" s="473"/>
      <c r="F51" s="473"/>
      <c r="G51" s="474"/>
      <c r="AY51" s="109"/>
    </row>
    <row r="52" spans="2:51" ht="18" thickBot="1" x14ac:dyDescent="0.3">
      <c r="B52" s="45" t="s">
        <v>321</v>
      </c>
      <c r="C52" s="46"/>
      <c r="D52" s="46"/>
      <c r="E52" s="46"/>
      <c r="F52" s="46"/>
      <c r="G52" s="47"/>
      <c r="H52" s="62"/>
      <c r="I52" s="62"/>
      <c r="J52" s="136"/>
      <c r="AY52" s="109"/>
    </row>
    <row r="53" spans="2:51" ht="17.25" x14ac:dyDescent="0.25">
      <c r="B53" s="889" t="s">
        <v>275</v>
      </c>
      <c r="C53" s="677"/>
      <c r="D53" s="311"/>
      <c r="E53" s="62"/>
      <c r="F53" s="62"/>
      <c r="G53" s="490"/>
      <c r="H53" s="62"/>
      <c r="I53" s="62"/>
      <c r="J53" s="136"/>
      <c r="AY53" s="109"/>
    </row>
    <row r="54" spans="2:51" ht="18" thickBot="1" x14ac:dyDescent="0.3">
      <c r="B54" s="775" t="s">
        <v>156</v>
      </c>
      <c r="C54" s="776"/>
      <c r="D54" s="776"/>
      <c r="E54" s="776"/>
      <c r="F54" s="776"/>
      <c r="G54" s="777"/>
      <c r="H54" s="136"/>
      <c r="I54" s="23" t="s">
        <v>351</v>
      </c>
      <c r="J54" s="136"/>
      <c r="AY54" s="109"/>
    </row>
    <row r="55" spans="2:51" ht="18" thickTop="1" x14ac:dyDescent="0.25">
      <c r="B55" s="475" t="s">
        <v>19</v>
      </c>
      <c r="C55" s="871" t="s">
        <v>155</v>
      </c>
      <c r="D55" s="872"/>
      <c r="E55" s="476" t="e">
        <f>IF(OR('General Info &amp; Test Results'!C33="Long-time Automatic",'General Info &amp; Test Results'!C33="Variable"),E49,E34)</f>
        <v>#DIV/0!</v>
      </c>
      <c r="F55" s="62"/>
      <c r="G55" s="491"/>
      <c r="H55" s="62"/>
      <c r="I55" s="62"/>
      <c r="J55" s="136"/>
      <c r="AY55" s="109"/>
    </row>
    <row r="56" spans="2:51" ht="18" thickBot="1" x14ac:dyDescent="0.3">
      <c r="B56" s="772" t="s">
        <v>157</v>
      </c>
      <c r="C56" s="773"/>
      <c r="D56" s="773"/>
      <c r="E56" s="773"/>
      <c r="F56" s="773"/>
      <c r="G56" s="774"/>
      <c r="H56" s="136"/>
      <c r="I56" s="136"/>
      <c r="J56" s="136"/>
      <c r="V56" s="119"/>
      <c r="W56" s="119"/>
      <c r="AY56" s="109"/>
    </row>
    <row r="57" spans="2:51" ht="48.75" customHeight="1" thickTop="1" x14ac:dyDescent="0.35">
      <c r="B57" s="793" t="s">
        <v>375</v>
      </c>
      <c r="C57" s="794"/>
      <c r="D57" s="794"/>
      <c r="E57" s="886"/>
      <c r="F57" s="791" t="s">
        <v>381</v>
      </c>
      <c r="G57" s="792"/>
      <c r="H57" s="136"/>
      <c r="I57" s="136"/>
      <c r="J57" s="136"/>
      <c r="V57" s="119"/>
      <c r="W57" s="119"/>
      <c r="AY57" s="109"/>
    </row>
    <row r="58" spans="2:51" x14ac:dyDescent="0.25">
      <c r="B58" s="157" t="s">
        <v>78</v>
      </c>
      <c r="C58" s="879" t="s">
        <v>264</v>
      </c>
      <c r="D58" s="867"/>
      <c r="E58" s="369"/>
      <c r="F58" s="119"/>
      <c r="G58" s="104"/>
      <c r="H58" s="136"/>
      <c r="I58" s="136"/>
      <c r="J58" s="136"/>
      <c r="V58" s="119"/>
      <c r="W58" s="119"/>
      <c r="AY58" s="109"/>
    </row>
    <row r="59" spans="2:51" x14ac:dyDescent="0.25">
      <c r="B59" s="157" t="s">
        <v>85</v>
      </c>
      <c r="C59" s="879" t="s">
        <v>265</v>
      </c>
      <c r="D59" s="867"/>
      <c r="E59" s="369"/>
      <c r="F59" s="119"/>
      <c r="G59" s="104"/>
      <c r="H59" s="136"/>
      <c r="I59" s="136"/>
      <c r="J59" s="136"/>
      <c r="V59" s="119"/>
      <c r="W59" s="119"/>
      <c r="AY59" s="109"/>
    </row>
    <row r="60" spans="2:51" ht="15" customHeight="1" x14ac:dyDescent="0.25">
      <c r="B60" s="157" t="s">
        <v>86</v>
      </c>
      <c r="C60" s="879" t="s">
        <v>206</v>
      </c>
      <c r="D60" s="867"/>
      <c r="E60" s="526" t="b">
        <f>IF(D53="Warm Only",N22,IF(D53="Mid and Warm",N20,IF(D53="Mid and Cold",N20,IF(D53="Warm and Cold",N22))))</f>
        <v>0</v>
      </c>
      <c r="F60" s="119"/>
      <c r="G60" s="104"/>
      <c r="H60" s="136"/>
      <c r="I60" s="136"/>
      <c r="J60" s="136"/>
      <c r="AY60" s="109"/>
    </row>
    <row r="61" spans="2:51" x14ac:dyDescent="0.25">
      <c r="B61" s="157" t="s">
        <v>87</v>
      </c>
      <c r="C61" s="879" t="s">
        <v>207</v>
      </c>
      <c r="D61" s="867"/>
      <c r="E61" s="526" t="b">
        <f>IF(D53="Warm Only","",IF(D53="Mid and Warm",N22,IF(D53="Mid and Cold",N24,IF(D53="Warm and Cold",N24))))</f>
        <v>0</v>
      </c>
      <c r="F61" s="119"/>
      <c r="G61" s="104"/>
      <c r="H61" s="136"/>
      <c r="I61" s="136" t="s">
        <v>352</v>
      </c>
      <c r="J61" s="136"/>
      <c r="S61" s="136"/>
      <c r="U61" s="136"/>
      <c r="V61" s="136"/>
      <c r="W61" s="119"/>
      <c r="AY61" s="109"/>
    </row>
    <row r="62" spans="2:51" x14ac:dyDescent="0.25">
      <c r="B62" s="157" t="s">
        <v>88</v>
      </c>
      <c r="C62" s="879" t="s">
        <v>208</v>
      </c>
      <c r="D62" s="867"/>
      <c r="E62" s="292" t="b">
        <f>IF(D53="Warm Only",U22,IF(D53="Mid and Warm",U20,IF(D53="Mid and Cold",U20,IF(D53="Warm and Cold",U22))))</f>
        <v>0</v>
      </c>
      <c r="F62" s="119"/>
      <c r="G62" s="104"/>
      <c r="H62" s="136"/>
      <c r="I62" s="136"/>
      <c r="J62" s="136"/>
      <c r="S62" s="119"/>
      <c r="AY62" s="109"/>
    </row>
    <row r="63" spans="2:51" x14ac:dyDescent="0.25">
      <c r="B63" s="157" t="s">
        <v>89</v>
      </c>
      <c r="C63" s="879" t="s">
        <v>209</v>
      </c>
      <c r="D63" s="867"/>
      <c r="E63" s="292" t="b">
        <f>IF(D53="Warm Only","",IF(D53="Mid and Warm",U22,IF(D53="Mid and Cold",U24,IF(D53="Warm and Cold",U24))))</f>
        <v>0</v>
      </c>
      <c r="F63" s="119"/>
      <c r="G63" s="104"/>
      <c r="H63" s="136"/>
      <c r="I63" s="136"/>
      <c r="J63" s="136"/>
      <c r="S63" s="119"/>
      <c r="T63" s="119"/>
      <c r="U63" s="119"/>
      <c r="V63" s="119"/>
      <c r="W63" s="119"/>
      <c r="AY63" s="109"/>
    </row>
    <row r="64" spans="2:51" ht="36.75" customHeight="1" x14ac:dyDescent="0.25">
      <c r="B64" s="157"/>
      <c r="C64" s="879" t="s">
        <v>274</v>
      </c>
      <c r="D64" s="867"/>
      <c r="E64" s="585">
        <v>39</v>
      </c>
      <c r="F64" s="798"/>
      <c r="G64" s="799"/>
      <c r="H64" s="136"/>
      <c r="I64" s="136"/>
      <c r="J64" s="136"/>
      <c r="S64" s="119"/>
      <c r="T64" s="119"/>
      <c r="U64" s="119"/>
      <c r="V64" s="119"/>
      <c r="W64" s="119"/>
      <c r="AY64" s="109"/>
    </row>
    <row r="65" spans="2:51" ht="33.75" customHeight="1" x14ac:dyDescent="0.25">
      <c r="B65" s="157" t="s">
        <v>90</v>
      </c>
      <c r="C65" s="879" t="s">
        <v>180</v>
      </c>
      <c r="D65" s="867"/>
      <c r="E65" s="371"/>
      <c r="F65" s="811" t="s">
        <v>472</v>
      </c>
      <c r="G65" s="812"/>
      <c r="H65" s="136"/>
      <c r="I65" s="136"/>
      <c r="J65" s="136"/>
      <c r="S65" s="119"/>
      <c r="T65" s="119"/>
      <c r="U65" s="119"/>
      <c r="V65" s="119"/>
      <c r="W65" s="119"/>
      <c r="AY65" s="109"/>
    </row>
    <row r="66" spans="2:51" x14ac:dyDescent="0.25">
      <c r="B66" s="157" t="s">
        <v>19</v>
      </c>
      <c r="C66" s="879" t="s">
        <v>36</v>
      </c>
      <c r="D66" s="867"/>
      <c r="E66" s="238" t="e">
        <f>E58+(E59-E58)*(E64-E60)/(E61-E60)</f>
        <v>#DIV/0!</v>
      </c>
      <c r="F66" s="119"/>
      <c r="G66" s="104"/>
      <c r="H66" s="136"/>
      <c r="I66" s="136"/>
      <c r="J66" s="136"/>
      <c r="S66" s="119"/>
      <c r="T66" s="119"/>
      <c r="U66" s="119"/>
      <c r="V66" s="119"/>
      <c r="W66" s="119"/>
      <c r="AY66" s="109"/>
    </row>
    <row r="67" spans="2:51" x14ac:dyDescent="0.25">
      <c r="B67" s="157" t="s">
        <v>19</v>
      </c>
      <c r="C67" s="879" t="s">
        <v>35</v>
      </c>
      <c r="D67" s="867"/>
      <c r="E67" s="238" t="e">
        <f>E58+(E59-E58)*(E65-E62)/(E63-E62)</f>
        <v>#DIV/0!</v>
      </c>
      <c r="F67" s="119"/>
      <c r="G67" s="104"/>
      <c r="H67" s="136"/>
      <c r="I67" s="136"/>
      <c r="J67" s="136"/>
      <c r="S67" s="119"/>
      <c r="T67" s="119"/>
      <c r="U67" s="119"/>
      <c r="V67" s="119"/>
      <c r="W67" s="119"/>
      <c r="AY67" s="109"/>
    </row>
    <row r="68" spans="2:51" ht="35.25" thickBot="1" x14ac:dyDescent="0.3">
      <c r="B68" s="159" t="s">
        <v>19</v>
      </c>
      <c r="C68" s="493" t="s">
        <v>155</v>
      </c>
      <c r="D68" s="372" t="e">
        <f>IF('General Info &amp; Test Results'!C25="All-refrigerator ",'Energy Calcs (ASH Switch ON)'!E66,LARGE(E66:E67,1))</f>
        <v>#DIV/0!</v>
      </c>
      <c r="E68" s="359" t="e">
        <f>IF('General Info &amp; Test Results'!C25="All-refrigerator ","FF",IF(E66&gt;E67,"FF","FR"))</f>
        <v>#DIV/0!</v>
      </c>
      <c r="F68" s="880" t="s">
        <v>387</v>
      </c>
      <c r="G68" s="881"/>
      <c r="H68" s="136"/>
      <c r="I68" s="136"/>
      <c r="J68" s="136"/>
      <c r="S68" s="119"/>
      <c r="T68" s="119"/>
      <c r="U68" s="119"/>
      <c r="V68" s="119"/>
      <c r="W68" s="119"/>
      <c r="AY68" s="109"/>
    </row>
    <row r="69" spans="2:51" ht="17.25" thickBot="1" x14ac:dyDescent="0.3">
      <c r="H69" s="136"/>
      <c r="I69" s="136"/>
      <c r="J69" s="136"/>
      <c r="S69" s="119"/>
      <c r="T69" s="119"/>
      <c r="U69" s="136"/>
      <c r="V69" s="119"/>
      <c r="W69" s="119"/>
      <c r="AY69" s="109"/>
    </row>
    <row r="70" spans="2:51" ht="18" thickBot="1" x14ac:dyDescent="0.3">
      <c r="B70" s="45" t="s">
        <v>322</v>
      </c>
      <c r="C70" s="46"/>
      <c r="D70" s="46"/>
      <c r="E70" s="46"/>
      <c r="F70" s="46"/>
      <c r="G70" s="47"/>
      <c r="H70" s="62"/>
      <c r="I70" s="62"/>
      <c r="J70" s="136"/>
      <c r="K70" s="136"/>
      <c r="L70" s="136"/>
      <c r="M70" s="136"/>
      <c r="S70" s="119"/>
      <c r="T70" s="119"/>
      <c r="U70" s="119"/>
      <c r="V70" s="119"/>
      <c r="W70" s="119"/>
      <c r="AY70" s="109"/>
    </row>
    <row r="71" spans="2:51" ht="17.25" x14ac:dyDescent="0.25">
      <c r="B71" s="148" t="s">
        <v>275</v>
      </c>
      <c r="C71" s="62"/>
      <c r="D71" s="494"/>
      <c r="E71" s="62"/>
      <c r="F71" s="62"/>
      <c r="G71" s="63"/>
      <c r="H71" s="62"/>
      <c r="I71" s="62"/>
      <c r="J71" s="136"/>
      <c r="K71" s="136"/>
      <c r="L71" s="136"/>
      <c r="M71" s="136"/>
      <c r="S71" s="119"/>
      <c r="T71" s="119"/>
      <c r="U71" s="119"/>
      <c r="V71" s="119"/>
      <c r="W71" s="119"/>
      <c r="AY71" s="109"/>
    </row>
    <row r="72" spans="2:51" ht="18" thickBot="1" x14ac:dyDescent="0.3">
      <c r="B72" s="784" t="s">
        <v>156</v>
      </c>
      <c r="C72" s="785"/>
      <c r="D72" s="785"/>
      <c r="E72" s="785"/>
      <c r="F72" s="785"/>
      <c r="G72" s="786"/>
      <c r="H72" s="136"/>
      <c r="I72" s="136"/>
      <c r="J72" s="136"/>
      <c r="K72" s="136"/>
      <c r="L72" s="136"/>
      <c r="M72" s="136"/>
      <c r="S72" s="119"/>
      <c r="T72" s="119"/>
      <c r="U72" s="119"/>
      <c r="V72" s="119"/>
      <c r="W72" s="119"/>
      <c r="AY72" s="109"/>
    </row>
    <row r="73" spans="2:51" ht="18" thickTop="1" x14ac:dyDescent="0.25">
      <c r="B73" s="475" t="s">
        <v>19</v>
      </c>
      <c r="C73" s="882" t="s">
        <v>155</v>
      </c>
      <c r="D73" s="883"/>
      <c r="E73" s="476" t="e">
        <f>E55</f>
        <v>#DIV/0!</v>
      </c>
      <c r="F73" s="62"/>
      <c r="G73" s="379"/>
      <c r="H73" s="62"/>
      <c r="I73" s="62"/>
      <c r="J73" s="136"/>
      <c r="K73" s="136"/>
      <c r="L73" s="136"/>
      <c r="M73" s="136"/>
      <c r="AY73" s="109"/>
    </row>
    <row r="74" spans="2:51" ht="18" thickBot="1" x14ac:dyDescent="0.3">
      <c r="B74" s="859" t="s">
        <v>157</v>
      </c>
      <c r="C74" s="860"/>
      <c r="D74" s="860"/>
      <c r="E74" s="860"/>
      <c r="F74" s="860"/>
      <c r="G74" s="861"/>
      <c r="H74" s="136"/>
      <c r="I74" s="136"/>
      <c r="J74" s="136"/>
      <c r="K74" s="136"/>
      <c r="L74" s="136"/>
      <c r="M74" s="136"/>
      <c r="AY74" s="109"/>
    </row>
    <row r="75" spans="2:51" ht="40.5" customHeight="1" thickTop="1" x14ac:dyDescent="0.35">
      <c r="B75" s="884" t="s">
        <v>375</v>
      </c>
      <c r="C75" s="885"/>
      <c r="D75" s="885"/>
      <c r="E75" s="795"/>
      <c r="F75" s="791" t="s">
        <v>381</v>
      </c>
      <c r="G75" s="792"/>
      <c r="H75" s="136"/>
      <c r="I75" s="136"/>
      <c r="J75" s="136"/>
      <c r="K75" s="136"/>
      <c r="L75" s="136"/>
      <c r="M75" s="136"/>
      <c r="AY75" s="109"/>
    </row>
    <row r="76" spans="2:51" x14ac:dyDescent="0.25">
      <c r="B76" s="337" t="s">
        <v>78</v>
      </c>
      <c r="C76" s="877" t="s">
        <v>264</v>
      </c>
      <c r="D76" s="878"/>
      <c r="E76" s="224"/>
      <c r="F76" s="119"/>
      <c r="G76" s="42"/>
      <c r="H76" s="136"/>
      <c r="I76" s="136"/>
      <c r="J76" s="136"/>
      <c r="K76" s="136"/>
      <c r="L76" s="136"/>
      <c r="M76" s="136"/>
      <c r="AY76" s="109"/>
    </row>
    <row r="77" spans="2:51" x14ac:dyDescent="0.25">
      <c r="B77" s="157" t="s">
        <v>85</v>
      </c>
      <c r="C77" s="879" t="s">
        <v>265</v>
      </c>
      <c r="D77" s="867"/>
      <c r="E77" s="369"/>
      <c r="F77" s="119"/>
      <c r="G77" s="42"/>
      <c r="H77" s="136"/>
      <c r="I77" s="136"/>
      <c r="J77" s="136"/>
      <c r="K77" s="136"/>
      <c r="L77" s="136"/>
      <c r="M77" s="136"/>
      <c r="AY77" s="109"/>
    </row>
    <row r="78" spans="2:51" x14ac:dyDescent="0.25">
      <c r="B78" s="157" t="s">
        <v>317</v>
      </c>
      <c r="C78" s="879" t="s">
        <v>206</v>
      </c>
      <c r="D78" s="867"/>
      <c r="E78" s="495"/>
      <c r="F78" s="119"/>
      <c r="G78" s="104"/>
      <c r="H78" s="136"/>
      <c r="I78" s="136"/>
      <c r="J78" s="136"/>
      <c r="K78" s="136"/>
      <c r="L78" s="136"/>
      <c r="M78" s="136"/>
      <c r="AY78" s="109"/>
    </row>
    <row r="79" spans="2:51" x14ac:dyDescent="0.25">
      <c r="B79" s="157" t="s">
        <v>318</v>
      </c>
      <c r="C79" s="879" t="s">
        <v>207</v>
      </c>
      <c r="D79" s="867"/>
      <c r="E79" s="495"/>
      <c r="F79" s="119"/>
      <c r="G79" s="104"/>
      <c r="H79" s="136"/>
      <c r="I79" s="136"/>
      <c r="J79" s="136"/>
      <c r="K79" s="136"/>
      <c r="L79" s="136"/>
      <c r="M79" s="136"/>
      <c r="AY79" s="109"/>
    </row>
    <row r="80" spans="2:51" x14ac:dyDescent="0.25">
      <c r="B80" s="157" t="s">
        <v>319</v>
      </c>
      <c r="C80" s="879" t="s">
        <v>208</v>
      </c>
      <c r="D80" s="867"/>
      <c r="E80" s="496"/>
      <c r="F80" s="119"/>
      <c r="G80" s="104"/>
      <c r="H80" s="136"/>
      <c r="I80" s="136"/>
      <c r="J80" s="136"/>
      <c r="K80" s="136"/>
      <c r="L80" s="136"/>
      <c r="M80" s="136"/>
      <c r="AY80" s="109"/>
    </row>
    <row r="81" spans="1:51" x14ac:dyDescent="0.25">
      <c r="B81" s="157" t="s">
        <v>320</v>
      </c>
      <c r="C81" s="879" t="s">
        <v>209</v>
      </c>
      <c r="D81" s="867"/>
      <c r="E81" s="496"/>
      <c r="F81" s="119"/>
      <c r="G81" s="104"/>
      <c r="H81" s="136"/>
      <c r="I81" s="136"/>
      <c r="J81" s="136"/>
      <c r="K81" s="136"/>
      <c r="L81" s="136"/>
      <c r="M81" s="136"/>
      <c r="AY81" s="109"/>
    </row>
    <row r="82" spans="1:51" ht="41.25" customHeight="1" x14ac:dyDescent="0.25">
      <c r="B82" s="157"/>
      <c r="C82" s="879" t="s">
        <v>274</v>
      </c>
      <c r="D82" s="867"/>
      <c r="E82" s="246">
        <v>39</v>
      </c>
      <c r="F82" s="798"/>
      <c r="G82" s="799"/>
      <c r="H82" s="136"/>
      <c r="I82" s="136"/>
      <c r="J82" s="136"/>
      <c r="K82" s="136"/>
      <c r="L82" s="136"/>
      <c r="M82" s="136"/>
      <c r="AY82" s="109"/>
    </row>
    <row r="83" spans="1:51" ht="36" customHeight="1" x14ac:dyDescent="0.25">
      <c r="B83" s="157" t="s">
        <v>90</v>
      </c>
      <c r="C83" s="879" t="s">
        <v>180</v>
      </c>
      <c r="D83" s="867"/>
      <c r="E83" s="378"/>
      <c r="F83" s="811" t="s">
        <v>473</v>
      </c>
      <c r="G83" s="812"/>
      <c r="H83" s="136"/>
      <c r="I83" s="136"/>
      <c r="J83" s="136"/>
      <c r="K83" s="136"/>
      <c r="L83" s="136"/>
      <c r="M83" s="136"/>
      <c r="AY83" s="109"/>
    </row>
    <row r="84" spans="1:51" x14ac:dyDescent="0.25">
      <c r="B84" s="157" t="s">
        <v>19</v>
      </c>
      <c r="C84" s="879" t="s">
        <v>36</v>
      </c>
      <c r="D84" s="867"/>
      <c r="E84" s="168" t="e">
        <f>E76+(E77-E76)*(E82-E78)/(E79-E78)</f>
        <v>#DIV/0!</v>
      </c>
      <c r="F84" s="119"/>
      <c r="G84" s="104"/>
      <c r="H84" s="136"/>
      <c r="I84" s="136"/>
      <c r="J84" s="136"/>
      <c r="K84" s="136"/>
      <c r="L84" s="136"/>
      <c r="M84" s="136"/>
      <c r="AY84" s="109"/>
    </row>
    <row r="85" spans="1:51" x14ac:dyDescent="0.25">
      <c r="B85" s="157" t="s">
        <v>19</v>
      </c>
      <c r="C85" s="879" t="s">
        <v>35</v>
      </c>
      <c r="D85" s="867"/>
      <c r="E85" s="168" t="e">
        <f>E76+(E77-E76)*(E83-E80)/(E81-E80)</f>
        <v>#DIV/0!</v>
      </c>
      <c r="F85" s="119"/>
      <c r="G85" s="104"/>
      <c r="H85" s="136"/>
      <c r="I85" s="136"/>
      <c r="J85" s="136"/>
      <c r="K85" s="136"/>
      <c r="L85" s="136"/>
      <c r="M85" s="136"/>
      <c r="AY85" s="109"/>
    </row>
    <row r="86" spans="1:51" ht="35.25" thickBot="1" x14ac:dyDescent="0.3">
      <c r="B86" s="192" t="s">
        <v>19</v>
      </c>
      <c r="C86" s="492" t="s">
        <v>155</v>
      </c>
      <c r="D86" s="372" t="e">
        <f>IF('General Info &amp; Test Results'!C25="All-refrigerator ",'Energy Calcs (ASH Switch ON)'!E84,LARGE(E84:E85,1))</f>
        <v>#DIV/0!</v>
      </c>
      <c r="E86" s="265" t="e">
        <f>IF('General Info &amp; Test Results'!C25="All-refrigerator ","FF",IF(E84&gt;E85,"FF","FR"))</f>
        <v>#DIV/0!</v>
      </c>
      <c r="F86" s="205" t="s">
        <v>388</v>
      </c>
      <c r="G86" s="131"/>
      <c r="H86" s="136"/>
      <c r="I86" s="136"/>
      <c r="J86" s="136"/>
      <c r="K86" s="136"/>
      <c r="L86" s="136"/>
      <c r="M86" s="136"/>
      <c r="AY86" s="109"/>
    </row>
    <row r="87" spans="1:51" ht="17.25" thickBot="1" x14ac:dyDescent="0.3">
      <c r="F87" s="119"/>
      <c r="H87" s="136"/>
      <c r="I87" s="136"/>
      <c r="J87" s="136"/>
      <c r="K87" s="136"/>
      <c r="L87" s="136"/>
      <c r="M87" s="136"/>
      <c r="AY87" s="109"/>
    </row>
    <row r="88" spans="1:51" ht="18" thickBot="1" x14ac:dyDescent="0.3">
      <c r="B88" s="45" t="s">
        <v>63</v>
      </c>
      <c r="C88" s="46"/>
      <c r="D88" s="46"/>
      <c r="E88" s="46"/>
      <c r="F88" s="47"/>
      <c r="H88" s="136"/>
      <c r="I88" s="136"/>
      <c r="J88" s="136"/>
      <c r="K88" s="136"/>
      <c r="L88" s="136"/>
      <c r="M88" s="136"/>
      <c r="AY88" s="109"/>
    </row>
    <row r="89" spans="1:51" ht="33" x14ac:dyDescent="0.25">
      <c r="B89" s="498" t="s">
        <v>19</v>
      </c>
      <c r="C89" s="454" t="s">
        <v>155</v>
      </c>
      <c r="D89" s="489"/>
      <c r="E89" s="873" t="s">
        <v>338</v>
      </c>
      <c r="F89" s="874"/>
      <c r="G89" s="62"/>
      <c r="H89" s="62"/>
      <c r="I89" s="62"/>
      <c r="J89" s="136"/>
      <c r="AY89" s="109"/>
    </row>
    <row r="90" spans="1:51" ht="18" thickBot="1" x14ac:dyDescent="0.3">
      <c r="B90" s="864" t="s">
        <v>63</v>
      </c>
      <c r="C90" s="865"/>
      <c r="D90" s="497">
        <f>D89*365</f>
        <v>0</v>
      </c>
      <c r="E90" s="130"/>
      <c r="F90" s="106"/>
      <c r="G90" s="136"/>
      <c r="H90" s="136"/>
      <c r="I90" s="136"/>
      <c r="J90" s="136"/>
      <c r="AY90" s="109"/>
    </row>
    <row r="91" spans="1:51" x14ac:dyDescent="0.25">
      <c r="AY91" s="109"/>
    </row>
    <row r="92" spans="1:51" x14ac:dyDescent="0.25">
      <c r="A92" s="109"/>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row>
  </sheetData>
  <sheetProtection password="CB1A" sheet="1" objects="1" scenarios="1" selectLockedCells="1"/>
  <mergeCells count="79">
    <mergeCell ref="H4:I4"/>
    <mergeCell ref="B5:C5"/>
    <mergeCell ref="B6:C6"/>
    <mergeCell ref="B7:C7"/>
    <mergeCell ref="B8:C8"/>
    <mergeCell ref="D3:F3"/>
    <mergeCell ref="D4:F4"/>
    <mergeCell ref="D5:F5"/>
    <mergeCell ref="D6:F6"/>
    <mergeCell ref="D7:F7"/>
    <mergeCell ref="B2:F2"/>
    <mergeCell ref="X19:Y19"/>
    <mergeCell ref="AK19:AL19"/>
    <mergeCell ref="X20:Y21"/>
    <mergeCell ref="AK20:AL21"/>
    <mergeCell ref="AH17:AJ17"/>
    <mergeCell ref="X18:AJ18"/>
    <mergeCell ref="AK18:AW18"/>
    <mergeCell ref="B13:J13"/>
    <mergeCell ref="AU17:AW17"/>
    <mergeCell ref="D18:F18"/>
    <mergeCell ref="H18:J18"/>
    <mergeCell ref="G18:G19"/>
    <mergeCell ref="K18:W18"/>
    <mergeCell ref="B3:C3"/>
    <mergeCell ref="B4:C4"/>
    <mergeCell ref="B30:F30"/>
    <mergeCell ref="B35:F35"/>
    <mergeCell ref="B36:C36"/>
    <mergeCell ref="X22:Y23"/>
    <mergeCell ref="AK22:AL23"/>
    <mergeCell ref="X24:Y25"/>
    <mergeCell ref="AK24:AL25"/>
    <mergeCell ref="B40:C40"/>
    <mergeCell ref="E41:F41"/>
    <mergeCell ref="E42:F42"/>
    <mergeCell ref="B53:C53"/>
    <mergeCell ref="B54:G54"/>
    <mergeCell ref="B56:G56"/>
    <mergeCell ref="B57:E57"/>
    <mergeCell ref="C58:D58"/>
    <mergeCell ref="C59:D59"/>
    <mergeCell ref="C60:D60"/>
    <mergeCell ref="C66:D66"/>
    <mergeCell ref="C67:D67"/>
    <mergeCell ref="F57:G57"/>
    <mergeCell ref="F64:G64"/>
    <mergeCell ref="F65:G65"/>
    <mergeCell ref="C61:D61"/>
    <mergeCell ref="C62:D62"/>
    <mergeCell ref="C63:D63"/>
    <mergeCell ref="C64:D64"/>
    <mergeCell ref="C65:D65"/>
    <mergeCell ref="C82:D82"/>
    <mergeCell ref="C83:D83"/>
    <mergeCell ref="C84:D84"/>
    <mergeCell ref="C85:D85"/>
    <mergeCell ref="F68:G68"/>
    <mergeCell ref="B72:G72"/>
    <mergeCell ref="C73:D73"/>
    <mergeCell ref="B74:G74"/>
    <mergeCell ref="B75:E75"/>
    <mergeCell ref="F75:G75"/>
    <mergeCell ref="C55:D55"/>
    <mergeCell ref="E89:F89"/>
    <mergeCell ref="B90:C90"/>
    <mergeCell ref="H31:K31"/>
    <mergeCell ref="H42:P42"/>
    <mergeCell ref="H35:P39"/>
    <mergeCell ref="H41:P41"/>
    <mergeCell ref="H43:P48"/>
    <mergeCell ref="F82:G82"/>
    <mergeCell ref="F83:G83"/>
    <mergeCell ref="C76:D76"/>
    <mergeCell ref="C77:D77"/>
    <mergeCell ref="C78:D78"/>
    <mergeCell ref="C79:D79"/>
    <mergeCell ref="C80:D80"/>
    <mergeCell ref="C81:D81"/>
  </mergeCells>
  <conditionalFormatting sqref="X17:AJ26">
    <cfRule type="expression" dxfId="7" priority="11" stopIfTrue="1">
      <formula>OR(Aux_Comp_Y_N&lt;1,Aux_Comp_Y_N="Other",ASH="No")</formula>
    </cfRule>
  </conditionalFormatting>
  <conditionalFormatting sqref="AK17:AW26">
    <cfRule type="expression" dxfId="6" priority="10" stopIfTrue="1">
      <formula>OR(Aux_Comp_Y_N&lt;&gt;2,ASH="No")</formula>
    </cfRule>
  </conditionalFormatting>
  <conditionalFormatting sqref="B70:G81 B84:G86 B82:D83">
    <cfRule type="expression" dxfId="5" priority="9" stopIfTrue="1">
      <formula>OR(Aux_Comp_Y_N&lt;1,Aux_Comp_Y_N="Other",ASH="No")</formula>
    </cfRule>
  </conditionalFormatting>
  <conditionalFormatting sqref="B52:G59 B66:G68 F60:G63 B60:D65">
    <cfRule type="expression" dxfId="4" priority="8" stopIfTrue="1">
      <formula>OR(ASH="No",Aux_Comp_Y_N=1,Aux_Comp_Y_N=2)</formula>
    </cfRule>
  </conditionalFormatting>
  <conditionalFormatting sqref="B17:W19 B29:F50 L31 H35:P39 H43:P48 B88:F90 B26:W26 B20:C25 F25:J25 F20:F24 H20:J24 L25:W25 L20:N24 P20:W24">
    <cfRule type="expression" dxfId="3" priority="7" stopIfTrue="1">
      <formula>AND(ASH="No")</formula>
    </cfRule>
  </conditionalFormatting>
  <conditionalFormatting sqref="E60:E63">
    <cfRule type="expression" dxfId="2" priority="3" stopIfTrue="1">
      <formula>OR(ASH="No",Aux_Comp_Y_N=1,Aux_Comp_Y_N=2)</formula>
    </cfRule>
  </conditionalFormatting>
  <conditionalFormatting sqref="E65:G65 F64:G64">
    <cfRule type="expression" dxfId="1" priority="2" stopIfTrue="1">
      <formula>OR(Aux_Comp_Y_N=1,Aux_Comp_Y_N=2)</formula>
    </cfRule>
  </conditionalFormatting>
  <conditionalFormatting sqref="E82:G83">
    <cfRule type="expression" dxfId="0" priority="1" stopIfTrue="1">
      <formula>OR(Aux_Comp_Y_N&lt;1,Aux_Comp_Y_N="Other")</formula>
    </cfRule>
  </conditionalFormatting>
  <dataValidations count="4">
    <dataValidation type="list" showInputMessage="1" showErrorMessage="1" sqref="D89">
      <formula1>E_Cycle_ON</formula1>
    </dataValidation>
    <dataValidation type="list" showInputMessage="1" showErrorMessage="1" sqref="E65 E83">
      <formula1>FRZ_Comp_Temp</formula1>
    </dataValidation>
    <dataValidation type="list" showInputMessage="1" showErrorMessage="1" sqref="D71">
      <formula1>"Warm only, Mid and Warm, Mid and Cold"</formula1>
    </dataValidation>
    <dataValidation type="list" showInputMessage="1" showErrorMessage="1" sqref="D53">
      <formula1>Temp_Set</formula1>
    </dataValidation>
  </dataValidations>
  <hyperlinks>
    <hyperlink ref="H4" location="Instructions!C33" display="Back to Instructions tab"/>
  </hyperlinks>
  <printOptions horizontalCentered="1"/>
  <pageMargins left="0.25" right="0.25" top="0.75" bottom="0.25" header="0.3" footer="0.3"/>
  <pageSetup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Z179"/>
  <sheetViews>
    <sheetView showGridLines="0" zoomScale="80" zoomScaleNormal="80" zoomScaleSheetLayoutView="100" workbookViewId="0">
      <selection activeCell="E4" sqref="E4:F4"/>
    </sheetView>
  </sheetViews>
  <sheetFormatPr defaultRowHeight="16.5" x14ac:dyDescent="0.3"/>
  <cols>
    <col min="1" max="1" width="3.85546875" style="35" customWidth="1"/>
    <col min="2" max="2" width="32.42578125" style="35" customWidth="1"/>
    <col min="3" max="3" width="51.140625" style="35" customWidth="1"/>
    <col min="4" max="7" width="15.140625" style="35" customWidth="1"/>
    <col min="8" max="8" width="14.5703125" style="35" customWidth="1"/>
    <col min="9" max="9" width="3.7109375" style="35" customWidth="1"/>
    <col min="10" max="10" width="14.140625" style="35" customWidth="1"/>
    <col min="11" max="14" width="15.28515625" style="35" customWidth="1"/>
    <col min="15" max="15" width="16.28515625" style="35" customWidth="1"/>
    <col min="16" max="16" width="12.7109375" style="35" customWidth="1"/>
    <col min="17" max="17" width="13.42578125" style="35" customWidth="1"/>
    <col min="18" max="18" width="11.7109375" style="35" customWidth="1"/>
    <col min="19" max="19" width="14.140625" style="35" customWidth="1"/>
    <col min="20" max="20" width="5.140625" style="35" customWidth="1"/>
    <col min="21" max="21" width="3.85546875" style="35" customWidth="1"/>
    <col min="22" max="16384" width="9.140625" style="35"/>
  </cols>
  <sheetData>
    <row r="1" spans="2:26" ht="17.25" thickBot="1" x14ac:dyDescent="0.35">
      <c r="U1" s="36"/>
    </row>
    <row r="2" spans="2:26" ht="18" thickBot="1" x14ac:dyDescent="0.35">
      <c r="B2" s="594" t="str">
        <f>'Version Control'!$B$2</f>
        <v>Title Block</v>
      </c>
      <c r="C2" s="595"/>
      <c r="U2" s="36"/>
    </row>
    <row r="3" spans="2:26" x14ac:dyDescent="0.3">
      <c r="B3" s="428" t="str">
        <f>'Version Control'!$B$3</f>
        <v>Test Report Template Name:</v>
      </c>
      <c r="C3" s="429" t="str">
        <f>'Version Control'!$C$3</f>
        <v xml:space="preserve">Residential Refrigerator-Freezer  </v>
      </c>
      <c r="U3" s="36"/>
    </row>
    <row r="4" spans="2:26" ht="18" x14ac:dyDescent="0.35">
      <c r="B4" s="426" t="str">
        <f>'Version Control'!$B$4</f>
        <v>Version Number:</v>
      </c>
      <c r="C4" s="556" t="str">
        <f>'Version Control'!$C$4</f>
        <v>v1.0</v>
      </c>
      <c r="E4" s="925" t="s">
        <v>283</v>
      </c>
      <c r="F4" s="925"/>
      <c r="U4" s="36"/>
    </row>
    <row r="5" spans="2:26" x14ac:dyDescent="0.3">
      <c r="B5" s="425" t="str">
        <f>'Version Control'!$B$5</f>
        <v xml:space="preserve">Latest Template Revision: </v>
      </c>
      <c r="C5" s="423">
        <f>'Version Control'!$C$5</f>
        <v>41842</v>
      </c>
      <c r="U5" s="36"/>
    </row>
    <row r="6" spans="2:26" x14ac:dyDescent="0.3">
      <c r="B6" s="425" t="str">
        <f>'Version Control'!$B$6</f>
        <v>Tab Name:</v>
      </c>
      <c r="C6" s="556" t="str">
        <f ca="1">MID(CELL("filename",B1), FIND("]", CELL("filename", B1))+ 1, 255)</f>
        <v>Photos</v>
      </c>
      <c r="U6" s="36"/>
    </row>
    <row r="7" spans="2:26" ht="37.5" customHeight="1" x14ac:dyDescent="0.3">
      <c r="B7" s="557" t="str">
        <f>'Version Control'!$B$7</f>
        <v>File Name:</v>
      </c>
      <c r="C7" s="558" t="str">
        <f ca="1">'Version Control'!$C$7</f>
        <v>Residential Refrigerator-Freezer Appendix A – v1.0.xlsx</v>
      </c>
      <c r="U7" s="36"/>
    </row>
    <row r="8" spans="2:26" ht="17.25" thickBot="1" x14ac:dyDescent="0.35">
      <c r="B8" s="427" t="str">
        <f>'Version Control'!$B$8</f>
        <v xml:space="preserve">Test Completion Date: </v>
      </c>
      <c r="C8" s="424" t="str">
        <f>'Version Control'!$C$8</f>
        <v>[MM/DD/YYYY]</v>
      </c>
      <c r="U8" s="36"/>
    </row>
    <row r="9" spans="2:26" x14ac:dyDescent="0.3">
      <c r="U9" s="36"/>
    </row>
    <row r="10" spans="2:26" ht="17.25" thickBot="1" x14ac:dyDescent="0.35">
      <c r="U10" s="36"/>
    </row>
    <row r="11" spans="2:26" ht="18" thickBot="1" x14ac:dyDescent="0.35">
      <c r="B11" s="45" t="s">
        <v>407</v>
      </c>
      <c r="C11" s="46"/>
      <c r="D11" s="46"/>
      <c r="E11" s="46"/>
      <c r="F11" s="46"/>
      <c r="G11" s="46"/>
      <c r="H11" s="47"/>
      <c r="J11" s="45" t="s">
        <v>269</v>
      </c>
      <c r="K11" s="46"/>
      <c r="L11" s="46"/>
      <c r="M11" s="46"/>
      <c r="N11" s="46"/>
      <c r="O11" s="46"/>
      <c r="P11" s="46"/>
      <c r="Q11" s="46"/>
      <c r="R11" s="46"/>
      <c r="S11" s="47"/>
      <c r="U11" s="36"/>
    </row>
    <row r="12" spans="2:26" x14ac:dyDescent="0.3">
      <c r="B12" s="919"/>
      <c r="C12" s="920"/>
      <c r="D12" s="920"/>
      <c r="E12" s="920"/>
      <c r="F12" s="920"/>
      <c r="G12" s="920"/>
      <c r="H12" s="921"/>
      <c r="J12" s="919"/>
      <c r="K12" s="920"/>
      <c r="L12" s="920"/>
      <c r="M12" s="920"/>
      <c r="N12" s="920"/>
      <c r="O12" s="920"/>
      <c r="P12" s="920"/>
      <c r="Q12" s="920"/>
      <c r="R12" s="920"/>
      <c r="S12" s="921"/>
      <c r="U12" s="36"/>
    </row>
    <row r="13" spans="2:26" x14ac:dyDescent="0.3">
      <c r="B13" s="919"/>
      <c r="C13" s="920"/>
      <c r="D13" s="920"/>
      <c r="E13" s="920"/>
      <c r="F13" s="920"/>
      <c r="G13" s="920"/>
      <c r="H13" s="921"/>
      <c r="J13" s="919"/>
      <c r="K13" s="920"/>
      <c r="L13" s="920"/>
      <c r="M13" s="920"/>
      <c r="N13" s="920"/>
      <c r="O13" s="920"/>
      <c r="P13" s="920"/>
      <c r="Q13" s="920"/>
      <c r="R13" s="920"/>
      <c r="S13" s="921"/>
      <c r="U13" s="36"/>
      <c r="V13" s="66"/>
      <c r="W13" s="40"/>
      <c r="X13" s="40"/>
      <c r="Y13" s="40"/>
      <c r="Z13" s="70"/>
    </row>
    <row r="14" spans="2:26" x14ac:dyDescent="0.3">
      <c r="B14" s="919"/>
      <c r="C14" s="920"/>
      <c r="D14" s="920"/>
      <c r="E14" s="920"/>
      <c r="F14" s="920"/>
      <c r="G14" s="920"/>
      <c r="H14" s="921"/>
      <c r="J14" s="919"/>
      <c r="K14" s="920"/>
      <c r="L14" s="920"/>
      <c r="M14" s="920"/>
      <c r="N14" s="920"/>
      <c r="O14" s="920"/>
      <c r="P14" s="920"/>
      <c r="Q14" s="920"/>
      <c r="R14" s="920"/>
      <c r="S14" s="921"/>
      <c r="U14" s="36"/>
    </row>
    <row r="15" spans="2:26" x14ac:dyDescent="0.3">
      <c r="B15" s="919"/>
      <c r="C15" s="920"/>
      <c r="D15" s="920"/>
      <c r="E15" s="920"/>
      <c r="F15" s="920"/>
      <c r="G15" s="920"/>
      <c r="H15" s="921"/>
      <c r="J15" s="919"/>
      <c r="K15" s="920"/>
      <c r="L15" s="920"/>
      <c r="M15" s="920"/>
      <c r="N15" s="920"/>
      <c r="O15" s="920"/>
      <c r="P15" s="920"/>
      <c r="Q15" s="920"/>
      <c r="R15" s="920"/>
      <c r="S15" s="921"/>
      <c r="U15" s="36"/>
    </row>
    <row r="16" spans="2:26" x14ac:dyDescent="0.3">
      <c r="B16" s="919"/>
      <c r="C16" s="920"/>
      <c r="D16" s="920"/>
      <c r="E16" s="920"/>
      <c r="F16" s="920"/>
      <c r="G16" s="920"/>
      <c r="H16" s="921"/>
      <c r="J16" s="919"/>
      <c r="K16" s="920"/>
      <c r="L16" s="920"/>
      <c r="M16" s="920"/>
      <c r="N16" s="920"/>
      <c r="O16" s="920"/>
      <c r="P16" s="920"/>
      <c r="Q16" s="920"/>
      <c r="R16" s="920"/>
      <c r="S16" s="921"/>
      <c r="U16" s="36"/>
    </row>
    <row r="17" spans="2:21" x14ac:dyDescent="0.3">
      <c r="B17" s="919"/>
      <c r="C17" s="920"/>
      <c r="D17" s="920"/>
      <c r="E17" s="920"/>
      <c r="F17" s="920"/>
      <c r="G17" s="920"/>
      <c r="H17" s="921"/>
      <c r="J17" s="919"/>
      <c r="K17" s="920"/>
      <c r="L17" s="920"/>
      <c r="M17" s="920"/>
      <c r="N17" s="920"/>
      <c r="O17" s="920"/>
      <c r="P17" s="920"/>
      <c r="Q17" s="920"/>
      <c r="R17" s="920"/>
      <c r="S17" s="921"/>
      <c r="U17" s="36"/>
    </row>
    <row r="18" spans="2:21" x14ac:dyDescent="0.3">
      <c r="B18" s="919"/>
      <c r="C18" s="920"/>
      <c r="D18" s="920"/>
      <c r="E18" s="920"/>
      <c r="F18" s="920"/>
      <c r="G18" s="920"/>
      <c r="H18" s="921"/>
      <c r="J18" s="919"/>
      <c r="K18" s="920"/>
      <c r="L18" s="920"/>
      <c r="M18" s="920"/>
      <c r="N18" s="920"/>
      <c r="O18" s="920"/>
      <c r="P18" s="920"/>
      <c r="Q18" s="920"/>
      <c r="R18" s="920"/>
      <c r="S18" s="921"/>
      <c r="U18" s="36"/>
    </row>
    <row r="19" spans="2:21" x14ac:dyDescent="0.3">
      <c r="B19" s="919"/>
      <c r="C19" s="920"/>
      <c r="D19" s="920"/>
      <c r="E19" s="920"/>
      <c r="F19" s="920"/>
      <c r="G19" s="920"/>
      <c r="H19" s="921"/>
      <c r="J19" s="919"/>
      <c r="K19" s="920"/>
      <c r="L19" s="920"/>
      <c r="M19" s="920"/>
      <c r="N19" s="920"/>
      <c r="O19" s="920"/>
      <c r="P19" s="920"/>
      <c r="Q19" s="920"/>
      <c r="R19" s="920"/>
      <c r="S19" s="921"/>
      <c r="U19" s="36"/>
    </row>
    <row r="20" spans="2:21" x14ac:dyDescent="0.3">
      <c r="B20" s="919"/>
      <c r="C20" s="920"/>
      <c r="D20" s="920"/>
      <c r="E20" s="920"/>
      <c r="F20" s="920"/>
      <c r="G20" s="920"/>
      <c r="H20" s="921"/>
      <c r="J20" s="919"/>
      <c r="K20" s="920"/>
      <c r="L20" s="920"/>
      <c r="M20" s="920"/>
      <c r="N20" s="920"/>
      <c r="O20" s="920"/>
      <c r="P20" s="920"/>
      <c r="Q20" s="920"/>
      <c r="R20" s="920"/>
      <c r="S20" s="921"/>
      <c r="U20" s="36"/>
    </row>
    <row r="21" spans="2:21" x14ac:dyDescent="0.3">
      <c r="B21" s="919"/>
      <c r="C21" s="920"/>
      <c r="D21" s="920"/>
      <c r="E21" s="920"/>
      <c r="F21" s="920"/>
      <c r="G21" s="920"/>
      <c r="H21" s="921"/>
      <c r="J21" s="919"/>
      <c r="K21" s="920"/>
      <c r="L21" s="920"/>
      <c r="M21" s="920"/>
      <c r="N21" s="920"/>
      <c r="O21" s="920"/>
      <c r="P21" s="920"/>
      <c r="Q21" s="920"/>
      <c r="R21" s="920"/>
      <c r="S21" s="921"/>
      <c r="U21" s="36"/>
    </row>
    <row r="22" spans="2:21" x14ac:dyDescent="0.3">
      <c r="B22" s="919"/>
      <c r="C22" s="920"/>
      <c r="D22" s="920"/>
      <c r="E22" s="920"/>
      <c r="F22" s="920"/>
      <c r="G22" s="920"/>
      <c r="H22" s="921"/>
      <c r="J22" s="919"/>
      <c r="K22" s="920"/>
      <c r="L22" s="920"/>
      <c r="M22" s="920"/>
      <c r="N22" s="920"/>
      <c r="O22" s="920"/>
      <c r="P22" s="920"/>
      <c r="Q22" s="920"/>
      <c r="R22" s="920"/>
      <c r="S22" s="921"/>
      <c r="U22" s="36"/>
    </row>
    <row r="23" spans="2:21" x14ac:dyDescent="0.3">
      <c r="B23" s="919"/>
      <c r="C23" s="920"/>
      <c r="D23" s="920"/>
      <c r="E23" s="920"/>
      <c r="F23" s="920"/>
      <c r="G23" s="920"/>
      <c r="H23" s="921"/>
      <c r="J23" s="919"/>
      <c r="K23" s="920"/>
      <c r="L23" s="920"/>
      <c r="M23" s="920"/>
      <c r="N23" s="920"/>
      <c r="O23" s="920"/>
      <c r="P23" s="920"/>
      <c r="Q23" s="920"/>
      <c r="R23" s="920"/>
      <c r="S23" s="921"/>
      <c r="U23" s="36"/>
    </row>
    <row r="24" spans="2:21" x14ac:dyDescent="0.3">
      <c r="B24" s="919"/>
      <c r="C24" s="920"/>
      <c r="D24" s="920"/>
      <c r="E24" s="920"/>
      <c r="F24" s="920"/>
      <c r="G24" s="920"/>
      <c r="H24" s="921"/>
      <c r="J24" s="919"/>
      <c r="K24" s="920"/>
      <c r="L24" s="920"/>
      <c r="M24" s="920"/>
      <c r="N24" s="920"/>
      <c r="O24" s="920"/>
      <c r="P24" s="920"/>
      <c r="Q24" s="920"/>
      <c r="R24" s="920"/>
      <c r="S24" s="921"/>
      <c r="U24" s="36"/>
    </row>
    <row r="25" spans="2:21" x14ac:dyDescent="0.3">
      <c r="B25" s="919"/>
      <c r="C25" s="920"/>
      <c r="D25" s="920"/>
      <c r="E25" s="920"/>
      <c r="F25" s="920"/>
      <c r="G25" s="920"/>
      <c r="H25" s="921"/>
      <c r="J25" s="919"/>
      <c r="K25" s="920"/>
      <c r="L25" s="920"/>
      <c r="M25" s="920"/>
      <c r="N25" s="920"/>
      <c r="O25" s="920"/>
      <c r="P25" s="920"/>
      <c r="Q25" s="920"/>
      <c r="R25" s="920"/>
      <c r="S25" s="921"/>
      <c r="U25" s="36"/>
    </row>
    <row r="26" spans="2:21" x14ac:dyDescent="0.3">
      <c r="B26" s="919"/>
      <c r="C26" s="920"/>
      <c r="D26" s="920"/>
      <c r="E26" s="920"/>
      <c r="F26" s="920"/>
      <c r="G26" s="920"/>
      <c r="H26" s="921"/>
      <c r="J26" s="919"/>
      <c r="K26" s="920"/>
      <c r="L26" s="920"/>
      <c r="M26" s="920"/>
      <c r="N26" s="920"/>
      <c r="O26" s="920"/>
      <c r="P26" s="920"/>
      <c r="Q26" s="920"/>
      <c r="R26" s="920"/>
      <c r="S26" s="921"/>
      <c r="U26" s="36"/>
    </row>
    <row r="27" spans="2:21" x14ac:dyDescent="0.3">
      <c r="B27" s="919"/>
      <c r="C27" s="920"/>
      <c r="D27" s="920"/>
      <c r="E27" s="920"/>
      <c r="F27" s="920"/>
      <c r="G27" s="920"/>
      <c r="H27" s="921"/>
      <c r="J27" s="919"/>
      <c r="K27" s="920"/>
      <c r="L27" s="920"/>
      <c r="M27" s="920"/>
      <c r="N27" s="920"/>
      <c r="O27" s="920"/>
      <c r="P27" s="920"/>
      <c r="Q27" s="920"/>
      <c r="R27" s="920"/>
      <c r="S27" s="921"/>
      <c r="U27" s="36"/>
    </row>
    <row r="28" spans="2:21" x14ac:dyDescent="0.3">
      <c r="B28" s="919"/>
      <c r="C28" s="920"/>
      <c r="D28" s="920"/>
      <c r="E28" s="920"/>
      <c r="F28" s="920"/>
      <c r="G28" s="920"/>
      <c r="H28" s="921"/>
      <c r="J28" s="919"/>
      <c r="K28" s="920"/>
      <c r="L28" s="920"/>
      <c r="M28" s="920"/>
      <c r="N28" s="920"/>
      <c r="O28" s="920"/>
      <c r="P28" s="920"/>
      <c r="Q28" s="920"/>
      <c r="R28" s="920"/>
      <c r="S28" s="921"/>
      <c r="U28" s="36"/>
    </row>
    <row r="29" spans="2:21" x14ac:dyDescent="0.3">
      <c r="B29" s="919"/>
      <c r="C29" s="920"/>
      <c r="D29" s="920"/>
      <c r="E29" s="920"/>
      <c r="F29" s="920"/>
      <c r="G29" s="920"/>
      <c r="H29" s="921"/>
      <c r="J29" s="919"/>
      <c r="K29" s="920"/>
      <c r="L29" s="920"/>
      <c r="M29" s="920"/>
      <c r="N29" s="920"/>
      <c r="O29" s="920"/>
      <c r="P29" s="920"/>
      <c r="Q29" s="920"/>
      <c r="R29" s="920"/>
      <c r="S29" s="921"/>
      <c r="U29" s="36"/>
    </row>
    <row r="30" spans="2:21" x14ac:dyDescent="0.3">
      <c r="B30" s="919"/>
      <c r="C30" s="920"/>
      <c r="D30" s="920"/>
      <c r="E30" s="920"/>
      <c r="F30" s="920"/>
      <c r="G30" s="920"/>
      <c r="H30" s="921"/>
      <c r="J30" s="919"/>
      <c r="K30" s="920"/>
      <c r="L30" s="920"/>
      <c r="M30" s="920"/>
      <c r="N30" s="920"/>
      <c r="O30" s="920"/>
      <c r="P30" s="920"/>
      <c r="Q30" s="920"/>
      <c r="R30" s="920"/>
      <c r="S30" s="921"/>
      <c r="U30" s="36"/>
    </row>
    <row r="31" spans="2:21" x14ac:dyDescent="0.3">
      <c r="B31" s="919"/>
      <c r="C31" s="920"/>
      <c r="D31" s="920"/>
      <c r="E31" s="920"/>
      <c r="F31" s="920"/>
      <c r="G31" s="920"/>
      <c r="H31" s="921"/>
      <c r="J31" s="919"/>
      <c r="K31" s="920"/>
      <c r="L31" s="920"/>
      <c r="M31" s="920"/>
      <c r="N31" s="920"/>
      <c r="O31" s="920"/>
      <c r="P31" s="920"/>
      <c r="Q31" s="920"/>
      <c r="R31" s="920"/>
      <c r="S31" s="921"/>
      <c r="U31" s="36"/>
    </row>
    <row r="32" spans="2:21" x14ac:dyDescent="0.3">
      <c r="B32" s="919"/>
      <c r="C32" s="920"/>
      <c r="D32" s="920"/>
      <c r="E32" s="920"/>
      <c r="F32" s="920"/>
      <c r="G32" s="920"/>
      <c r="H32" s="921"/>
      <c r="J32" s="919"/>
      <c r="K32" s="920"/>
      <c r="L32" s="920"/>
      <c r="M32" s="920"/>
      <c r="N32" s="920"/>
      <c r="O32" s="920"/>
      <c r="P32" s="920"/>
      <c r="Q32" s="920"/>
      <c r="R32" s="920"/>
      <c r="S32" s="921"/>
      <c r="U32" s="36"/>
    </row>
    <row r="33" spans="2:21" x14ac:dyDescent="0.3">
      <c r="B33" s="919"/>
      <c r="C33" s="920"/>
      <c r="D33" s="920"/>
      <c r="E33" s="920"/>
      <c r="F33" s="920"/>
      <c r="G33" s="920"/>
      <c r="H33" s="921"/>
      <c r="J33" s="919"/>
      <c r="K33" s="920"/>
      <c r="L33" s="920"/>
      <c r="M33" s="920"/>
      <c r="N33" s="920"/>
      <c r="O33" s="920"/>
      <c r="P33" s="920"/>
      <c r="Q33" s="920"/>
      <c r="R33" s="920"/>
      <c r="S33" s="921"/>
      <c r="U33" s="36"/>
    </row>
    <row r="34" spans="2:21" x14ac:dyDescent="0.3">
      <c r="B34" s="919"/>
      <c r="C34" s="920"/>
      <c r="D34" s="920"/>
      <c r="E34" s="920"/>
      <c r="F34" s="920"/>
      <c r="G34" s="920"/>
      <c r="H34" s="921"/>
      <c r="J34" s="919"/>
      <c r="K34" s="920"/>
      <c r="L34" s="920"/>
      <c r="M34" s="920"/>
      <c r="N34" s="920"/>
      <c r="O34" s="920"/>
      <c r="P34" s="920"/>
      <c r="Q34" s="920"/>
      <c r="R34" s="920"/>
      <c r="S34" s="921"/>
      <c r="U34" s="36"/>
    </row>
    <row r="35" spans="2:21" x14ac:dyDescent="0.3">
      <c r="B35" s="919"/>
      <c r="C35" s="920"/>
      <c r="D35" s="920"/>
      <c r="E35" s="920"/>
      <c r="F35" s="920"/>
      <c r="G35" s="920"/>
      <c r="H35" s="921"/>
      <c r="J35" s="919"/>
      <c r="K35" s="920"/>
      <c r="L35" s="920"/>
      <c r="M35" s="920"/>
      <c r="N35" s="920"/>
      <c r="O35" s="920"/>
      <c r="P35" s="920"/>
      <c r="Q35" s="920"/>
      <c r="R35" s="920"/>
      <c r="S35" s="921"/>
      <c r="U35" s="36"/>
    </row>
    <row r="36" spans="2:21" x14ac:dyDescent="0.3">
      <c r="B36" s="919"/>
      <c r="C36" s="920"/>
      <c r="D36" s="920"/>
      <c r="E36" s="920"/>
      <c r="F36" s="920"/>
      <c r="G36" s="920"/>
      <c r="H36" s="921"/>
      <c r="J36" s="919"/>
      <c r="K36" s="920"/>
      <c r="L36" s="920"/>
      <c r="M36" s="920"/>
      <c r="N36" s="920"/>
      <c r="O36" s="920"/>
      <c r="P36" s="920"/>
      <c r="Q36" s="920"/>
      <c r="R36" s="920"/>
      <c r="S36" s="921"/>
      <c r="U36" s="36"/>
    </row>
    <row r="37" spans="2:21" ht="17.25" thickBot="1" x14ac:dyDescent="0.35">
      <c r="B37" s="922"/>
      <c r="C37" s="923"/>
      <c r="D37" s="923"/>
      <c r="E37" s="923"/>
      <c r="F37" s="923"/>
      <c r="G37" s="923"/>
      <c r="H37" s="924"/>
      <c r="J37" s="922"/>
      <c r="K37" s="923"/>
      <c r="L37" s="923"/>
      <c r="M37" s="923"/>
      <c r="N37" s="923"/>
      <c r="O37" s="923"/>
      <c r="P37" s="923"/>
      <c r="Q37" s="923"/>
      <c r="R37" s="923"/>
      <c r="S37" s="924"/>
      <c r="U37" s="36"/>
    </row>
    <row r="38" spans="2:21" ht="17.25" thickBot="1" x14ac:dyDescent="0.35">
      <c r="U38" s="36"/>
    </row>
    <row r="39" spans="2:21" ht="18" thickBot="1" x14ac:dyDescent="0.35">
      <c r="B39" s="45" t="s">
        <v>268</v>
      </c>
      <c r="C39" s="46"/>
      <c r="D39" s="46"/>
      <c r="E39" s="46"/>
      <c r="F39" s="46"/>
      <c r="G39" s="46"/>
      <c r="H39" s="46"/>
      <c r="I39" s="46"/>
      <c r="J39" s="46"/>
      <c r="K39" s="46"/>
      <c r="L39" s="46"/>
      <c r="M39" s="46"/>
      <c r="N39" s="46"/>
      <c r="O39" s="46"/>
      <c r="P39" s="46"/>
      <c r="Q39" s="46"/>
      <c r="R39" s="46"/>
      <c r="S39" s="47"/>
      <c r="U39" s="36"/>
    </row>
    <row r="40" spans="2:21" x14ac:dyDescent="0.3">
      <c r="B40" s="919"/>
      <c r="C40" s="920"/>
      <c r="D40" s="920"/>
      <c r="E40" s="920"/>
      <c r="F40" s="920"/>
      <c r="G40" s="920"/>
      <c r="H40" s="920"/>
      <c r="I40" s="920"/>
      <c r="J40" s="920"/>
      <c r="K40" s="920"/>
      <c r="L40" s="920"/>
      <c r="M40" s="920"/>
      <c r="N40" s="920"/>
      <c r="O40" s="920"/>
      <c r="P40" s="920"/>
      <c r="Q40" s="920"/>
      <c r="R40" s="920"/>
      <c r="S40" s="921"/>
      <c r="U40" s="36"/>
    </row>
    <row r="41" spans="2:21" x14ac:dyDescent="0.3">
      <c r="B41" s="919"/>
      <c r="C41" s="920"/>
      <c r="D41" s="920"/>
      <c r="E41" s="920"/>
      <c r="F41" s="920"/>
      <c r="G41" s="920"/>
      <c r="H41" s="920"/>
      <c r="I41" s="920"/>
      <c r="J41" s="920"/>
      <c r="K41" s="920"/>
      <c r="L41" s="920"/>
      <c r="M41" s="920"/>
      <c r="N41" s="920"/>
      <c r="O41" s="920"/>
      <c r="P41" s="920"/>
      <c r="Q41" s="920"/>
      <c r="R41" s="920"/>
      <c r="S41" s="921"/>
      <c r="U41" s="36"/>
    </row>
    <row r="42" spans="2:21" x14ac:dyDescent="0.3">
      <c r="B42" s="919"/>
      <c r="C42" s="920"/>
      <c r="D42" s="920"/>
      <c r="E42" s="920"/>
      <c r="F42" s="920"/>
      <c r="G42" s="920"/>
      <c r="H42" s="920"/>
      <c r="I42" s="920"/>
      <c r="J42" s="920"/>
      <c r="K42" s="920"/>
      <c r="L42" s="920"/>
      <c r="M42" s="920"/>
      <c r="N42" s="920"/>
      <c r="O42" s="920"/>
      <c r="P42" s="920"/>
      <c r="Q42" s="920"/>
      <c r="R42" s="920"/>
      <c r="S42" s="921"/>
      <c r="U42" s="36"/>
    </row>
    <row r="43" spans="2:21" x14ac:dyDescent="0.3">
      <c r="B43" s="919"/>
      <c r="C43" s="920"/>
      <c r="D43" s="920"/>
      <c r="E43" s="920"/>
      <c r="F43" s="920"/>
      <c r="G43" s="920"/>
      <c r="H43" s="920"/>
      <c r="I43" s="920"/>
      <c r="J43" s="920"/>
      <c r="K43" s="920"/>
      <c r="L43" s="920"/>
      <c r="M43" s="920"/>
      <c r="N43" s="920"/>
      <c r="O43" s="920"/>
      <c r="P43" s="920"/>
      <c r="Q43" s="920"/>
      <c r="R43" s="920"/>
      <c r="S43" s="921"/>
      <c r="U43" s="36"/>
    </row>
    <row r="44" spans="2:21" x14ac:dyDescent="0.3">
      <c r="B44" s="919"/>
      <c r="C44" s="920"/>
      <c r="D44" s="920"/>
      <c r="E44" s="920"/>
      <c r="F44" s="920"/>
      <c r="G44" s="920"/>
      <c r="H44" s="920"/>
      <c r="I44" s="920"/>
      <c r="J44" s="920"/>
      <c r="K44" s="920"/>
      <c r="L44" s="920"/>
      <c r="M44" s="920"/>
      <c r="N44" s="920"/>
      <c r="O44" s="920"/>
      <c r="P44" s="920"/>
      <c r="Q44" s="920"/>
      <c r="R44" s="920"/>
      <c r="S44" s="921"/>
      <c r="U44" s="36"/>
    </row>
    <row r="45" spans="2:21" x14ac:dyDescent="0.3">
      <c r="B45" s="919"/>
      <c r="C45" s="920"/>
      <c r="D45" s="920"/>
      <c r="E45" s="920"/>
      <c r="F45" s="920"/>
      <c r="G45" s="920"/>
      <c r="H45" s="920"/>
      <c r="I45" s="920"/>
      <c r="J45" s="920"/>
      <c r="K45" s="920"/>
      <c r="L45" s="920"/>
      <c r="M45" s="920"/>
      <c r="N45" s="920"/>
      <c r="O45" s="920"/>
      <c r="P45" s="920"/>
      <c r="Q45" s="920"/>
      <c r="R45" s="920"/>
      <c r="S45" s="921"/>
      <c r="U45" s="36"/>
    </row>
    <row r="46" spans="2:21" x14ac:dyDescent="0.3">
      <c r="B46" s="919"/>
      <c r="C46" s="920"/>
      <c r="D46" s="920"/>
      <c r="E46" s="920"/>
      <c r="F46" s="920"/>
      <c r="G46" s="920"/>
      <c r="H46" s="920"/>
      <c r="I46" s="920"/>
      <c r="J46" s="920"/>
      <c r="K46" s="920"/>
      <c r="L46" s="920"/>
      <c r="M46" s="920"/>
      <c r="N46" s="920"/>
      <c r="O46" s="920"/>
      <c r="P46" s="920"/>
      <c r="Q46" s="920"/>
      <c r="R46" s="920"/>
      <c r="S46" s="921"/>
      <c r="U46" s="36"/>
    </row>
    <row r="47" spans="2:21" x14ac:dyDescent="0.3">
      <c r="B47" s="919"/>
      <c r="C47" s="920"/>
      <c r="D47" s="920"/>
      <c r="E47" s="920"/>
      <c r="F47" s="920"/>
      <c r="G47" s="920"/>
      <c r="H47" s="920"/>
      <c r="I47" s="920"/>
      <c r="J47" s="920"/>
      <c r="K47" s="920"/>
      <c r="L47" s="920"/>
      <c r="M47" s="920"/>
      <c r="N47" s="920"/>
      <c r="O47" s="920"/>
      <c r="P47" s="920"/>
      <c r="Q47" s="920"/>
      <c r="R47" s="920"/>
      <c r="S47" s="921"/>
      <c r="U47" s="36"/>
    </row>
    <row r="48" spans="2:21" x14ac:dyDescent="0.3">
      <c r="B48" s="919"/>
      <c r="C48" s="920"/>
      <c r="D48" s="920"/>
      <c r="E48" s="920"/>
      <c r="F48" s="920"/>
      <c r="G48" s="920"/>
      <c r="H48" s="920"/>
      <c r="I48" s="920"/>
      <c r="J48" s="920"/>
      <c r="K48" s="920"/>
      <c r="L48" s="920"/>
      <c r="M48" s="920"/>
      <c r="N48" s="920"/>
      <c r="O48" s="920"/>
      <c r="P48" s="920"/>
      <c r="Q48" s="920"/>
      <c r="R48" s="920"/>
      <c r="S48" s="921"/>
      <c r="U48" s="36"/>
    </row>
    <row r="49" spans="2:21" x14ac:dyDescent="0.3">
      <c r="B49" s="919"/>
      <c r="C49" s="920"/>
      <c r="D49" s="920"/>
      <c r="E49" s="920"/>
      <c r="F49" s="920"/>
      <c r="G49" s="920"/>
      <c r="H49" s="920"/>
      <c r="I49" s="920"/>
      <c r="J49" s="920"/>
      <c r="K49" s="920"/>
      <c r="L49" s="920"/>
      <c r="M49" s="920"/>
      <c r="N49" s="920"/>
      <c r="O49" s="920"/>
      <c r="P49" s="920"/>
      <c r="Q49" s="920"/>
      <c r="R49" s="920"/>
      <c r="S49" s="921"/>
      <c r="U49" s="36"/>
    </row>
    <row r="50" spans="2:21" x14ac:dyDescent="0.3">
      <c r="B50" s="919"/>
      <c r="C50" s="920"/>
      <c r="D50" s="920"/>
      <c r="E50" s="920"/>
      <c r="F50" s="920"/>
      <c r="G50" s="920"/>
      <c r="H50" s="920"/>
      <c r="I50" s="920"/>
      <c r="J50" s="920"/>
      <c r="K50" s="920"/>
      <c r="L50" s="920"/>
      <c r="M50" s="920"/>
      <c r="N50" s="920"/>
      <c r="O50" s="920"/>
      <c r="P50" s="920"/>
      <c r="Q50" s="920"/>
      <c r="R50" s="920"/>
      <c r="S50" s="921"/>
      <c r="U50" s="36"/>
    </row>
    <row r="51" spans="2:21" x14ac:dyDescent="0.3">
      <c r="B51" s="919"/>
      <c r="C51" s="920"/>
      <c r="D51" s="920"/>
      <c r="E51" s="920"/>
      <c r="F51" s="920"/>
      <c r="G51" s="920"/>
      <c r="H51" s="920"/>
      <c r="I51" s="920"/>
      <c r="J51" s="920"/>
      <c r="K51" s="920"/>
      <c r="L51" s="920"/>
      <c r="M51" s="920"/>
      <c r="N51" s="920"/>
      <c r="O51" s="920"/>
      <c r="P51" s="920"/>
      <c r="Q51" s="920"/>
      <c r="R51" s="920"/>
      <c r="S51" s="921"/>
      <c r="U51" s="36"/>
    </row>
    <row r="52" spans="2:21" x14ac:dyDescent="0.3">
      <c r="B52" s="919"/>
      <c r="C52" s="920"/>
      <c r="D52" s="920"/>
      <c r="E52" s="920"/>
      <c r="F52" s="920"/>
      <c r="G52" s="920"/>
      <c r="H52" s="920"/>
      <c r="I52" s="920"/>
      <c r="J52" s="920"/>
      <c r="K52" s="920"/>
      <c r="L52" s="920"/>
      <c r="M52" s="920"/>
      <c r="N52" s="920"/>
      <c r="O52" s="920"/>
      <c r="P52" s="920"/>
      <c r="Q52" s="920"/>
      <c r="R52" s="920"/>
      <c r="S52" s="921"/>
      <c r="U52" s="36"/>
    </row>
    <row r="53" spans="2:21" x14ac:dyDescent="0.3">
      <c r="B53" s="919"/>
      <c r="C53" s="920"/>
      <c r="D53" s="920"/>
      <c r="E53" s="920"/>
      <c r="F53" s="920"/>
      <c r="G53" s="920"/>
      <c r="H53" s="920"/>
      <c r="I53" s="920"/>
      <c r="J53" s="920"/>
      <c r="K53" s="920"/>
      <c r="L53" s="920"/>
      <c r="M53" s="920"/>
      <c r="N53" s="920"/>
      <c r="O53" s="920"/>
      <c r="P53" s="920"/>
      <c r="Q53" s="920"/>
      <c r="R53" s="920"/>
      <c r="S53" s="921"/>
      <c r="U53" s="36"/>
    </row>
    <row r="54" spans="2:21" x14ac:dyDescent="0.3">
      <c r="B54" s="919"/>
      <c r="C54" s="920"/>
      <c r="D54" s="920"/>
      <c r="E54" s="920"/>
      <c r="F54" s="920"/>
      <c r="G54" s="920"/>
      <c r="H54" s="920"/>
      <c r="I54" s="920"/>
      <c r="J54" s="920"/>
      <c r="K54" s="920"/>
      <c r="L54" s="920"/>
      <c r="M54" s="920"/>
      <c r="N54" s="920"/>
      <c r="O54" s="920"/>
      <c r="P54" s="920"/>
      <c r="Q54" s="920"/>
      <c r="R54" s="920"/>
      <c r="S54" s="921"/>
      <c r="U54" s="36"/>
    </row>
    <row r="55" spans="2:21" x14ac:dyDescent="0.3">
      <c r="B55" s="919"/>
      <c r="C55" s="920"/>
      <c r="D55" s="920"/>
      <c r="E55" s="920"/>
      <c r="F55" s="920"/>
      <c r="G55" s="920"/>
      <c r="H55" s="920"/>
      <c r="I55" s="920"/>
      <c r="J55" s="920"/>
      <c r="K55" s="920"/>
      <c r="L55" s="920"/>
      <c r="M55" s="920"/>
      <c r="N55" s="920"/>
      <c r="O55" s="920"/>
      <c r="P55" s="920"/>
      <c r="Q55" s="920"/>
      <c r="R55" s="920"/>
      <c r="S55" s="921"/>
      <c r="U55" s="36"/>
    </row>
    <row r="56" spans="2:21" x14ac:dyDescent="0.3">
      <c r="B56" s="919"/>
      <c r="C56" s="920"/>
      <c r="D56" s="920"/>
      <c r="E56" s="920"/>
      <c r="F56" s="920"/>
      <c r="G56" s="920"/>
      <c r="H56" s="920"/>
      <c r="I56" s="920"/>
      <c r="J56" s="920"/>
      <c r="K56" s="920"/>
      <c r="L56" s="920"/>
      <c r="M56" s="920"/>
      <c r="N56" s="920"/>
      <c r="O56" s="920"/>
      <c r="P56" s="920"/>
      <c r="Q56" s="920"/>
      <c r="R56" s="920"/>
      <c r="S56" s="921"/>
      <c r="U56" s="36"/>
    </row>
    <row r="57" spans="2:21" x14ac:dyDescent="0.3">
      <c r="B57" s="919"/>
      <c r="C57" s="920"/>
      <c r="D57" s="920"/>
      <c r="E57" s="920"/>
      <c r="F57" s="920"/>
      <c r="G57" s="920"/>
      <c r="H57" s="920"/>
      <c r="I57" s="920"/>
      <c r="J57" s="920"/>
      <c r="K57" s="920"/>
      <c r="L57" s="920"/>
      <c r="M57" s="920"/>
      <c r="N57" s="920"/>
      <c r="O57" s="920"/>
      <c r="P57" s="920"/>
      <c r="Q57" s="920"/>
      <c r="R57" s="920"/>
      <c r="S57" s="921"/>
      <c r="U57" s="36"/>
    </row>
    <row r="58" spans="2:21" x14ac:dyDescent="0.3">
      <c r="B58" s="919"/>
      <c r="C58" s="920"/>
      <c r="D58" s="920"/>
      <c r="E58" s="920"/>
      <c r="F58" s="920"/>
      <c r="G58" s="920"/>
      <c r="H58" s="920"/>
      <c r="I58" s="920"/>
      <c r="J58" s="920"/>
      <c r="K58" s="920"/>
      <c r="L58" s="920"/>
      <c r="M58" s="920"/>
      <c r="N58" s="920"/>
      <c r="O58" s="920"/>
      <c r="P58" s="920"/>
      <c r="Q58" s="920"/>
      <c r="R58" s="920"/>
      <c r="S58" s="921"/>
      <c r="U58" s="36"/>
    </row>
    <row r="59" spans="2:21" x14ac:dyDescent="0.3">
      <c r="B59" s="919"/>
      <c r="C59" s="920"/>
      <c r="D59" s="920"/>
      <c r="E59" s="920"/>
      <c r="F59" s="920"/>
      <c r="G59" s="920"/>
      <c r="H59" s="920"/>
      <c r="I59" s="920"/>
      <c r="J59" s="920"/>
      <c r="K59" s="920"/>
      <c r="L59" s="920"/>
      <c r="M59" s="920"/>
      <c r="N59" s="920"/>
      <c r="O59" s="920"/>
      <c r="P59" s="920"/>
      <c r="Q59" s="920"/>
      <c r="R59" s="920"/>
      <c r="S59" s="921"/>
      <c r="U59" s="36"/>
    </row>
    <row r="60" spans="2:21" x14ac:dyDescent="0.3">
      <c r="B60" s="919"/>
      <c r="C60" s="920"/>
      <c r="D60" s="920"/>
      <c r="E60" s="920"/>
      <c r="F60" s="920"/>
      <c r="G60" s="920"/>
      <c r="H60" s="920"/>
      <c r="I60" s="920"/>
      <c r="J60" s="920"/>
      <c r="K60" s="920"/>
      <c r="L60" s="920"/>
      <c r="M60" s="920"/>
      <c r="N60" s="920"/>
      <c r="O60" s="920"/>
      <c r="P60" s="920"/>
      <c r="Q60" s="920"/>
      <c r="R60" s="920"/>
      <c r="S60" s="921"/>
      <c r="U60" s="36"/>
    </row>
    <row r="61" spans="2:21" x14ac:dyDescent="0.3">
      <c r="B61" s="919"/>
      <c r="C61" s="920"/>
      <c r="D61" s="920"/>
      <c r="E61" s="920"/>
      <c r="F61" s="920"/>
      <c r="G61" s="920"/>
      <c r="H61" s="920"/>
      <c r="I61" s="920"/>
      <c r="J61" s="920"/>
      <c r="K61" s="920"/>
      <c r="L61" s="920"/>
      <c r="M61" s="920"/>
      <c r="N61" s="920"/>
      <c r="O61" s="920"/>
      <c r="P61" s="920"/>
      <c r="Q61" s="920"/>
      <c r="R61" s="920"/>
      <c r="S61" s="921"/>
      <c r="U61" s="36"/>
    </row>
    <row r="62" spans="2:21" x14ac:dyDescent="0.3">
      <c r="B62" s="919"/>
      <c r="C62" s="920"/>
      <c r="D62" s="920"/>
      <c r="E62" s="920"/>
      <c r="F62" s="920"/>
      <c r="G62" s="920"/>
      <c r="H62" s="920"/>
      <c r="I62" s="920"/>
      <c r="J62" s="920"/>
      <c r="K62" s="920"/>
      <c r="L62" s="920"/>
      <c r="M62" s="920"/>
      <c r="N62" s="920"/>
      <c r="O62" s="920"/>
      <c r="P62" s="920"/>
      <c r="Q62" s="920"/>
      <c r="R62" s="920"/>
      <c r="S62" s="921"/>
      <c r="U62" s="36"/>
    </row>
    <row r="63" spans="2:21" x14ac:dyDescent="0.3">
      <c r="B63" s="919"/>
      <c r="C63" s="920"/>
      <c r="D63" s="920"/>
      <c r="E63" s="920"/>
      <c r="F63" s="920"/>
      <c r="G63" s="920"/>
      <c r="H63" s="920"/>
      <c r="I63" s="920"/>
      <c r="J63" s="920"/>
      <c r="K63" s="920"/>
      <c r="L63" s="920"/>
      <c r="M63" s="920"/>
      <c r="N63" s="920"/>
      <c r="O63" s="920"/>
      <c r="P63" s="920"/>
      <c r="Q63" s="920"/>
      <c r="R63" s="920"/>
      <c r="S63" s="921"/>
      <c r="U63" s="36"/>
    </row>
    <row r="64" spans="2:21" x14ac:dyDescent="0.3">
      <c r="B64" s="919"/>
      <c r="C64" s="920"/>
      <c r="D64" s="920"/>
      <c r="E64" s="920"/>
      <c r="F64" s="920"/>
      <c r="G64" s="920"/>
      <c r="H64" s="920"/>
      <c r="I64" s="920"/>
      <c r="J64" s="920"/>
      <c r="K64" s="920"/>
      <c r="L64" s="920"/>
      <c r="M64" s="920"/>
      <c r="N64" s="920"/>
      <c r="O64" s="920"/>
      <c r="P64" s="920"/>
      <c r="Q64" s="920"/>
      <c r="R64" s="920"/>
      <c r="S64" s="921"/>
      <c r="U64" s="36"/>
    </row>
    <row r="65" spans="2:21" ht="17.25" thickBot="1" x14ac:dyDescent="0.35">
      <c r="B65" s="922"/>
      <c r="C65" s="923"/>
      <c r="D65" s="923"/>
      <c r="E65" s="923"/>
      <c r="F65" s="923"/>
      <c r="G65" s="923"/>
      <c r="H65" s="923"/>
      <c r="I65" s="923"/>
      <c r="J65" s="923"/>
      <c r="K65" s="923"/>
      <c r="L65" s="923"/>
      <c r="M65" s="923"/>
      <c r="N65" s="923"/>
      <c r="O65" s="923"/>
      <c r="P65" s="923"/>
      <c r="Q65" s="923"/>
      <c r="R65" s="923"/>
      <c r="S65" s="924"/>
      <c r="U65" s="36"/>
    </row>
    <row r="66" spans="2:21" ht="17.25" thickBot="1" x14ac:dyDescent="0.35">
      <c r="B66" s="40"/>
      <c r="C66" s="40"/>
      <c r="D66" s="40"/>
      <c r="E66" s="40"/>
      <c r="F66" s="40"/>
      <c r="G66" s="40"/>
      <c r="H66" s="40"/>
      <c r="U66" s="36"/>
    </row>
    <row r="67" spans="2:21" ht="18" thickBot="1" x14ac:dyDescent="0.35">
      <c r="B67" s="45" t="s">
        <v>406</v>
      </c>
      <c r="C67" s="46"/>
      <c r="D67" s="46"/>
      <c r="E67" s="46"/>
      <c r="F67" s="46"/>
      <c r="G67" s="46"/>
      <c r="H67" s="47"/>
      <c r="J67" s="45" t="s">
        <v>267</v>
      </c>
      <c r="K67" s="46"/>
      <c r="L67" s="46"/>
      <c r="M67" s="46"/>
      <c r="N67" s="46"/>
      <c r="O67" s="46"/>
      <c r="P67" s="46"/>
      <c r="Q67" s="46"/>
      <c r="R67" s="46"/>
      <c r="S67" s="47"/>
      <c r="U67" s="36"/>
    </row>
    <row r="68" spans="2:21" x14ac:dyDescent="0.3">
      <c r="B68" s="919"/>
      <c r="C68" s="920"/>
      <c r="D68" s="920"/>
      <c r="E68" s="920"/>
      <c r="F68" s="920"/>
      <c r="G68" s="920"/>
      <c r="H68" s="921"/>
      <c r="J68" s="919"/>
      <c r="K68" s="920"/>
      <c r="L68" s="920"/>
      <c r="M68" s="920"/>
      <c r="N68" s="920"/>
      <c r="O68" s="920"/>
      <c r="P68" s="920"/>
      <c r="Q68" s="920"/>
      <c r="R68" s="920"/>
      <c r="S68" s="921"/>
      <c r="U68" s="36"/>
    </row>
    <row r="69" spans="2:21" x14ac:dyDescent="0.3">
      <c r="B69" s="919"/>
      <c r="C69" s="920"/>
      <c r="D69" s="920"/>
      <c r="E69" s="920"/>
      <c r="F69" s="920"/>
      <c r="G69" s="920"/>
      <c r="H69" s="921"/>
      <c r="J69" s="919"/>
      <c r="K69" s="920"/>
      <c r="L69" s="920"/>
      <c r="M69" s="920"/>
      <c r="N69" s="920"/>
      <c r="O69" s="920"/>
      <c r="P69" s="920"/>
      <c r="Q69" s="920"/>
      <c r="R69" s="920"/>
      <c r="S69" s="921"/>
      <c r="U69" s="36"/>
    </row>
    <row r="70" spans="2:21" x14ac:dyDescent="0.3">
      <c r="B70" s="919"/>
      <c r="C70" s="920"/>
      <c r="D70" s="920"/>
      <c r="E70" s="920"/>
      <c r="F70" s="920"/>
      <c r="G70" s="920"/>
      <c r="H70" s="921"/>
      <c r="J70" s="919"/>
      <c r="K70" s="920"/>
      <c r="L70" s="920"/>
      <c r="M70" s="920"/>
      <c r="N70" s="920"/>
      <c r="O70" s="920"/>
      <c r="P70" s="920"/>
      <c r="Q70" s="920"/>
      <c r="R70" s="920"/>
      <c r="S70" s="921"/>
      <c r="U70" s="36"/>
    </row>
    <row r="71" spans="2:21" x14ac:dyDescent="0.3">
      <c r="B71" s="919"/>
      <c r="C71" s="920"/>
      <c r="D71" s="920"/>
      <c r="E71" s="920"/>
      <c r="F71" s="920"/>
      <c r="G71" s="920"/>
      <c r="H71" s="921"/>
      <c r="J71" s="919"/>
      <c r="K71" s="920"/>
      <c r="L71" s="920"/>
      <c r="M71" s="920"/>
      <c r="N71" s="920"/>
      <c r="O71" s="920"/>
      <c r="P71" s="920"/>
      <c r="Q71" s="920"/>
      <c r="R71" s="920"/>
      <c r="S71" s="921"/>
      <c r="U71" s="36"/>
    </row>
    <row r="72" spans="2:21" x14ac:dyDescent="0.3">
      <c r="B72" s="919"/>
      <c r="C72" s="920"/>
      <c r="D72" s="920"/>
      <c r="E72" s="920"/>
      <c r="F72" s="920"/>
      <c r="G72" s="920"/>
      <c r="H72" s="921"/>
      <c r="J72" s="919"/>
      <c r="K72" s="920"/>
      <c r="L72" s="920"/>
      <c r="M72" s="920"/>
      <c r="N72" s="920"/>
      <c r="O72" s="920"/>
      <c r="P72" s="920"/>
      <c r="Q72" s="920"/>
      <c r="R72" s="920"/>
      <c r="S72" s="921"/>
      <c r="U72" s="36"/>
    </row>
    <row r="73" spans="2:21" x14ac:dyDescent="0.3">
      <c r="B73" s="919"/>
      <c r="C73" s="920"/>
      <c r="D73" s="920"/>
      <c r="E73" s="920"/>
      <c r="F73" s="920"/>
      <c r="G73" s="920"/>
      <c r="H73" s="921"/>
      <c r="J73" s="919"/>
      <c r="K73" s="920"/>
      <c r="L73" s="920"/>
      <c r="M73" s="920"/>
      <c r="N73" s="920"/>
      <c r="O73" s="920"/>
      <c r="P73" s="920"/>
      <c r="Q73" s="920"/>
      <c r="R73" s="920"/>
      <c r="S73" s="921"/>
      <c r="U73" s="36"/>
    </row>
    <row r="74" spans="2:21" x14ac:dyDescent="0.3">
      <c r="B74" s="919"/>
      <c r="C74" s="920"/>
      <c r="D74" s="920"/>
      <c r="E74" s="920"/>
      <c r="F74" s="920"/>
      <c r="G74" s="920"/>
      <c r="H74" s="921"/>
      <c r="J74" s="919"/>
      <c r="K74" s="920"/>
      <c r="L74" s="920"/>
      <c r="M74" s="920"/>
      <c r="N74" s="920"/>
      <c r="O74" s="920"/>
      <c r="P74" s="920"/>
      <c r="Q74" s="920"/>
      <c r="R74" s="920"/>
      <c r="S74" s="921"/>
      <c r="U74" s="36"/>
    </row>
    <row r="75" spans="2:21" x14ac:dyDescent="0.3">
      <c r="B75" s="919"/>
      <c r="C75" s="920"/>
      <c r="D75" s="920"/>
      <c r="E75" s="920"/>
      <c r="F75" s="920"/>
      <c r="G75" s="920"/>
      <c r="H75" s="921"/>
      <c r="J75" s="919"/>
      <c r="K75" s="920"/>
      <c r="L75" s="920"/>
      <c r="M75" s="920"/>
      <c r="N75" s="920"/>
      <c r="O75" s="920"/>
      <c r="P75" s="920"/>
      <c r="Q75" s="920"/>
      <c r="R75" s="920"/>
      <c r="S75" s="921"/>
      <c r="U75" s="36"/>
    </row>
    <row r="76" spans="2:21" x14ac:dyDescent="0.3">
      <c r="B76" s="919"/>
      <c r="C76" s="920"/>
      <c r="D76" s="920"/>
      <c r="E76" s="920"/>
      <c r="F76" s="920"/>
      <c r="G76" s="920"/>
      <c r="H76" s="921"/>
      <c r="J76" s="919"/>
      <c r="K76" s="920"/>
      <c r="L76" s="920"/>
      <c r="M76" s="920"/>
      <c r="N76" s="920"/>
      <c r="O76" s="920"/>
      <c r="P76" s="920"/>
      <c r="Q76" s="920"/>
      <c r="R76" s="920"/>
      <c r="S76" s="921"/>
      <c r="U76" s="36"/>
    </row>
    <row r="77" spans="2:21" x14ac:dyDescent="0.3">
      <c r="B77" s="919"/>
      <c r="C77" s="920"/>
      <c r="D77" s="920"/>
      <c r="E77" s="920"/>
      <c r="F77" s="920"/>
      <c r="G77" s="920"/>
      <c r="H77" s="921"/>
      <c r="J77" s="919"/>
      <c r="K77" s="920"/>
      <c r="L77" s="920"/>
      <c r="M77" s="920"/>
      <c r="N77" s="920"/>
      <c r="O77" s="920"/>
      <c r="P77" s="920"/>
      <c r="Q77" s="920"/>
      <c r="R77" s="920"/>
      <c r="S77" s="921"/>
      <c r="U77" s="36"/>
    </row>
    <row r="78" spans="2:21" x14ac:dyDescent="0.3">
      <c r="B78" s="919"/>
      <c r="C78" s="920"/>
      <c r="D78" s="920"/>
      <c r="E78" s="920"/>
      <c r="F78" s="920"/>
      <c r="G78" s="920"/>
      <c r="H78" s="921"/>
      <c r="J78" s="919"/>
      <c r="K78" s="920"/>
      <c r="L78" s="920"/>
      <c r="M78" s="920"/>
      <c r="N78" s="920"/>
      <c r="O78" s="920"/>
      <c r="P78" s="920"/>
      <c r="Q78" s="920"/>
      <c r="R78" s="920"/>
      <c r="S78" s="921"/>
      <c r="U78" s="36"/>
    </row>
    <row r="79" spans="2:21" x14ac:dyDescent="0.3">
      <c r="B79" s="919"/>
      <c r="C79" s="920"/>
      <c r="D79" s="920"/>
      <c r="E79" s="920"/>
      <c r="F79" s="920"/>
      <c r="G79" s="920"/>
      <c r="H79" s="921"/>
      <c r="J79" s="919"/>
      <c r="K79" s="920"/>
      <c r="L79" s="920"/>
      <c r="M79" s="920"/>
      <c r="N79" s="920"/>
      <c r="O79" s="920"/>
      <c r="P79" s="920"/>
      <c r="Q79" s="920"/>
      <c r="R79" s="920"/>
      <c r="S79" s="921"/>
      <c r="U79" s="36"/>
    </row>
    <row r="80" spans="2:21" x14ac:dyDescent="0.3">
      <c r="B80" s="919"/>
      <c r="C80" s="920"/>
      <c r="D80" s="920"/>
      <c r="E80" s="920"/>
      <c r="F80" s="920"/>
      <c r="G80" s="920"/>
      <c r="H80" s="921"/>
      <c r="J80" s="919"/>
      <c r="K80" s="920"/>
      <c r="L80" s="920"/>
      <c r="M80" s="920"/>
      <c r="N80" s="920"/>
      <c r="O80" s="920"/>
      <c r="P80" s="920"/>
      <c r="Q80" s="920"/>
      <c r="R80" s="920"/>
      <c r="S80" s="921"/>
      <c r="U80" s="36"/>
    </row>
    <row r="81" spans="2:21" x14ac:dyDescent="0.3">
      <c r="B81" s="919"/>
      <c r="C81" s="920"/>
      <c r="D81" s="920"/>
      <c r="E81" s="920"/>
      <c r="F81" s="920"/>
      <c r="G81" s="920"/>
      <c r="H81" s="921"/>
      <c r="J81" s="919"/>
      <c r="K81" s="920"/>
      <c r="L81" s="920"/>
      <c r="M81" s="920"/>
      <c r="N81" s="920"/>
      <c r="O81" s="920"/>
      <c r="P81" s="920"/>
      <c r="Q81" s="920"/>
      <c r="R81" s="920"/>
      <c r="S81" s="921"/>
      <c r="U81" s="36"/>
    </row>
    <row r="82" spans="2:21" x14ac:dyDescent="0.3">
      <c r="B82" s="919"/>
      <c r="C82" s="920"/>
      <c r="D82" s="920"/>
      <c r="E82" s="920"/>
      <c r="F82" s="920"/>
      <c r="G82" s="920"/>
      <c r="H82" s="921"/>
      <c r="J82" s="919"/>
      <c r="K82" s="920"/>
      <c r="L82" s="920"/>
      <c r="M82" s="920"/>
      <c r="N82" s="920"/>
      <c r="O82" s="920"/>
      <c r="P82" s="920"/>
      <c r="Q82" s="920"/>
      <c r="R82" s="920"/>
      <c r="S82" s="921"/>
      <c r="U82" s="36"/>
    </row>
    <row r="83" spans="2:21" x14ac:dyDescent="0.3">
      <c r="B83" s="919"/>
      <c r="C83" s="920"/>
      <c r="D83" s="920"/>
      <c r="E83" s="920"/>
      <c r="F83" s="920"/>
      <c r="G83" s="920"/>
      <c r="H83" s="921"/>
      <c r="J83" s="919"/>
      <c r="K83" s="920"/>
      <c r="L83" s="920"/>
      <c r="M83" s="920"/>
      <c r="N83" s="920"/>
      <c r="O83" s="920"/>
      <c r="P83" s="920"/>
      <c r="Q83" s="920"/>
      <c r="R83" s="920"/>
      <c r="S83" s="921"/>
      <c r="U83" s="36"/>
    </row>
    <row r="84" spans="2:21" x14ac:dyDescent="0.3">
      <c r="B84" s="919"/>
      <c r="C84" s="920"/>
      <c r="D84" s="920"/>
      <c r="E84" s="920"/>
      <c r="F84" s="920"/>
      <c r="G84" s="920"/>
      <c r="H84" s="921"/>
      <c r="J84" s="919"/>
      <c r="K84" s="920"/>
      <c r="L84" s="920"/>
      <c r="M84" s="920"/>
      <c r="N84" s="920"/>
      <c r="O84" s="920"/>
      <c r="P84" s="920"/>
      <c r="Q84" s="920"/>
      <c r="R84" s="920"/>
      <c r="S84" s="921"/>
      <c r="U84" s="36"/>
    </row>
    <row r="85" spans="2:21" x14ac:dyDescent="0.3">
      <c r="B85" s="919"/>
      <c r="C85" s="920"/>
      <c r="D85" s="920"/>
      <c r="E85" s="920"/>
      <c r="F85" s="920"/>
      <c r="G85" s="920"/>
      <c r="H85" s="921"/>
      <c r="J85" s="919"/>
      <c r="K85" s="920"/>
      <c r="L85" s="920"/>
      <c r="M85" s="920"/>
      <c r="N85" s="920"/>
      <c r="O85" s="920"/>
      <c r="P85" s="920"/>
      <c r="Q85" s="920"/>
      <c r="R85" s="920"/>
      <c r="S85" s="921"/>
      <c r="U85" s="36"/>
    </row>
    <row r="86" spans="2:21" x14ac:dyDescent="0.3">
      <c r="B86" s="919"/>
      <c r="C86" s="920"/>
      <c r="D86" s="920"/>
      <c r="E86" s="920"/>
      <c r="F86" s="920"/>
      <c r="G86" s="920"/>
      <c r="H86" s="921"/>
      <c r="J86" s="919"/>
      <c r="K86" s="920"/>
      <c r="L86" s="920"/>
      <c r="M86" s="920"/>
      <c r="N86" s="920"/>
      <c r="O86" s="920"/>
      <c r="P86" s="920"/>
      <c r="Q86" s="920"/>
      <c r="R86" s="920"/>
      <c r="S86" s="921"/>
      <c r="U86" s="36"/>
    </row>
    <row r="87" spans="2:21" x14ac:dyDescent="0.3">
      <c r="B87" s="919"/>
      <c r="C87" s="920"/>
      <c r="D87" s="920"/>
      <c r="E87" s="920"/>
      <c r="F87" s="920"/>
      <c r="G87" s="920"/>
      <c r="H87" s="921"/>
      <c r="J87" s="919"/>
      <c r="K87" s="920"/>
      <c r="L87" s="920"/>
      <c r="M87" s="920"/>
      <c r="N87" s="920"/>
      <c r="O87" s="920"/>
      <c r="P87" s="920"/>
      <c r="Q87" s="920"/>
      <c r="R87" s="920"/>
      <c r="S87" s="921"/>
      <c r="U87" s="36"/>
    </row>
    <row r="88" spans="2:21" x14ac:dyDescent="0.3">
      <c r="B88" s="919"/>
      <c r="C88" s="920"/>
      <c r="D88" s="920"/>
      <c r="E88" s="920"/>
      <c r="F88" s="920"/>
      <c r="G88" s="920"/>
      <c r="H88" s="921"/>
      <c r="J88" s="919"/>
      <c r="K88" s="920"/>
      <c r="L88" s="920"/>
      <c r="M88" s="920"/>
      <c r="N88" s="920"/>
      <c r="O88" s="920"/>
      <c r="P88" s="920"/>
      <c r="Q88" s="920"/>
      <c r="R88" s="920"/>
      <c r="S88" s="921"/>
      <c r="U88" s="36"/>
    </row>
    <row r="89" spans="2:21" x14ac:dyDescent="0.3">
      <c r="B89" s="919"/>
      <c r="C89" s="920"/>
      <c r="D89" s="920"/>
      <c r="E89" s="920"/>
      <c r="F89" s="920"/>
      <c r="G89" s="920"/>
      <c r="H89" s="921"/>
      <c r="J89" s="919"/>
      <c r="K89" s="920"/>
      <c r="L89" s="920"/>
      <c r="M89" s="920"/>
      <c r="N89" s="920"/>
      <c r="O89" s="920"/>
      <c r="P89" s="920"/>
      <c r="Q89" s="920"/>
      <c r="R89" s="920"/>
      <c r="S89" s="921"/>
      <c r="U89" s="36"/>
    </row>
    <row r="90" spans="2:21" x14ac:dyDescent="0.3">
      <c r="B90" s="919"/>
      <c r="C90" s="920"/>
      <c r="D90" s="920"/>
      <c r="E90" s="920"/>
      <c r="F90" s="920"/>
      <c r="G90" s="920"/>
      <c r="H90" s="921"/>
      <c r="J90" s="919"/>
      <c r="K90" s="920"/>
      <c r="L90" s="920"/>
      <c r="M90" s="920"/>
      <c r="N90" s="920"/>
      <c r="O90" s="920"/>
      <c r="P90" s="920"/>
      <c r="Q90" s="920"/>
      <c r="R90" s="920"/>
      <c r="S90" s="921"/>
      <c r="U90" s="36"/>
    </row>
    <row r="91" spans="2:21" x14ac:dyDescent="0.3">
      <c r="B91" s="919"/>
      <c r="C91" s="920"/>
      <c r="D91" s="920"/>
      <c r="E91" s="920"/>
      <c r="F91" s="920"/>
      <c r="G91" s="920"/>
      <c r="H91" s="921"/>
      <c r="J91" s="919"/>
      <c r="K91" s="920"/>
      <c r="L91" s="920"/>
      <c r="M91" s="920"/>
      <c r="N91" s="920"/>
      <c r="O91" s="920"/>
      <c r="P91" s="920"/>
      <c r="Q91" s="920"/>
      <c r="R91" s="920"/>
      <c r="S91" s="921"/>
      <c r="U91" s="36"/>
    </row>
    <row r="92" spans="2:21" x14ac:dyDescent="0.3">
      <c r="B92" s="919"/>
      <c r="C92" s="920"/>
      <c r="D92" s="920"/>
      <c r="E92" s="920"/>
      <c r="F92" s="920"/>
      <c r="G92" s="920"/>
      <c r="H92" s="921"/>
      <c r="J92" s="919"/>
      <c r="K92" s="920"/>
      <c r="L92" s="920"/>
      <c r="M92" s="920"/>
      <c r="N92" s="920"/>
      <c r="O92" s="920"/>
      <c r="P92" s="920"/>
      <c r="Q92" s="920"/>
      <c r="R92" s="920"/>
      <c r="S92" s="921"/>
      <c r="U92" s="36"/>
    </row>
    <row r="93" spans="2:21" ht="17.25" thickBot="1" x14ac:dyDescent="0.35">
      <c r="B93" s="922"/>
      <c r="C93" s="923"/>
      <c r="D93" s="923"/>
      <c r="E93" s="923"/>
      <c r="F93" s="923"/>
      <c r="G93" s="923"/>
      <c r="H93" s="924"/>
      <c r="J93" s="922"/>
      <c r="K93" s="923"/>
      <c r="L93" s="923"/>
      <c r="M93" s="923"/>
      <c r="N93" s="923"/>
      <c r="O93" s="923"/>
      <c r="P93" s="923"/>
      <c r="Q93" s="923"/>
      <c r="R93" s="923"/>
      <c r="S93" s="924"/>
      <c r="U93" s="36"/>
    </row>
    <row r="94" spans="2:21" ht="17.25" thickBot="1" x14ac:dyDescent="0.35">
      <c r="U94" s="36"/>
    </row>
    <row r="95" spans="2:21" ht="18" thickBot="1" x14ac:dyDescent="0.35">
      <c r="B95" s="45" t="s">
        <v>146</v>
      </c>
      <c r="C95" s="46"/>
      <c r="D95" s="46"/>
      <c r="E95" s="46"/>
      <c r="F95" s="46"/>
      <c r="G95" s="46"/>
      <c r="H95" s="47"/>
      <c r="J95" s="45" t="s">
        <v>266</v>
      </c>
      <c r="K95" s="46"/>
      <c r="L95" s="46"/>
      <c r="M95" s="46"/>
      <c r="N95" s="46"/>
      <c r="O95" s="46"/>
      <c r="P95" s="46"/>
      <c r="Q95" s="46"/>
      <c r="R95" s="46"/>
      <c r="S95" s="47"/>
      <c r="U95" s="36"/>
    </row>
    <row r="96" spans="2:21" x14ac:dyDescent="0.3">
      <c r="B96" s="919"/>
      <c r="C96" s="920"/>
      <c r="D96" s="920"/>
      <c r="E96" s="920"/>
      <c r="F96" s="920"/>
      <c r="G96" s="920"/>
      <c r="H96" s="921"/>
      <c r="J96" s="919"/>
      <c r="K96" s="920"/>
      <c r="L96" s="920"/>
      <c r="M96" s="920"/>
      <c r="N96" s="920"/>
      <c r="O96" s="920"/>
      <c r="P96" s="920"/>
      <c r="Q96" s="920"/>
      <c r="R96" s="920"/>
      <c r="S96" s="921"/>
      <c r="U96" s="36"/>
    </row>
    <row r="97" spans="2:21" x14ac:dyDescent="0.3">
      <c r="B97" s="919"/>
      <c r="C97" s="920"/>
      <c r="D97" s="920"/>
      <c r="E97" s="920"/>
      <c r="F97" s="920"/>
      <c r="G97" s="920"/>
      <c r="H97" s="921"/>
      <c r="J97" s="919"/>
      <c r="K97" s="920"/>
      <c r="L97" s="920"/>
      <c r="M97" s="920"/>
      <c r="N97" s="920"/>
      <c r="O97" s="920"/>
      <c r="P97" s="920"/>
      <c r="Q97" s="920"/>
      <c r="R97" s="920"/>
      <c r="S97" s="921"/>
      <c r="U97" s="36"/>
    </row>
    <row r="98" spans="2:21" x14ac:dyDescent="0.3">
      <c r="B98" s="919"/>
      <c r="C98" s="920"/>
      <c r="D98" s="920"/>
      <c r="E98" s="920"/>
      <c r="F98" s="920"/>
      <c r="G98" s="920"/>
      <c r="H98" s="921"/>
      <c r="J98" s="919"/>
      <c r="K98" s="920"/>
      <c r="L98" s="920"/>
      <c r="M98" s="920"/>
      <c r="N98" s="920"/>
      <c r="O98" s="920"/>
      <c r="P98" s="920"/>
      <c r="Q98" s="920"/>
      <c r="R98" s="920"/>
      <c r="S98" s="921"/>
      <c r="U98" s="36"/>
    </row>
    <row r="99" spans="2:21" x14ac:dyDescent="0.3">
      <c r="B99" s="919"/>
      <c r="C99" s="920"/>
      <c r="D99" s="920"/>
      <c r="E99" s="920"/>
      <c r="F99" s="920"/>
      <c r="G99" s="920"/>
      <c r="H99" s="921"/>
      <c r="J99" s="919"/>
      <c r="K99" s="920"/>
      <c r="L99" s="920"/>
      <c r="M99" s="920"/>
      <c r="N99" s="920"/>
      <c r="O99" s="920"/>
      <c r="P99" s="920"/>
      <c r="Q99" s="920"/>
      <c r="R99" s="920"/>
      <c r="S99" s="921"/>
      <c r="U99" s="36"/>
    </row>
    <row r="100" spans="2:21" x14ac:dyDescent="0.3">
      <c r="B100" s="919"/>
      <c r="C100" s="920"/>
      <c r="D100" s="920"/>
      <c r="E100" s="920"/>
      <c r="F100" s="920"/>
      <c r="G100" s="920"/>
      <c r="H100" s="921"/>
      <c r="J100" s="919"/>
      <c r="K100" s="920"/>
      <c r="L100" s="920"/>
      <c r="M100" s="920"/>
      <c r="N100" s="920"/>
      <c r="O100" s="920"/>
      <c r="P100" s="920"/>
      <c r="Q100" s="920"/>
      <c r="R100" s="920"/>
      <c r="S100" s="921"/>
      <c r="U100" s="36"/>
    </row>
    <row r="101" spans="2:21" x14ac:dyDescent="0.3">
      <c r="B101" s="919"/>
      <c r="C101" s="920"/>
      <c r="D101" s="920"/>
      <c r="E101" s="920"/>
      <c r="F101" s="920"/>
      <c r="G101" s="920"/>
      <c r="H101" s="921"/>
      <c r="J101" s="919"/>
      <c r="K101" s="920"/>
      <c r="L101" s="920"/>
      <c r="M101" s="920"/>
      <c r="N101" s="920"/>
      <c r="O101" s="920"/>
      <c r="P101" s="920"/>
      <c r="Q101" s="920"/>
      <c r="R101" s="920"/>
      <c r="S101" s="921"/>
      <c r="U101" s="36"/>
    </row>
    <row r="102" spans="2:21" x14ac:dyDescent="0.3">
      <c r="B102" s="919"/>
      <c r="C102" s="920"/>
      <c r="D102" s="920"/>
      <c r="E102" s="920"/>
      <c r="F102" s="920"/>
      <c r="G102" s="920"/>
      <c r="H102" s="921"/>
      <c r="J102" s="919"/>
      <c r="K102" s="920"/>
      <c r="L102" s="920"/>
      <c r="M102" s="920"/>
      <c r="N102" s="920"/>
      <c r="O102" s="920"/>
      <c r="P102" s="920"/>
      <c r="Q102" s="920"/>
      <c r="R102" s="920"/>
      <c r="S102" s="921"/>
      <c r="U102" s="36"/>
    </row>
    <row r="103" spans="2:21" x14ac:dyDescent="0.3">
      <c r="B103" s="919"/>
      <c r="C103" s="920"/>
      <c r="D103" s="920"/>
      <c r="E103" s="920"/>
      <c r="F103" s="920"/>
      <c r="G103" s="920"/>
      <c r="H103" s="921"/>
      <c r="J103" s="919"/>
      <c r="K103" s="920"/>
      <c r="L103" s="920"/>
      <c r="M103" s="920"/>
      <c r="N103" s="920"/>
      <c r="O103" s="920"/>
      <c r="P103" s="920"/>
      <c r="Q103" s="920"/>
      <c r="R103" s="920"/>
      <c r="S103" s="921"/>
      <c r="U103" s="36"/>
    </row>
    <row r="104" spans="2:21" x14ac:dyDescent="0.3">
      <c r="B104" s="919"/>
      <c r="C104" s="920"/>
      <c r="D104" s="920"/>
      <c r="E104" s="920"/>
      <c r="F104" s="920"/>
      <c r="G104" s="920"/>
      <c r="H104" s="921"/>
      <c r="J104" s="919"/>
      <c r="K104" s="920"/>
      <c r="L104" s="920"/>
      <c r="M104" s="920"/>
      <c r="N104" s="920"/>
      <c r="O104" s="920"/>
      <c r="P104" s="920"/>
      <c r="Q104" s="920"/>
      <c r="R104" s="920"/>
      <c r="S104" s="921"/>
      <c r="U104" s="36"/>
    </row>
    <row r="105" spans="2:21" x14ac:dyDescent="0.3">
      <c r="B105" s="919"/>
      <c r="C105" s="920"/>
      <c r="D105" s="920"/>
      <c r="E105" s="920"/>
      <c r="F105" s="920"/>
      <c r="G105" s="920"/>
      <c r="H105" s="921"/>
      <c r="J105" s="919"/>
      <c r="K105" s="920"/>
      <c r="L105" s="920"/>
      <c r="M105" s="920"/>
      <c r="N105" s="920"/>
      <c r="O105" s="920"/>
      <c r="P105" s="920"/>
      <c r="Q105" s="920"/>
      <c r="R105" s="920"/>
      <c r="S105" s="921"/>
      <c r="U105" s="36"/>
    </row>
    <row r="106" spans="2:21" x14ac:dyDescent="0.3">
      <c r="B106" s="919"/>
      <c r="C106" s="920"/>
      <c r="D106" s="920"/>
      <c r="E106" s="920"/>
      <c r="F106" s="920"/>
      <c r="G106" s="920"/>
      <c r="H106" s="921"/>
      <c r="J106" s="919"/>
      <c r="K106" s="920"/>
      <c r="L106" s="920"/>
      <c r="M106" s="920"/>
      <c r="N106" s="920"/>
      <c r="O106" s="920"/>
      <c r="P106" s="920"/>
      <c r="Q106" s="920"/>
      <c r="R106" s="920"/>
      <c r="S106" s="921"/>
      <c r="U106" s="36"/>
    </row>
    <row r="107" spans="2:21" x14ac:dyDescent="0.3">
      <c r="B107" s="919"/>
      <c r="C107" s="920"/>
      <c r="D107" s="920"/>
      <c r="E107" s="920"/>
      <c r="F107" s="920"/>
      <c r="G107" s="920"/>
      <c r="H107" s="921"/>
      <c r="J107" s="919"/>
      <c r="K107" s="920"/>
      <c r="L107" s="920"/>
      <c r="M107" s="920"/>
      <c r="N107" s="920"/>
      <c r="O107" s="920"/>
      <c r="P107" s="920"/>
      <c r="Q107" s="920"/>
      <c r="R107" s="920"/>
      <c r="S107" s="921"/>
      <c r="U107" s="36"/>
    </row>
    <row r="108" spans="2:21" x14ac:dyDescent="0.3">
      <c r="B108" s="919"/>
      <c r="C108" s="920"/>
      <c r="D108" s="920"/>
      <c r="E108" s="920"/>
      <c r="F108" s="920"/>
      <c r="G108" s="920"/>
      <c r="H108" s="921"/>
      <c r="J108" s="919"/>
      <c r="K108" s="920"/>
      <c r="L108" s="920"/>
      <c r="M108" s="920"/>
      <c r="N108" s="920"/>
      <c r="O108" s="920"/>
      <c r="P108" s="920"/>
      <c r="Q108" s="920"/>
      <c r="R108" s="920"/>
      <c r="S108" s="921"/>
      <c r="U108" s="36"/>
    </row>
    <row r="109" spans="2:21" x14ac:dyDescent="0.3">
      <c r="B109" s="919"/>
      <c r="C109" s="920"/>
      <c r="D109" s="920"/>
      <c r="E109" s="920"/>
      <c r="F109" s="920"/>
      <c r="G109" s="920"/>
      <c r="H109" s="921"/>
      <c r="J109" s="919"/>
      <c r="K109" s="920"/>
      <c r="L109" s="920"/>
      <c r="M109" s="920"/>
      <c r="N109" s="920"/>
      <c r="O109" s="920"/>
      <c r="P109" s="920"/>
      <c r="Q109" s="920"/>
      <c r="R109" s="920"/>
      <c r="S109" s="921"/>
      <c r="U109" s="36"/>
    </row>
    <row r="110" spans="2:21" x14ac:dyDescent="0.3">
      <c r="B110" s="919"/>
      <c r="C110" s="920"/>
      <c r="D110" s="920"/>
      <c r="E110" s="920"/>
      <c r="F110" s="920"/>
      <c r="G110" s="920"/>
      <c r="H110" s="921"/>
      <c r="J110" s="919"/>
      <c r="K110" s="920"/>
      <c r="L110" s="920"/>
      <c r="M110" s="920"/>
      <c r="N110" s="920"/>
      <c r="O110" s="920"/>
      <c r="P110" s="920"/>
      <c r="Q110" s="920"/>
      <c r="R110" s="920"/>
      <c r="S110" s="921"/>
      <c r="U110" s="36"/>
    </row>
    <row r="111" spans="2:21" x14ac:dyDescent="0.3">
      <c r="B111" s="919"/>
      <c r="C111" s="920"/>
      <c r="D111" s="920"/>
      <c r="E111" s="920"/>
      <c r="F111" s="920"/>
      <c r="G111" s="920"/>
      <c r="H111" s="921"/>
      <c r="J111" s="919"/>
      <c r="K111" s="920"/>
      <c r="L111" s="920"/>
      <c r="M111" s="920"/>
      <c r="N111" s="920"/>
      <c r="O111" s="920"/>
      <c r="P111" s="920"/>
      <c r="Q111" s="920"/>
      <c r="R111" s="920"/>
      <c r="S111" s="921"/>
      <c r="U111" s="36"/>
    </row>
    <row r="112" spans="2:21" x14ac:dyDescent="0.3">
      <c r="B112" s="919"/>
      <c r="C112" s="920"/>
      <c r="D112" s="920"/>
      <c r="E112" s="920"/>
      <c r="F112" s="920"/>
      <c r="G112" s="920"/>
      <c r="H112" s="921"/>
      <c r="J112" s="919"/>
      <c r="K112" s="920"/>
      <c r="L112" s="920"/>
      <c r="M112" s="920"/>
      <c r="N112" s="920"/>
      <c r="O112" s="920"/>
      <c r="P112" s="920"/>
      <c r="Q112" s="920"/>
      <c r="R112" s="920"/>
      <c r="S112" s="921"/>
      <c r="U112" s="36"/>
    </row>
    <row r="113" spans="2:21" x14ac:dyDescent="0.3">
      <c r="B113" s="919"/>
      <c r="C113" s="920"/>
      <c r="D113" s="920"/>
      <c r="E113" s="920"/>
      <c r="F113" s="920"/>
      <c r="G113" s="920"/>
      <c r="H113" s="921"/>
      <c r="J113" s="919"/>
      <c r="K113" s="920"/>
      <c r="L113" s="920"/>
      <c r="M113" s="920"/>
      <c r="N113" s="920"/>
      <c r="O113" s="920"/>
      <c r="P113" s="920"/>
      <c r="Q113" s="920"/>
      <c r="R113" s="920"/>
      <c r="S113" s="921"/>
      <c r="U113" s="36"/>
    </row>
    <row r="114" spans="2:21" x14ac:dyDescent="0.3">
      <c r="B114" s="919"/>
      <c r="C114" s="920"/>
      <c r="D114" s="920"/>
      <c r="E114" s="920"/>
      <c r="F114" s="920"/>
      <c r="G114" s="920"/>
      <c r="H114" s="921"/>
      <c r="J114" s="919"/>
      <c r="K114" s="920"/>
      <c r="L114" s="920"/>
      <c r="M114" s="920"/>
      <c r="N114" s="920"/>
      <c r="O114" s="920"/>
      <c r="P114" s="920"/>
      <c r="Q114" s="920"/>
      <c r="R114" s="920"/>
      <c r="S114" s="921"/>
      <c r="U114" s="36"/>
    </row>
    <row r="115" spans="2:21" x14ac:dyDescent="0.3">
      <c r="B115" s="919"/>
      <c r="C115" s="920"/>
      <c r="D115" s="920"/>
      <c r="E115" s="920"/>
      <c r="F115" s="920"/>
      <c r="G115" s="920"/>
      <c r="H115" s="921"/>
      <c r="J115" s="919"/>
      <c r="K115" s="920"/>
      <c r="L115" s="920"/>
      <c r="M115" s="920"/>
      <c r="N115" s="920"/>
      <c r="O115" s="920"/>
      <c r="P115" s="920"/>
      <c r="Q115" s="920"/>
      <c r="R115" s="920"/>
      <c r="S115" s="921"/>
      <c r="U115" s="36"/>
    </row>
    <row r="116" spans="2:21" x14ac:dyDescent="0.3">
      <c r="B116" s="919"/>
      <c r="C116" s="920"/>
      <c r="D116" s="920"/>
      <c r="E116" s="920"/>
      <c r="F116" s="920"/>
      <c r="G116" s="920"/>
      <c r="H116" s="921"/>
      <c r="J116" s="919"/>
      <c r="K116" s="920"/>
      <c r="L116" s="920"/>
      <c r="M116" s="920"/>
      <c r="N116" s="920"/>
      <c r="O116" s="920"/>
      <c r="P116" s="920"/>
      <c r="Q116" s="920"/>
      <c r="R116" s="920"/>
      <c r="S116" s="921"/>
      <c r="U116" s="36"/>
    </row>
    <row r="117" spans="2:21" x14ac:dyDescent="0.3">
      <c r="B117" s="919"/>
      <c r="C117" s="920"/>
      <c r="D117" s="920"/>
      <c r="E117" s="920"/>
      <c r="F117" s="920"/>
      <c r="G117" s="920"/>
      <c r="H117" s="921"/>
      <c r="J117" s="919"/>
      <c r="K117" s="920"/>
      <c r="L117" s="920"/>
      <c r="M117" s="920"/>
      <c r="N117" s="920"/>
      <c r="O117" s="920"/>
      <c r="P117" s="920"/>
      <c r="Q117" s="920"/>
      <c r="R117" s="920"/>
      <c r="S117" s="921"/>
      <c r="U117" s="36"/>
    </row>
    <row r="118" spans="2:21" x14ac:dyDescent="0.3">
      <c r="B118" s="919"/>
      <c r="C118" s="920"/>
      <c r="D118" s="920"/>
      <c r="E118" s="920"/>
      <c r="F118" s="920"/>
      <c r="G118" s="920"/>
      <c r="H118" s="921"/>
      <c r="J118" s="919"/>
      <c r="K118" s="920"/>
      <c r="L118" s="920"/>
      <c r="M118" s="920"/>
      <c r="N118" s="920"/>
      <c r="O118" s="920"/>
      <c r="P118" s="920"/>
      <c r="Q118" s="920"/>
      <c r="R118" s="920"/>
      <c r="S118" s="921"/>
      <c r="U118" s="36"/>
    </row>
    <row r="119" spans="2:21" x14ac:dyDescent="0.3">
      <c r="B119" s="919"/>
      <c r="C119" s="920"/>
      <c r="D119" s="920"/>
      <c r="E119" s="920"/>
      <c r="F119" s="920"/>
      <c r="G119" s="920"/>
      <c r="H119" s="921"/>
      <c r="J119" s="919"/>
      <c r="K119" s="920"/>
      <c r="L119" s="920"/>
      <c r="M119" s="920"/>
      <c r="N119" s="920"/>
      <c r="O119" s="920"/>
      <c r="P119" s="920"/>
      <c r="Q119" s="920"/>
      <c r="R119" s="920"/>
      <c r="S119" s="921"/>
      <c r="U119" s="36"/>
    </row>
    <row r="120" spans="2:21" x14ac:dyDescent="0.3">
      <c r="B120" s="919"/>
      <c r="C120" s="920"/>
      <c r="D120" s="920"/>
      <c r="E120" s="920"/>
      <c r="F120" s="920"/>
      <c r="G120" s="920"/>
      <c r="H120" s="921"/>
      <c r="J120" s="919"/>
      <c r="K120" s="920"/>
      <c r="L120" s="920"/>
      <c r="M120" s="920"/>
      <c r="N120" s="920"/>
      <c r="O120" s="920"/>
      <c r="P120" s="920"/>
      <c r="Q120" s="920"/>
      <c r="R120" s="920"/>
      <c r="S120" s="921"/>
      <c r="U120" s="36"/>
    </row>
    <row r="121" spans="2:21" ht="17.25" thickBot="1" x14ac:dyDescent="0.35">
      <c r="B121" s="922"/>
      <c r="C121" s="923"/>
      <c r="D121" s="923"/>
      <c r="E121" s="923"/>
      <c r="F121" s="923"/>
      <c r="G121" s="923"/>
      <c r="H121" s="924"/>
      <c r="J121" s="922"/>
      <c r="K121" s="923"/>
      <c r="L121" s="923"/>
      <c r="M121" s="923"/>
      <c r="N121" s="923"/>
      <c r="O121" s="923"/>
      <c r="P121" s="923"/>
      <c r="Q121" s="923"/>
      <c r="R121" s="923"/>
      <c r="S121" s="924"/>
      <c r="U121" s="36"/>
    </row>
    <row r="122" spans="2:21" ht="17.25" thickBot="1" x14ac:dyDescent="0.35">
      <c r="U122" s="36"/>
    </row>
    <row r="123" spans="2:21" ht="18" thickBot="1" x14ac:dyDescent="0.35">
      <c r="B123" s="45" t="s">
        <v>409</v>
      </c>
      <c r="C123" s="46"/>
      <c r="D123" s="46"/>
      <c r="E123" s="46"/>
      <c r="F123" s="46"/>
      <c r="G123" s="46"/>
      <c r="H123" s="46"/>
      <c r="I123" s="46"/>
      <c r="J123" s="46"/>
      <c r="K123" s="46"/>
      <c r="L123" s="46"/>
      <c r="M123" s="46"/>
      <c r="N123" s="46"/>
      <c r="O123" s="46"/>
      <c r="P123" s="46"/>
      <c r="Q123" s="46"/>
      <c r="R123" s="46"/>
      <c r="S123" s="47"/>
      <c r="U123" s="36"/>
    </row>
    <row r="124" spans="2:21" x14ac:dyDescent="0.3">
      <c r="B124" s="919"/>
      <c r="C124" s="920"/>
      <c r="D124" s="920"/>
      <c r="E124" s="920"/>
      <c r="F124" s="920"/>
      <c r="G124" s="920"/>
      <c r="H124" s="920"/>
      <c r="I124" s="920"/>
      <c r="J124" s="920"/>
      <c r="K124" s="920"/>
      <c r="L124" s="920"/>
      <c r="M124" s="920"/>
      <c r="N124" s="920"/>
      <c r="O124" s="920"/>
      <c r="P124" s="920"/>
      <c r="Q124" s="920"/>
      <c r="R124" s="920"/>
      <c r="S124" s="921"/>
      <c r="U124" s="36"/>
    </row>
    <row r="125" spans="2:21" x14ac:dyDescent="0.3">
      <c r="B125" s="919"/>
      <c r="C125" s="920"/>
      <c r="D125" s="920"/>
      <c r="E125" s="920"/>
      <c r="F125" s="920"/>
      <c r="G125" s="920"/>
      <c r="H125" s="920"/>
      <c r="I125" s="920"/>
      <c r="J125" s="920"/>
      <c r="K125" s="920"/>
      <c r="L125" s="920"/>
      <c r="M125" s="920"/>
      <c r="N125" s="920"/>
      <c r="O125" s="920"/>
      <c r="P125" s="920"/>
      <c r="Q125" s="920"/>
      <c r="R125" s="920"/>
      <c r="S125" s="921"/>
      <c r="U125" s="36"/>
    </row>
    <row r="126" spans="2:21" x14ac:dyDescent="0.3">
      <c r="B126" s="919"/>
      <c r="C126" s="920"/>
      <c r="D126" s="920"/>
      <c r="E126" s="920"/>
      <c r="F126" s="920"/>
      <c r="G126" s="920"/>
      <c r="H126" s="920"/>
      <c r="I126" s="920"/>
      <c r="J126" s="920"/>
      <c r="K126" s="920"/>
      <c r="L126" s="920"/>
      <c r="M126" s="920"/>
      <c r="N126" s="920"/>
      <c r="O126" s="920"/>
      <c r="P126" s="920"/>
      <c r="Q126" s="920"/>
      <c r="R126" s="920"/>
      <c r="S126" s="921"/>
      <c r="U126" s="36"/>
    </row>
    <row r="127" spans="2:21" x14ac:dyDescent="0.3">
      <c r="B127" s="919"/>
      <c r="C127" s="920"/>
      <c r="D127" s="920"/>
      <c r="E127" s="920"/>
      <c r="F127" s="920"/>
      <c r="G127" s="920"/>
      <c r="H127" s="920"/>
      <c r="I127" s="920"/>
      <c r="J127" s="920"/>
      <c r="K127" s="920"/>
      <c r="L127" s="920"/>
      <c r="M127" s="920"/>
      <c r="N127" s="920"/>
      <c r="O127" s="920"/>
      <c r="P127" s="920"/>
      <c r="Q127" s="920"/>
      <c r="R127" s="920"/>
      <c r="S127" s="921"/>
      <c r="U127" s="36"/>
    </row>
    <row r="128" spans="2:21" x14ac:dyDescent="0.3">
      <c r="B128" s="919"/>
      <c r="C128" s="920"/>
      <c r="D128" s="920"/>
      <c r="E128" s="920"/>
      <c r="F128" s="920"/>
      <c r="G128" s="920"/>
      <c r="H128" s="920"/>
      <c r="I128" s="920"/>
      <c r="J128" s="920"/>
      <c r="K128" s="920"/>
      <c r="L128" s="920"/>
      <c r="M128" s="920"/>
      <c r="N128" s="920"/>
      <c r="O128" s="920"/>
      <c r="P128" s="920"/>
      <c r="Q128" s="920"/>
      <c r="R128" s="920"/>
      <c r="S128" s="921"/>
      <c r="U128" s="36"/>
    </row>
    <row r="129" spans="2:21" x14ac:dyDescent="0.3">
      <c r="B129" s="919"/>
      <c r="C129" s="920"/>
      <c r="D129" s="920"/>
      <c r="E129" s="920"/>
      <c r="F129" s="920"/>
      <c r="G129" s="920"/>
      <c r="H129" s="920"/>
      <c r="I129" s="920"/>
      <c r="J129" s="920"/>
      <c r="K129" s="920"/>
      <c r="L129" s="920"/>
      <c r="M129" s="920"/>
      <c r="N129" s="920"/>
      <c r="O129" s="920"/>
      <c r="P129" s="920"/>
      <c r="Q129" s="920"/>
      <c r="R129" s="920"/>
      <c r="S129" s="921"/>
      <c r="U129" s="36"/>
    </row>
    <row r="130" spans="2:21" x14ac:dyDescent="0.3">
      <c r="B130" s="919"/>
      <c r="C130" s="920"/>
      <c r="D130" s="920"/>
      <c r="E130" s="920"/>
      <c r="F130" s="920"/>
      <c r="G130" s="920"/>
      <c r="H130" s="920"/>
      <c r="I130" s="920"/>
      <c r="J130" s="920"/>
      <c r="K130" s="920"/>
      <c r="L130" s="920"/>
      <c r="M130" s="920"/>
      <c r="N130" s="920"/>
      <c r="O130" s="920"/>
      <c r="P130" s="920"/>
      <c r="Q130" s="920"/>
      <c r="R130" s="920"/>
      <c r="S130" s="921"/>
      <c r="U130" s="36"/>
    </row>
    <row r="131" spans="2:21" x14ac:dyDescent="0.3">
      <c r="B131" s="919"/>
      <c r="C131" s="920"/>
      <c r="D131" s="920"/>
      <c r="E131" s="920"/>
      <c r="F131" s="920"/>
      <c r="G131" s="920"/>
      <c r="H131" s="920"/>
      <c r="I131" s="920"/>
      <c r="J131" s="920"/>
      <c r="K131" s="920"/>
      <c r="L131" s="920"/>
      <c r="M131" s="920"/>
      <c r="N131" s="920"/>
      <c r="O131" s="920"/>
      <c r="P131" s="920"/>
      <c r="Q131" s="920"/>
      <c r="R131" s="920"/>
      <c r="S131" s="921"/>
      <c r="U131" s="36"/>
    </row>
    <row r="132" spans="2:21" x14ac:dyDescent="0.3">
      <c r="B132" s="919"/>
      <c r="C132" s="920"/>
      <c r="D132" s="920"/>
      <c r="E132" s="920"/>
      <c r="F132" s="920"/>
      <c r="G132" s="920"/>
      <c r="H132" s="920"/>
      <c r="I132" s="920"/>
      <c r="J132" s="920"/>
      <c r="K132" s="920"/>
      <c r="L132" s="920"/>
      <c r="M132" s="920"/>
      <c r="N132" s="920"/>
      <c r="O132" s="920"/>
      <c r="P132" s="920"/>
      <c r="Q132" s="920"/>
      <c r="R132" s="920"/>
      <c r="S132" s="921"/>
      <c r="U132" s="36"/>
    </row>
    <row r="133" spans="2:21" x14ac:dyDescent="0.3">
      <c r="B133" s="919"/>
      <c r="C133" s="920"/>
      <c r="D133" s="920"/>
      <c r="E133" s="920"/>
      <c r="F133" s="920"/>
      <c r="G133" s="920"/>
      <c r="H133" s="920"/>
      <c r="I133" s="920"/>
      <c r="J133" s="920"/>
      <c r="K133" s="920"/>
      <c r="L133" s="920"/>
      <c r="M133" s="920"/>
      <c r="N133" s="920"/>
      <c r="O133" s="920"/>
      <c r="P133" s="920"/>
      <c r="Q133" s="920"/>
      <c r="R133" s="920"/>
      <c r="S133" s="921"/>
      <c r="U133" s="36"/>
    </row>
    <row r="134" spans="2:21" x14ac:dyDescent="0.3">
      <c r="B134" s="919"/>
      <c r="C134" s="920"/>
      <c r="D134" s="920"/>
      <c r="E134" s="920"/>
      <c r="F134" s="920"/>
      <c r="G134" s="920"/>
      <c r="H134" s="920"/>
      <c r="I134" s="920"/>
      <c r="J134" s="920"/>
      <c r="K134" s="920"/>
      <c r="L134" s="920"/>
      <c r="M134" s="920"/>
      <c r="N134" s="920"/>
      <c r="O134" s="920"/>
      <c r="P134" s="920"/>
      <c r="Q134" s="920"/>
      <c r="R134" s="920"/>
      <c r="S134" s="921"/>
      <c r="U134" s="36"/>
    </row>
    <row r="135" spans="2:21" x14ac:dyDescent="0.3">
      <c r="B135" s="919"/>
      <c r="C135" s="920"/>
      <c r="D135" s="920"/>
      <c r="E135" s="920"/>
      <c r="F135" s="920"/>
      <c r="G135" s="920"/>
      <c r="H135" s="920"/>
      <c r="I135" s="920"/>
      <c r="J135" s="920"/>
      <c r="K135" s="920"/>
      <c r="L135" s="920"/>
      <c r="M135" s="920"/>
      <c r="N135" s="920"/>
      <c r="O135" s="920"/>
      <c r="P135" s="920"/>
      <c r="Q135" s="920"/>
      <c r="R135" s="920"/>
      <c r="S135" s="921"/>
      <c r="U135" s="36"/>
    </row>
    <row r="136" spans="2:21" x14ac:dyDescent="0.3">
      <c r="B136" s="919"/>
      <c r="C136" s="920"/>
      <c r="D136" s="920"/>
      <c r="E136" s="920"/>
      <c r="F136" s="920"/>
      <c r="G136" s="920"/>
      <c r="H136" s="920"/>
      <c r="I136" s="920"/>
      <c r="J136" s="920"/>
      <c r="K136" s="920"/>
      <c r="L136" s="920"/>
      <c r="M136" s="920"/>
      <c r="N136" s="920"/>
      <c r="O136" s="920"/>
      <c r="P136" s="920"/>
      <c r="Q136" s="920"/>
      <c r="R136" s="920"/>
      <c r="S136" s="921"/>
      <c r="U136" s="36"/>
    </row>
    <row r="137" spans="2:21" x14ac:dyDescent="0.3">
      <c r="B137" s="919"/>
      <c r="C137" s="920"/>
      <c r="D137" s="920"/>
      <c r="E137" s="920"/>
      <c r="F137" s="920"/>
      <c r="G137" s="920"/>
      <c r="H137" s="920"/>
      <c r="I137" s="920"/>
      <c r="J137" s="920"/>
      <c r="K137" s="920"/>
      <c r="L137" s="920"/>
      <c r="M137" s="920"/>
      <c r="N137" s="920"/>
      <c r="O137" s="920"/>
      <c r="P137" s="920"/>
      <c r="Q137" s="920"/>
      <c r="R137" s="920"/>
      <c r="S137" s="921"/>
      <c r="U137" s="36"/>
    </row>
    <row r="138" spans="2:21" x14ac:dyDescent="0.3">
      <c r="B138" s="919"/>
      <c r="C138" s="920"/>
      <c r="D138" s="920"/>
      <c r="E138" s="920"/>
      <c r="F138" s="920"/>
      <c r="G138" s="920"/>
      <c r="H138" s="920"/>
      <c r="I138" s="920"/>
      <c r="J138" s="920"/>
      <c r="K138" s="920"/>
      <c r="L138" s="920"/>
      <c r="M138" s="920"/>
      <c r="N138" s="920"/>
      <c r="O138" s="920"/>
      <c r="P138" s="920"/>
      <c r="Q138" s="920"/>
      <c r="R138" s="920"/>
      <c r="S138" s="921"/>
      <c r="U138" s="36"/>
    </row>
    <row r="139" spans="2:21" x14ac:dyDescent="0.3">
      <c r="B139" s="919"/>
      <c r="C139" s="920"/>
      <c r="D139" s="920"/>
      <c r="E139" s="920"/>
      <c r="F139" s="920"/>
      <c r="G139" s="920"/>
      <c r="H139" s="920"/>
      <c r="I139" s="920"/>
      <c r="J139" s="920"/>
      <c r="K139" s="920"/>
      <c r="L139" s="920"/>
      <c r="M139" s="920"/>
      <c r="N139" s="920"/>
      <c r="O139" s="920"/>
      <c r="P139" s="920"/>
      <c r="Q139" s="920"/>
      <c r="R139" s="920"/>
      <c r="S139" s="921"/>
      <c r="U139" s="36"/>
    </row>
    <row r="140" spans="2:21" x14ac:dyDescent="0.3">
      <c r="B140" s="919"/>
      <c r="C140" s="920"/>
      <c r="D140" s="920"/>
      <c r="E140" s="920"/>
      <c r="F140" s="920"/>
      <c r="G140" s="920"/>
      <c r="H140" s="920"/>
      <c r="I140" s="920"/>
      <c r="J140" s="920"/>
      <c r="K140" s="920"/>
      <c r="L140" s="920"/>
      <c r="M140" s="920"/>
      <c r="N140" s="920"/>
      <c r="O140" s="920"/>
      <c r="P140" s="920"/>
      <c r="Q140" s="920"/>
      <c r="R140" s="920"/>
      <c r="S140" s="921"/>
      <c r="U140" s="36"/>
    </row>
    <row r="141" spans="2:21" x14ac:dyDescent="0.3">
      <c r="B141" s="919"/>
      <c r="C141" s="920"/>
      <c r="D141" s="920"/>
      <c r="E141" s="920"/>
      <c r="F141" s="920"/>
      <c r="G141" s="920"/>
      <c r="H141" s="920"/>
      <c r="I141" s="920"/>
      <c r="J141" s="920"/>
      <c r="K141" s="920"/>
      <c r="L141" s="920"/>
      <c r="M141" s="920"/>
      <c r="N141" s="920"/>
      <c r="O141" s="920"/>
      <c r="P141" s="920"/>
      <c r="Q141" s="920"/>
      <c r="R141" s="920"/>
      <c r="S141" s="921"/>
      <c r="U141" s="36"/>
    </row>
    <row r="142" spans="2:21" x14ac:dyDescent="0.3">
      <c r="B142" s="919"/>
      <c r="C142" s="920"/>
      <c r="D142" s="920"/>
      <c r="E142" s="920"/>
      <c r="F142" s="920"/>
      <c r="G142" s="920"/>
      <c r="H142" s="920"/>
      <c r="I142" s="920"/>
      <c r="J142" s="920"/>
      <c r="K142" s="920"/>
      <c r="L142" s="920"/>
      <c r="M142" s="920"/>
      <c r="N142" s="920"/>
      <c r="O142" s="920"/>
      <c r="P142" s="920"/>
      <c r="Q142" s="920"/>
      <c r="R142" s="920"/>
      <c r="S142" s="921"/>
      <c r="U142" s="36"/>
    </row>
    <row r="143" spans="2:21" x14ac:dyDescent="0.3">
      <c r="B143" s="919"/>
      <c r="C143" s="920"/>
      <c r="D143" s="920"/>
      <c r="E143" s="920"/>
      <c r="F143" s="920"/>
      <c r="G143" s="920"/>
      <c r="H143" s="920"/>
      <c r="I143" s="920"/>
      <c r="J143" s="920"/>
      <c r="K143" s="920"/>
      <c r="L143" s="920"/>
      <c r="M143" s="920"/>
      <c r="N143" s="920"/>
      <c r="O143" s="920"/>
      <c r="P143" s="920"/>
      <c r="Q143" s="920"/>
      <c r="R143" s="920"/>
      <c r="S143" s="921"/>
      <c r="U143" s="36"/>
    </row>
    <row r="144" spans="2:21" x14ac:dyDescent="0.3">
      <c r="B144" s="919"/>
      <c r="C144" s="920"/>
      <c r="D144" s="920"/>
      <c r="E144" s="920"/>
      <c r="F144" s="920"/>
      <c r="G144" s="920"/>
      <c r="H144" s="920"/>
      <c r="I144" s="920"/>
      <c r="J144" s="920"/>
      <c r="K144" s="920"/>
      <c r="L144" s="920"/>
      <c r="M144" s="920"/>
      <c r="N144" s="920"/>
      <c r="O144" s="920"/>
      <c r="P144" s="920"/>
      <c r="Q144" s="920"/>
      <c r="R144" s="920"/>
      <c r="S144" s="921"/>
      <c r="U144" s="36"/>
    </row>
    <row r="145" spans="2:21" x14ac:dyDescent="0.3">
      <c r="B145" s="919"/>
      <c r="C145" s="920"/>
      <c r="D145" s="920"/>
      <c r="E145" s="920"/>
      <c r="F145" s="920"/>
      <c r="G145" s="920"/>
      <c r="H145" s="920"/>
      <c r="I145" s="920"/>
      <c r="J145" s="920"/>
      <c r="K145" s="920"/>
      <c r="L145" s="920"/>
      <c r="M145" s="920"/>
      <c r="N145" s="920"/>
      <c r="O145" s="920"/>
      <c r="P145" s="920"/>
      <c r="Q145" s="920"/>
      <c r="R145" s="920"/>
      <c r="S145" s="921"/>
      <c r="U145" s="36"/>
    </row>
    <row r="146" spans="2:21" x14ac:dyDescent="0.3">
      <c r="B146" s="919"/>
      <c r="C146" s="920"/>
      <c r="D146" s="920"/>
      <c r="E146" s="920"/>
      <c r="F146" s="920"/>
      <c r="G146" s="920"/>
      <c r="H146" s="920"/>
      <c r="I146" s="920"/>
      <c r="J146" s="920"/>
      <c r="K146" s="920"/>
      <c r="L146" s="920"/>
      <c r="M146" s="920"/>
      <c r="N146" s="920"/>
      <c r="O146" s="920"/>
      <c r="P146" s="920"/>
      <c r="Q146" s="920"/>
      <c r="R146" s="920"/>
      <c r="S146" s="921"/>
      <c r="U146" s="36"/>
    </row>
    <row r="147" spans="2:21" x14ac:dyDescent="0.3">
      <c r="B147" s="919"/>
      <c r="C147" s="920"/>
      <c r="D147" s="920"/>
      <c r="E147" s="920"/>
      <c r="F147" s="920"/>
      <c r="G147" s="920"/>
      <c r="H147" s="920"/>
      <c r="I147" s="920"/>
      <c r="J147" s="920"/>
      <c r="K147" s="920"/>
      <c r="L147" s="920"/>
      <c r="M147" s="920"/>
      <c r="N147" s="920"/>
      <c r="O147" s="920"/>
      <c r="P147" s="920"/>
      <c r="Q147" s="920"/>
      <c r="R147" s="920"/>
      <c r="S147" s="921"/>
      <c r="U147" s="36"/>
    </row>
    <row r="148" spans="2:21" x14ac:dyDescent="0.3">
      <c r="B148" s="919"/>
      <c r="C148" s="920"/>
      <c r="D148" s="920"/>
      <c r="E148" s="920"/>
      <c r="F148" s="920"/>
      <c r="G148" s="920"/>
      <c r="H148" s="920"/>
      <c r="I148" s="920"/>
      <c r="J148" s="920"/>
      <c r="K148" s="920"/>
      <c r="L148" s="920"/>
      <c r="M148" s="920"/>
      <c r="N148" s="920"/>
      <c r="O148" s="920"/>
      <c r="P148" s="920"/>
      <c r="Q148" s="920"/>
      <c r="R148" s="920"/>
      <c r="S148" s="921"/>
      <c r="U148" s="36"/>
    </row>
    <row r="149" spans="2:21" ht="17.25" thickBot="1" x14ac:dyDescent="0.35">
      <c r="B149" s="922"/>
      <c r="C149" s="923"/>
      <c r="D149" s="923"/>
      <c r="E149" s="923"/>
      <c r="F149" s="923"/>
      <c r="G149" s="923"/>
      <c r="H149" s="923"/>
      <c r="I149" s="923"/>
      <c r="J149" s="923"/>
      <c r="K149" s="923"/>
      <c r="L149" s="923"/>
      <c r="M149" s="923"/>
      <c r="N149" s="923"/>
      <c r="O149" s="923"/>
      <c r="P149" s="923"/>
      <c r="Q149" s="923"/>
      <c r="R149" s="923"/>
      <c r="S149" s="924"/>
      <c r="U149" s="36"/>
    </row>
    <row r="150" spans="2:21" ht="17.25" thickBot="1" x14ac:dyDescent="0.35">
      <c r="U150" s="36"/>
    </row>
    <row r="151" spans="2:21" ht="18" thickBot="1" x14ac:dyDescent="0.35">
      <c r="B151" s="45" t="s">
        <v>408</v>
      </c>
      <c r="C151" s="46"/>
      <c r="D151" s="46"/>
      <c r="E151" s="46"/>
      <c r="F151" s="46"/>
      <c r="G151" s="46"/>
      <c r="H151" s="46"/>
      <c r="I151" s="46"/>
      <c r="J151" s="46"/>
      <c r="K151" s="46"/>
      <c r="L151" s="46"/>
      <c r="M151" s="46"/>
      <c r="N151" s="46"/>
      <c r="O151" s="46"/>
      <c r="P151" s="46"/>
      <c r="Q151" s="46"/>
      <c r="R151" s="46"/>
      <c r="S151" s="47"/>
      <c r="U151" s="36"/>
    </row>
    <row r="152" spans="2:21" x14ac:dyDescent="0.3">
      <c r="B152" s="919"/>
      <c r="C152" s="920"/>
      <c r="D152" s="920"/>
      <c r="E152" s="920"/>
      <c r="F152" s="920"/>
      <c r="G152" s="920"/>
      <c r="H152" s="920"/>
      <c r="I152" s="920"/>
      <c r="J152" s="920"/>
      <c r="K152" s="920"/>
      <c r="L152" s="920"/>
      <c r="M152" s="920"/>
      <c r="N152" s="920"/>
      <c r="O152" s="920"/>
      <c r="P152" s="920"/>
      <c r="Q152" s="920"/>
      <c r="R152" s="920"/>
      <c r="S152" s="921"/>
      <c r="U152" s="36"/>
    </row>
    <row r="153" spans="2:21" x14ac:dyDescent="0.3">
      <c r="B153" s="919"/>
      <c r="C153" s="920"/>
      <c r="D153" s="920"/>
      <c r="E153" s="920"/>
      <c r="F153" s="920"/>
      <c r="G153" s="920"/>
      <c r="H153" s="920"/>
      <c r="I153" s="920"/>
      <c r="J153" s="920"/>
      <c r="K153" s="920"/>
      <c r="L153" s="920"/>
      <c r="M153" s="920"/>
      <c r="N153" s="920"/>
      <c r="O153" s="920"/>
      <c r="P153" s="920"/>
      <c r="Q153" s="920"/>
      <c r="R153" s="920"/>
      <c r="S153" s="921"/>
      <c r="U153" s="36"/>
    </row>
    <row r="154" spans="2:21" x14ac:dyDescent="0.3">
      <c r="B154" s="919"/>
      <c r="C154" s="920"/>
      <c r="D154" s="920"/>
      <c r="E154" s="920"/>
      <c r="F154" s="920"/>
      <c r="G154" s="920"/>
      <c r="H154" s="920"/>
      <c r="I154" s="920"/>
      <c r="J154" s="920"/>
      <c r="K154" s="920"/>
      <c r="L154" s="920"/>
      <c r="M154" s="920"/>
      <c r="N154" s="920"/>
      <c r="O154" s="920"/>
      <c r="P154" s="920"/>
      <c r="Q154" s="920"/>
      <c r="R154" s="920"/>
      <c r="S154" s="921"/>
      <c r="U154" s="36"/>
    </row>
    <row r="155" spans="2:21" x14ac:dyDescent="0.3">
      <c r="B155" s="919"/>
      <c r="C155" s="920"/>
      <c r="D155" s="920"/>
      <c r="E155" s="920"/>
      <c r="F155" s="920"/>
      <c r="G155" s="920"/>
      <c r="H155" s="920"/>
      <c r="I155" s="920"/>
      <c r="J155" s="920"/>
      <c r="K155" s="920"/>
      <c r="L155" s="920"/>
      <c r="M155" s="920"/>
      <c r="N155" s="920"/>
      <c r="O155" s="920"/>
      <c r="P155" s="920"/>
      <c r="Q155" s="920"/>
      <c r="R155" s="920"/>
      <c r="S155" s="921"/>
      <c r="U155" s="36"/>
    </row>
    <row r="156" spans="2:21" x14ac:dyDescent="0.3">
      <c r="B156" s="919"/>
      <c r="C156" s="920"/>
      <c r="D156" s="920"/>
      <c r="E156" s="920"/>
      <c r="F156" s="920"/>
      <c r="G156" s="920"/>
      <c r="H156" s="920"/>
      <c r="I156" s="920"/>
      <c r="J156" s="920"/>
      <c r="K156" s="920"/>
      <c r="L156" s="920"/>
      <c r="M156" s="920"/>
      <c r="N156" s="920"/>
      <c r="O156" s="920"/>
      <c r="P156" s="920"/>
      <c r="Q156" s="920"/>
      <c r="R156" s="920"/>
      <c r="S156" s="921"/>
      <c r="U156" s="36"/>
    </row>
    <row r="157" spans="2:21" x14ac:dyDescent="0.3">
      <c r="B157" s="919"/>
      <c r="C157" s="920"/>
      <c r="D157" s="920"/>
      <c r="E157" s="920"/>
      <c r="F157" s="920"/>
      <c r="G157" s="920"/>
      <c r="H157" s="920"/>
      <c r="I157" s="920"/>
      <c r="J157" s="920"/>
      <c r="K157" s="920"/>
      <c r="L157" s="920"/>
      <c r="M157" s="920"/>
      <c r="N157" s="920"/>
      <c r="O157" s="920"/>
      <c r="P157" s="920"/>
      <c r="Q157" s="920"/>
      <c r="R157" s="920"/>
      <c r="S157" s="921"/>
      <c r="U157" s="36"/>
    </row>
    <row r="158" spans="2:21" x14ac:dyDescent="0.3">
      <c r="B158" s="919"/>
      <c r="C158" s="920"/>
      <c r="D158" s="920"/>
      <c r="E158" s="920"/>
      <c r="F158" s="920"/>
      <c r="G158" s="920"/>
      <c r="H158" s="920"/>
      <c r="I158" s="920"/>
      <c r="J158" s="920"/>
      <c r="K158" s="920"/>
      <c r="L158" s="920"/>
      <c r="M158" s="920"/>
      <c r="N158" s="920"/>
      <c r="O158" s="920"/>
      <c r="P158" s="920"/>
      <c r="Q158" s="920"/>
      <c r="R158" s="920"/>
      <c r="S158" s="921"/>
      <c r="U158" s="36"/>
    </row>
    <row r="159" spans="2:21" x14ac:dyDescent="0.3">
      <c r="B159" s="919"/>
      <c r="C159" s="920"/>
      <c r="D159" s="920"/>
      <c r="E159" s="920"/>
      <c r="F159" s="920"/>
      <c r="G159" s="920"/>
      <c r="H159" s="920"/>
      <c r="I159" s="920"/>
      <c r="J159" s="920"/>
      <c r="K159" s="920"/>
      <c r="L159" s="920"/>
      <c r="M159" s="920"/>
      <c r="N159" s="920"/>
      <c r="O159" s="920"/>
      <c r="P159" s="920"/>
      <c r="Q159" s="920"/>
      <c r="R159" s="920"/>
      <c r="S159" s="921"/>
      <c r="U159" s="36"/>
    </row>
    <row r="160" spans="2:21" x14ac:dyDescent="0.3">
      <c r="B160" s="919"/>
      <c r="C160" s="920"/>
      <c r="D160" s="920"/>
      <c r="E160" s="920"/>
      <c r="F160" s="920"/>
      <c r="G160" s="920"/>
      <c r="H160" s="920"/>
      <c r="I160" s="920"/>
      <c r="J160" s="920"/>
      <c r="K160" s="920"/>
      <c r="L160" s="920"/>
      <c r="M160" s="920"/>
      <c r="N160" s="920"/>
      <c r="O160" s="920"/>
      <c r="P160" s="920"/>
      <c r="Q160" s="920"/>
      <c r="R160" s="920"/>
      <c r="S160" s="921"/>
      <c r="U160" s="36"/>
    </row>
    <row r="161" spans="2:21" x14ac:dyDescent="0.3">
      <c r="B161" s="919"/>
      <c r="C161" s="920"/>
      <c r="D161" s="920"/>
      <c r="E161" s="920"/>
      <c r="F161" s="920"/>
      <c r="G161" s="920"/>
      <c r="H161" s="920"/>
      <c r="I161" s="920"/>
      <c r="J161" s="920"/>
      <c r="K161" s="920"/>
      <c r="L161" s="920"/>
      <c r="M161" s="920"/>
      <c r="N161" s="920"/>
      <c r="O161" s="920"/>
      <c r="P161" s="920"/>
      <c r="Q161" s="920"/>
      <c r="R161" s="920"/>
      <c r="S161" s="921"/>
      <c r="U161" s="36"/>
    </row>
    <row r="162" spans="2:21" x14ac:dyDescent="0.3">
      <c r="B162" s="919"/>
      <c r="C162" s="920"/>
      <c r="D162" s="920"/>
      <c r="E162" s="920"/>
      <c r="F162" s="920"/>
      <c r="G162" s="920"/>
      <c r="H162" s="920"/>
      <c r="I162" s="920"/>
      <c r="J162" s="920"/>
      <c r="K162" s="920"/>
      <c r="L162" s="920"/>
      <c r="M162" s="920"/>
      <c r="N162" s="920"/>
      <c r="O162" s="920"/>
      <c r="P162" s="920"/>
      <c r="Q162" s="920"/>
      <c r="R162" s="920"/>
      <c r="S162" s="921"/>
      <c r="U162" s="36"/>
    </row>
    <row r="163" spans="2:21" x14ac:dyDescent="0.3">
      <c r="B163" s="919"/>
      <c r="C163" s="920"/>
      <c r="D163" s="920"/>
      <c r="E163" s="920"/>
      <c r="F163" s="920"/>
      <c r="G163" s="920"/>
      <c r="H163" s="920"/>
      <c r="I163" s="920"/>
      <c r="J163" s="920"/>
      <c r="K163" s="920"/>
      <c r="L163" s="920"/>
      <c r="M163" s="920"/>
      <c r="N163" s="920"/>
      <c r="O163" s="920"/>
      <c r="P163" s="920"/>
      <c r="Q163" s="920"/>
      <c r="R163" s="920"/>
      <c r="S163" s="921"/>
      <c r="U163" s="36"/>
    </row>
    <row r="164" spans="2:21" x14ac:dyDescent="0.3">
      <c r="B164" s="919"/>
      <c r="C164" s="920"/>
      <c r="D164" s="920"/>
      <c r="E164" s="920"/>
      <c r="F164" s="920"/>
      <c r="G164" s="920"/>
      <c r="H164" s="920"/>
      <c r="I164" s="920"/>
      <c r="J164" s="920"/>
      <c r="K164" s="920"/>
      <c r="L164" s="920"/>
      <c r="M164" s="920"/>
      <c r="N164" s="920"/>
      <c r="O164" s="920"/>
      <c r="P164" s="920"/>
      <c r="Q164" s="920"/>
      <c r="R164" s="920"/>
      <c r="S164" s="921"/>
      <c r="U164" s="36"/>
    </row>
    <row r="165" spans="2:21" x14ac:dyDescent="0.3">
      <c r="B165" s="919"/>
      <c r="C165" s="920"/>
      <c r="D165" s="920"/>
      <c r="E165" s="920"/>
      <c r="F165" s="920"/>
      <c r="G165" s="920"/>
      <c r="H165" s="920"/>
      <c r="I165" s="920"/>
      <c r="J165" s="920"/>
      <c r="K165" s="920"/>
      <c r="L165" s="920"/>
      <c r="M165" s="920"/>
      <c r="N165" s="920"/>
      <c r="O165" s="920"/>
      <c r="P165" s="920"/>
      <c r="Q165" s="920"/>
      <c r="R165" s="920"/>
      <c r="S165" s="921"/>
      <c r="U165" s="36"/>
    </row>
    <row r="166" spans="2:21" x14ac:dyDescent="0.3">
      <c r="B166" s="919"/>
      <c r="C166" s="920"/>
      <c r="D166" s="920"/>
      <c r="E166" s="920"/>
      <c r="F166" s="920"/>
      <c r="G166" s="920"/>
      <c r="H166" s="920"/>
      <c r="I166" s="920"/>
      <c r="J166" s="920"/>
      <c r="K166" s="920"/>
      <c r="L166" s="920"/>
      <c r="M166" s="920"/>
      <c r="N166" s="920"/>
      <c r="O166" s="920"/>
      <c r="P166" s="920"/>
      <c r="Q166" s="920"/>
      <c r="R166" s="920"/>
      <c r="S166" s="921"/>
      <c r="U166" s="36"/>
    </row>
    <row r="167" spans="2:21" x14ac:dyDescent="0.3">
      <c r="B167" s="919"/>
      <c r="C167" s="920"/>
      <c r="D167" s="920"/>
      <c r="E167" s="920"/>
      <c r="F167" s="920"/>
      <c r="G167" s="920"/>
      <c r="H167" s="920"/>
      <c r="I167" s="920"/>
      <c r="J167" s="920"/>
      <c r="K167" s="920"/>
      <c r="L167" s="920"/>
      <c r="M167" s="920"/>
      <c r="N167" s="920"/>
      <c r="O167" s="920"/>
      <c r="P167" s="920"/>
      <c r="Q167" s="920"/>
      <c r="R167" s="920"/>
      <c r="S167" s="921"/>
      <c r="U167" s="36"/>
    </row>
    <row r="168" spans="2:21" x14ac:dyDescent="0.3">
      <c r="B168" s="919"/>
      <c r="C168" s="920"/>
      <c r="D168" s="920"/>
      <c r="E168" s="920"/>
      <c r="F168" s="920"/>
      <c r="G168" s="920"/>
      <c r="H168" s="920"/>
      <c r="I168" s="920"/>
      <c r="J168" s="920"/>
      <c r="K168" s="920"/>
      <c r="L168" s="920"/>
      <c r="M168" s="920"/>
      <c r="N168" s="920"/>
      <c r="O168" s="920"/>
      <c r="P168" s="920"/>
      <c r="Q168" s="920"/>
      <c r="R168" s="920"/>
      <c r="S168" s="921"/>
      <c r="U168" s="36"/>
    </row>
    <row r="169" spans="2:21" x14ac:dyDescent="0.3">
      <c r="B169" s="919"/>
      <c r="C169" s="920"/>
      <c r="D169" s="920"/>
      <c r="E169" s="920"/>
      <c r="F169" s="920"/>
      <c r="G169" s="920"/>
      <c r="H169" s="920"/>
      <c r="I169" s="920"/>
      <c r="J169" s="920"/>
      <c r="K169" s="920"/>
      <c r="L169" s="920"/>
      <c r="M169" s="920"/>
      <c r="N169" s="920"/>
      <c r="O169" s="920"/>
      <c r="P169" s="920"/>
      <c r="Q169" s="920"/>
      <c r="R169" s="920"/>
      <c r="S169" s="921"/>
      <c r="U169" s="36"/>
    </row>
    <row r="170" spans="2:21" x14ac:dyDescent="0.3">
      <c r="B170" s="919"/>
      <c r="C170" s="920"/>
      <c r="D170" s="920"/>
      <c r="E170" s="920"/>
      <c r="F170" s="920"/>
      <c r="G170" s="920"/>
      <c r="H170" s="920"/>
      <c r="I170" s="920"/>
      <c r="J170" s="920"/>
      <c r="K170" s="920"/>
      <c r="L170" s="920"/>
      <c r="M170" s="920"/>
      <c r="N170" s="920"/>
      <c r="O170" s="920"/>
      <c r="P170" s="920"/>
      <c r="Q170" s="920"/>
      <c r="R170" s="920"/>
      <c r="S170" s="921"/>
      <c r="U170" s="36"/>
    </row>
    <row r="171" spans="2:21" x14ac:dyDescent="0.3">
      <c r="B171" s="919"/>
      <c r="C171" s="920"/>
      <c r="D171" s="920"/>
      <c r="E171" s="920"/>
      <c r="F171" s="920"/>
      <c r="G171" s="920"/>
      <c r="H171" s="920"/>
      <c r="I171" s="920"/>
      <c r="J171" s="920"/>
      <c r="K171" s="920"/>
      <c r="L171" s="920"/>
      <c r="M171" s="920"/>
      <c r="N171" s="920"/>
      <c r="O171" s="920"/>
      <c r="P171" s="920"/>
      <c r="Q171" s="920"/>
      <c r="R171" s="920"/>
      <c r="S171" s="921"/>
      <c r="U171" s="36"/>
    </row>
    <row r="172" spans="2:21" x14ac:dyDescent="0.3">
      <c r="B172" s="919"/>
      <c r="C172" s="920"/>
      <c r="D172" s="920"/>
      <c r="E172" s="920"/>
      <c r="F172" s="920"/>
      <c r="G172" s="920"/>
      <c r="H172" s="920"/>
      <c r="I172" s="920"/>
      <c r="J172" s="920"/>
      <c r="K172" s="920"/>
      <c r="L172" s="920"/>
      <c r="M172" s="920"/>
      <c r="N172" s="920"/>
      <c r="O172" s="920"/>
      <c r="P172" s="920"/>
      <c r="Q172" s="920"/>
      <c r="R172" s="920"/>
      <c r="S172" s="921"/>
      <c r="U172" s="36"/>
    </row>
    <row r="173" spans="2:21" x14ac:dyDescent="0.3">
      <c r="B173" s="919"/>
      <c r="C173" s="920"/>
      <c r="D173" s="920"/>
      <c r="E173" s="920"/>
      <c r="F173" s="920"/>
      <c r="G173" s="920"/>
      <c r="H173" s="920"/>
      <c r="I173" s="920"/>
      <c r="J173" s="920"/>
      <c r="K173" s="920"/>
      <c r="L173" s="920"/>
      <c r="M173" s="920"/>
      <c r="N173" s="920"/>
      <c r="O173" s="920"/>
      <c r="P173" s="920"/>
      <c r="Q173" s="920"/>
      <c r="R173" s="920"/>
      <c r="S173" s="921"/>
      <c r="U173" s="36"/>
    </row>
    <row r="174" spans="2:21" x14ac:dyDescent="0.3">
      <c r="B174" s="919"/>
      <c r="C174" s="920"/>
      <c r="D174" s="920"/>
      <c r="E174" s="920"/>
      <c r="F174" s="920"/>
      <c r="G174" s="920"/>
      <c r="H174" s="920"/>
      <c r="I174" s="920"/>
      <c r="J174" s="920"/>
      <c r="K174" s="920"/>
      <c r="L174" s="920"/>
      <c r="M174" s="920"/>
      <c r="N174" s="920"/>
      <c r="O174" s="920"/>
      <c r="P174" s="920"/>
      <c r="Q174" s="920"/>
      <c r="R174" s="920"/>
      <c r="S174" s="921"/>
      <c r="U174" s="36"/>
    </row>
    <row r="175" spans="2:21" x14ac:dyDescent="0.3">
      <c r="B175" s="919"/>
      <c r="C175" s="920"/>
      <c r="D175" s="920"/>
      <c r="E175" s="920"/>
      <c r="F175" s="920"/>
      <c r="G175" s="920"/>
      <c r="H175" s="920"/>
      <c r="I175" s="920"/>
      <c r="J175" s="920"/>
      <c r="K175" s="920"/>
      <c r="L175" s="920"/>
      <c r="M175" s="920"/>
      <c r="N175" s="920"/>
      <c r="O175" s="920"/>
      <c r="P175" s="920"/>
      <c r="Q175" s="920"/>
      <c r="R175" s="920"/>
      <c r="S175" s="921"/>
      <c r="U175" s="36"/>
    </row>
    <row r="176" spans="2:21" x14ac:dyDescent="0.3">
      <c r="B176" s="919"/>
      <c r="C176" s="920"/>
      <c r="D176" s="920"/>
      <c r="E176" s="920"/>
      <c r="F176" s="920"/>
      <c r="G176" s="920"/>
      <c r="H176" s="920"/>
      <c r="I176" s="920"/>
      <c r="J176" s="920"/>
      <c r="K176" s="920"/>
      <c r="L176" s="920"/>
      <c r="M176" s="920"/>
      <c r="N176" s="920"/>
      <c r="O176" s="920"/>
      <c r="P176" s="920"/>
      <c r="Q176" s="920"/>
      <c r="R176" s="920"/>
      <c r="S176" s="921"/>
      <c r="U176" s="36"/>
    </row>
    <row r="177" spans="1:21" ht="17.25" thickBot="1" x14ac:dyDescent="0.35">
      <c r="B177" s="922"/>
      <c r="C177" s="923"/>
      <c r="D177" s="923"/>
      <c r="E177" s="923"/>
      <c r="F177" s="923"/>
      <c r="G177" s="923"/>
      <c r="H177" s="923"/>
      <c r="I177" s="923"/>
      <c r="J177" s="923"/>
      <c r="K177" s="923"/>
      <c r="L177" s="923"/>
      <c r="M177" s="923"/>
      <c r="N177" s="923"/>
      <c r="O177" s="923"/>
      <c r="P177" s="923"/>
      <c r="Q177" s="923"/>
      <c r="R177" s="923"/>
      <c r="S177" s="924"/>
      <c r="U177" s="36"/>
    </row>
    <row r="178" spans="1:21" x14ac:dyDescent="0.3">
      <c r="U178" s="36"/>
    </row>
    <row r="179" spans="1:21" x14ac:dyDescent="0.3">
      <c r="A179" s="36"/>
      <c r="B179" s="36"/>
      <c r="C179" s="36"/>
      <c r="D179" s="36"/>
      <c r="E179" s="36"/>
      <c r="F179" s="36"/>
      <c r="G179" s="36"/>
      <c r="H179" s="36"/>
      <c r="I179" s="36"/>
      <c r="J179" s="36"/>
      <c r="K179" s="36"/>
      <c r="L179" s="36"/>
      <c r="M179" s="36"/>
      <c r="N179" s="36"/>
      <c r="O179" s="36"/>
      <c r="P179" s="36"/>
      <c r="Q179" s="36"/>
      <c r="R179" s="36"/>
      <c r="S179" s="36"/>
      <c r="T179" s="36"/>
      <c r="U179" s="36"/>
    </row>
  </sheetData>
  <sheetProtection password="CB1A" sheet="1" scenarios="1" selectLockedCells="1"/>
  <mergeCells count="11">
    <mergeCell ref="B96:H121"/>
    <mergeCell ref="J96:S121"/>
    <mergeCell ref="B152:S177"/>
    <mergeCell ref="B2:C2"/>
    <mergeCell ref="B12:H37"/>
    <mergeCell ref="J12:S37"/>
    <mergeCell ref="B40:S65"/>
    <mergeCell ref="B68:H93"/>
    <mergeCell ref="J68:S93"/>
    <mergeCell ref="B124:S149"/>
    <mergeCell ref="E4:F4"/>
  </mergeCells>
  <dataValidations count="1">
    <dataValidation type="list" allowBlank="1" showInputMessage="1" showErrorMessage="1" sqref="Z13">
      <formula1>Yes_No</formula1>
    </dataValidation>
  </dataValidation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I53"/>
  <sheetViews>
    <sheetView showGridLines="0" zoomScale="90" zoomScaleNormal="90" workbookViewId="0">
      <selection activeCell="E4" sqref="E4"/>
    </sheetView>
  </sheetViews>
  <sheetFormatPr defaultRowHeight="16.5" x14ac:dyDescent="0.3"/>
  <cols>
    <col min="1" max="1" width="4.42578125" style="35" customWidth="1"/>
    <col min="2" max="2" width="28.5703125" style="35" customWidth="1"/>
    <col min="3" max="3" width="51.5703125" style="35" customWidth="1"/>
    <col min="4" max="4" width="9.140625" style="35"/>
    <col min="5" max="5" width="24.140625" style="35" bestFit="1" customWidth="1"/>
    <col min="6" max="6" width="9.140625" style="35"/>
    <col min="7" max="7" width="63.5703125" style="35" customWidth="1"/>
    <col min="8" max="8" width="5" style="35" customWidth="1"/>
    <col min="9" max="9" width="4.42578125" style="35" customWidth="1"/>
    <col min="10" max="16384" width="9.140625" style="35"/>
  </cols>
  <sheetData>
    <row r="1" spans="2:9" ht="17.25" thickBot="1" x14ac:dyDescent="0.35">
      <c r="I1" s="36"/>
    </row>
    <row r="2" spans="2:9" ht="18" thickBot="1" x14ac:dyDescent="0.35">
      <c r="B2" s="594" t="str">
        <f>'Version Control'!$B$2</f>
        <v>Title Block</v>
      </c>
      <c r="C2" s="595"/>
      <c r="I2" s="36"/>
    </row>
    <row r="3" spans="2:9" x14ac:dyDescent="0.3">
      <c r="B3" s="428" t="str">
        <f>'Version Control'!$B$3</f>
        <v>Test Report Template Name:</v>
      </c>
      <c r="C3" s="429" t="str">
        <f>'Version Control'!$C$3</f>
        <v xml:space="preserve">Residential Refrigerator-Freezer  </v>
      </c>
      <c r="I3" s="36"/>
    </row>
    <row r="4" spans="2:9" x14ac:dyDescent="0.3">
      <c r="B4" s="426" t="str">
        <f>'Version Control'!$B$4</f>
        <v>Version Number:</v>
      </c>
      <c r="C4" s="556" t="str">
        <f>'Version Control'!$C$4</f>
        <v>v1.0</v>
      </c>
      <c r="E4" s="75" t="s">
        <v>283</v>
      </c>
      <c r="I4" s="36"/>
    </row>
    <row r="5" spans="2:9" x14ac:dyDescent="0.3">
      <c r="B5" s="425" t="str">
        <f>'Version Control'!$B$5</f>
        <v xml:space="preserve">Latest Template Revision: </v>
      </c>
      <c r="C5" s="423">
        <f>'Version Control'!$C$5</f>
        <v>41842</v>
      </c>
      <c r="I5" s="36"/>
    </row>
    <row r="6" spans="2:9" x14ac:dyDescent="0.3">
      <c r="B6" s="425" t="str">
        <f>'Version Control'!$B$6</f>
        <v>Tab Name:</v>
      </c>
      <c r="C6" s="556" t="str">
        <f ca="1">MID(CELL("filename",B1), FIND("]", CELL("filename", B1))+ 1, 255)</f>
        <v>Comments</v>
      </c>
      <c r="I6" s="36"/>
    </row>
    <row r="7" spans="2:9" ht="39.75" customHeight="1" x14ac:dyDescent="0.3">
      <c r="B7" s="557" t="str">
        <f>'Version Control'!$B$7</f>
        <v>File Name:</v>
      </c>
      <c r="C7" s="558" t="str">
        <f ca="1">'Version Control'!$C$7</f>
        <v>Residential Refrigerator-Freezer Appendix A – v1.0.xlsx</v>
      </c>
      <c r="I7" s="36"/>
    </row>
    <row r="8" spans="2:9" ht="17.25" thickBot="1" x14ac:dyDescent="0.35">
      <c r="B8" s="427" t="str">
        <f>'Version Control'!$B$8</f>
        <v xml:space="preserve">Test Completion Date: </v>
      </c>
      <c r="C8" s="424" t="str">
        <f>'Version Control'!$C$8</f>
        <v>[MM/DD/YYYY]</v>
      </c>
      <c r="I8" s="36"/>
    </row>
    <row r="9" spans="2:9" x14ac:dyDescent="0.3">
      <c r="I9" s="36"/>
    </row>
    <row r="10" spans="2:9" ht="17.25" thickBot="1" x14ac:dyDescent="0.35">
      <c r="I10" s="36"/>
    </row>
    <row r="11" spans="2:9" ht="18" thickBot="1" x14ac:dyDescent="0.35">
      <c r="B11" s="929" t="s">
        <v>278</v>
      </c>
      <c r="C11" s="930"/>
      <c r="D11" s="930"/>
      <c r="E11" s="930"/>
      <c r="F11" s="930"/>
      <c r="G11" s="931"/>
      <c r="I11" s="36"/>
    </row>
    <row r="12" spans="2:9" x14ac:dyDescent="0.3">
      <c r="B12" s="79"/>
      <c r="C12" s="80"/>
      <c r="D12" s="80"/>
      <c r="E12" s="80"/>
      <c r="F12" s="80"/>
      <c r="G12" s="81"/>
      <c r="I12" s="36"/>
    </row>
    <row r="13" spans="2:9" x14ac:dyDescent="0.3">
      <c r="B13" s="644"/>
      <c r="C13" s="645"/>
      <c r="D13" s="645"/>
      <c r="E13" s="645"/>
      <c r="F13" s="645"/>
      <c r="G13" s="646"/>
      <c r="I13" s="36"/>
    </row>
    <row r="14" spans="2:9" x14ac:dyDescent="0.3">
      <c r="B14" s="647"/>
      <c r="C14" s="648"/>
      <c r="D14" s="648"/>
      <c r="E14" s="648"/>
      <c r="F14" s="648"/>
      <c r="G14" s="649"/>
      <c r="I14" s="36"/>
    </row>
    <row r="15" spans="2:9" x14ac:dyDescent="0.3">
      <c r="B15" s="647"/>
      <c r="C15" s="648"/>
      <c r="D15" s="648"/>
      <c r="E15" s="648"/>
      <c r="F15" s="648"/>
      <c r="G15" s="649"/>
      <c r="I15" s="36"/>
    </row>
    <row r="16" spans="2:9" x14ac:dyDescent="0.3">
      <c r="B16" s="926"/>
      <c r="C16" s="927"/>
      <c r="D16" s="927"/>
      <c r="E16" s="927"/>
      <c r="F16" s="927"/>
      <c r="G16" s="928"/>
      <c r="I16" s="36"/>
    </row>
    <row r="17" spans="2:9" x14ac:dyDescent="0.3">
      <c r="B17" s="79"/>
      <c r="C17" s="80"/>
      <c r="D17" s="80"/>
      <c r="E17" s="80"/>
      <c r="F17" s="80"/>
      <c r="G17" s="81"/>
      <c r="I17" s="36"/>
    </row>
    <row r="18" spans="2:9" x14ac:dyDescent="0.3">
      <c r="B18" s="644"/>
      <c r="C18" s="645"/>
      <c r="D18" s="645"/>
      <c r="E18" s="645"/>
      <c r="F18" s="645"/>
      <c r="G18" s="646"/>
      <c r="I18" s="36"/>
    </row>
    <row r="19" spans="2:9" x14ac:dyDescent="0.3">
      <c r="B19" s="647"/>
      <c r="C19" s="648"/>
      <c r="D19" s="648"/>
      <c r="E19" s="648"/>
      <c r="F19" s="648"/>
      <c r="G19" s="649"/>
      <c r="I19" s="36"/>
    </row>
    <row r="20" spans="2:9" x14ac:dyDescent="0.3">
      <c r="B20" s="647"/>
      <c r="C20" s="648"/>
      <c r="D20" s="648"/>
      <c r="E20" s="648"/>
      <c r="F20" s="648"/>
      <c r="G20" s="649"/>
      <c r="I20" s="36"/>
    </row>
    <row r="21" spans="2:9" x14ac:dyDescent="0.3">
      <c r="B21" s="926"/>
      <c r="C21" s="927"/>
      <c r="D21" s="927"/>
      <c r="E21" s="927"/>
      <c r="F21" s="927"/>
      <c r="G21" s="928"/>
      <c r="I21" s="36"/>
    </row>
    <row r="22" spans="2:9" x14ac:dyDescent="0.3">
      <c r="B22" s="79"/>
      <c r="C22" s="80"/>
      <c r="D22" s="80"/>
      <c r="E22" s="80"/>
      <c r="F22" s="80"/>
      <c r="G22" s="81"/>
      <c r="I22" s="36"/>
    </row>
    <row r="23" spans="2:9" x14ac:dyDescent="0.3">
      <c r="B23" s="644"/>
      <c r="C23" s="645"/>
      <c r="D23" s="645"/>
      <c r="E23" s="645"/>
      <c r="F23" s="645"/>
      <c r="G23" s="646"/>
      <c r="I23" s="36"/>
    </row>
    <row r="24" spans="2:9" x14ac:dyDescent="0.3">
      <c r="B24" s="647"/>
      <c r="C24" s="648"/>
      <c r="D24" s="648"/>
      <c r="E24" s="648"/>
      <c r="F24" s="648"/>
      <c r="G24" s="649"/>
      <c r="I24" s="36"/>
    </row>
    <row r="25" spans="2:9" x14ac:dyDescent="0.3">
      <c r="B25" s="647"/>
      <c r="C25" s="648"/>
      <c r="D25" s="648"/>
      <c r="E25" s="648"/>
      <c r="F25" s="648"/>
      <c r="G25" s="649"/>
      <c r="I25" s="36"/>
    </row>
    <row r="26" spans="2:9" x14ac:dyDescent="0.3">
      <c r="B26" s="926"/>
      <c r="C26" s="927"/>
      <c r="D26" s="927"/>
      <c r="E26" s="927"/>
      <c r="F26" s="927"/>
      <c r="G26" s="928"/>
      <c r="I26" s="36"/>
    </row>
    <row r="27" spans="2:9" x14ac:dyDescent="0.3">
      <c r="B27" s="79"/>
      <c r="C27" s="80"/>
      <c r="D27" s="80"/>
      <c r="E27" s="80"/>
      <c r="F27" s="80"/>
      <c r="G27" s="81"/>
      <c r="I27" s="36"/>
    </row>
    <row r="28" spans="2:9" x14ac:dyDescent="0.3">
      <c r="B28" s="644"/>
      <c r="C28" s="645"/>
      <c r="D28" s="645"/>
      <c r="E28" s="645"/>
      <c r="F28" s="645"/>
      <c r="G28" s="646"/>
      <c r="I28" s="36"/>
    </row>
    <row r="29" spans="2:9" x14ac:dyDescent="0.3">
      <c r="B29" s="647"/>
      <c r="C29" s="648"/>
      <c r="D29" s="648"/>
      <c r="E29" s="648"/>
      <c r="F29" s="648"/>
      <c r="G29" s="649"/>
      <c r="I29" s="36"/>
    </row>
    <row r="30" spans="2:9" x14ac:dyDescent="0.3">
      <c r="B30" s="647"/>
      <c r="C30" s="648"/>
      <c r="D30" s="648"/>
      <c r="E30" s="648"/>
      <c r="F30" s="648"/>
      <c r="G30" s="649"/>
      <c r="I30" s="36"/>
    </row>
    <row r="31" spans="2:9" x14ac:dyDescent="0.3">
      <c r="B31" s="926"/>
      <c r="C31" s="927"/>
      <c r="D31" s="927"/>
      <c r="E31" s="927"/>
      <c r="F31" s="927"/>
      <c r="G31" s="928"/>
      <c r="I31" s="36"/>
    </row>
    <row r="32" spans="2:9" x14ac:dyDescent="0.3">
      <c r="B32" s="79"/>
      <c r="C32" s="80"/>
      <c r="D32" s="80"/>
      <c r="E32" s="80"/>
      <c r="F32" s="80"/>
      <c r="G32" s="81"/>
      <c r="I32" s="36"/>
    </row>
    <row r="33" spans="2:9" x14ac:dyDescent="0.3">
      <c r="B33" s="644"/>
      <c r="C33" s="645"/>
      <c r="D33" s="645"/>
      <c r="E33" s="645"/>
      <c r="F33" s="645"/>
      <c r="G33" s="646"/>
      <c r="I33" s="36"/>
    </row>
    <row r="34" spans="2:9" x14ac:dyDescent="0.3">
      <c r="B34" s="647"/>
      <c r="C34" s="648"/>
      <c r="D34" s="648"/>
      <c r="E34" s="648"/>
      <c r="F34" s="648"/>
      <c r="G34" s="649"/>
      <c r="I34" s="36"/>
    </row>
    <row r="35" spans="2:9" x14ac:dyDescent="0.3">
      <c r="B35" s="647"/>
      <c r="C35" s="648"/>
      <c r="D35" s="648"/>
      <c r="E35" s="648"/>
      <c r="F35" s="648"/>
      <c r="G35" s="649"/>
      <c r="I35" s="36"/>
    </row>
    <row r="36" spans="2:9" x14ac:dyDescent="0.3">
      <c r="B36" s="926"/>
      <c r="C36" s="927"/>
      <c r="D36" s="927"/>
      <c r="E36" s="927"/>
      <c r="F36" s="927"/>
      <c r="G36" s="928"/>
      <c r="I36" s="36"/>
    </row>
    <row r="37" spans="2:9" x14ac:dyDescent="0.3">
      <c r="B37" s="79"/>
      <c r="C37" s="80"/>
      <c r="D37" s="80"/>
      <c r="E37" s="80"/>
      <c r="F37" s="80"/>
      <c r="G37" s="81"/>
      <c r="I37" s="36"/>
    </row>
    <row r="38" spans="2:9" x14ac:dyDescent="0.3">
      <c r="B38" s="644"/>
      <c r="C38" s="645"/>
      <c r="D38" s="645"/>
      <c r="E38" s="645"/>
      <c r="F38" s="645"/>
      <c r="G38" s="646"/>
      <c r="I38" s="36"/>
    </row>
    <row r="39" spans="2:9" x14ac:dyDescent="0.3">
      <c r="B39" s="647"/>
      <c r="C39" s="648"/>
      <c r="D39" s="648"/>
      <c r="E39" s="648"/>
      <c r="F39" s="648"/>
      <c r="G39" s="649"/>
      <c r="I39" s="36"/>
    </row>
    <row r="40" spans="2:9" x14ac:dyDescent="0.3">
      <c r="B40" s="647"/>
      <c r="C40" s="648"/>
      <c r="D40" s="648"/>
      <c r="E40" s="648"/>
      <c r="F40" s="648"/>
      <c r="G40" s="649"/>
      <c r="I40" s="36"/>
    </row>
    <row r="41" spans="2:9" x14ac:dyDescent="0.3">
      <c r="B41" s="926"/>
      <c r="C41" s="927"/>
      <c r="D41" s="927"/>
      <c r="E41" s="927"/>
      <c r="F41" s="927"/>
      <c r="G41" s="928"/>
      <c r="I41" s="36"/>
    </row>
    <row r="42" spans="2:9" x14ac:dyDescent="0.3">
      <c r="B42" s="79"/>
      <c r="C42" s="80"/>
      <c r="D42" s="80"/>
      <c r="E42" s="80"/>
      <c r="F42" s="80"/>
      <c r="G42" s="81"/>
      <c r="I42" s="36"/>
    </row>
    <row r="43" spans="2:9" x14ac:dyDescent="0.3">
      <c r="B43" s="644"/>
      <c r="C43" s="645"/>
      <c r="D43" s="645"/>
      <c r="E43" s="645"/>
      <c r="F43" s="645"/>
      <c r="G43" s="646"/>
      <c r="I43" s="36"/>
    </row>
    <row r="44" spans="2:9" x14ac:dyDescent="0.3">
      <c r="B44" s="647"/>
      <c r="C44" s="648"/>
      <c r="D44" s="648"/>
      <c r="E44" s="648"/>
      <c r="F44" s="648"/>
      <c r="G44" s="649"/>
      <c r="I44" s="36"/>
    </row>
    <row r="45" spans="2:9" x14ac:dyDescent="0.3">
      <c r="B45" s="647"/>
      <c r="C45" s="648"/>
      <c r="D45" s="648"/>
      <c r="E45" s="648"/>
      <c r="F45" s="648"/>
      <c r="G45" s="649"/>
      <c r="I45" s="36"/>
    </row>
    <row r="46" spans="2:9" x14ac:dyDescent="0.3">
      <c r="B46" s="926"/>
      <c r="C46" s="927"/>
      <c r="D46" s="927"/>
      <c r="E46" s="927"/>
      <c r="F46" s="927"/>
      <c r="G46" s="928"/>
      <c r="I46" s="36"/>
    </row>
    <row r="47" spans="2:9" x14ac:dyDescent="0.3">
      <c r="B47" s="79"/>
      <c r="C47" s="80"/>
      <c r="D47" s="80"/>
      <c r="E47" s="80"/>
      <c r="F47" s="80"/>
      <c r="G47" s="81"/>
      <c r="I47" s="36"/>
    </row>
    <row r="48" spans="2:9" x14ac:dyDescent="0.3">
      <c r="B48" s="644"/>
      <c r="C48" s="645"/>
      <c r="D48" s="645"/>
      <c r="E48" s="645"/>
      <c r="F48" s="645"/>
      <c r="G48" s="646"/>
      <c r="I48" s="36"/>
    </row>
    <row r="49" spans="1:9" x14ac:dyDescent="0.3">
      <c r="B49" s="647"/>
      <c r="C49" s="648"/>
      <c r="D49" s="648"/>
      <c r="E49" s="648"/>
      <c r="F49" s="648"/>
      <c r="G49" s="649"/>
      <c r="I49" s="36"/>
    </row>
    <row r="50" spans="1:9" x14ac:dyDescent="0.3">
      <c r="B50" s="647"/>
      <c r="C50" s="648"/>
      <c r="D50" s="648"/>
      <c r="E50" s="648"/>
      <c r="F50" s="648"/>
      <c r="G50" s="649"/>
      <c r="I50" s="36"/>
    </row>
    <row r="51" spans="1:9" ht="17.25" thickBot="1" x14ac:dyDescent="0.35">
      <c r="B51" s="650"/>
      <c r="C51" s="651"/>
      <c r="D51" s="651"/>
      <c r="E51" s="651"/>
      <c r="F51" s="651"/>
      <c r="G51" s="652"/>
      <c r="I51" s="36"/>
    </row>
    <row r="52" spans="1:9" x14ac:dyDescent="0.3">
      <c r="I52" s="36"/>
    </row>
    <row r="53" spans="1:9" x14ac:dyDescent="0.3">
      <c r="A53" s="36"/>
      <c r="B53" s="36"/>
      <c r="C53" s="36"/>
      <c r="D53" s="36"/>
      <c r="E53" s="36"/>
      <c r="F53" s="36"/>
      <c r="G53" s="36"/>
      <c r="H53" s="36"/>
      <c r="I53" s="36"/>
    </row>
  </sheetData>
  <sheetProtection password="CB1A" sheet="1" objects="1" scenarios="1" selectLockedCells="1"/>
  <mergeCells count="10">
    <mergeCell ref="B48:G51"/>
    <mergeCell ref="B2:C2"/>
    <mergeCell ref="B13:G16"/>
    <mergeCell ref="B18:G21"/>
    <mergeCell ref="B23:G26"/>
    <mergeCell ref="B28:G31"/>
    <mergeCell ref="B33:G36"/>
    <mergeCell ref="B38:G41"/>
    <mergeCell ref="B43:G46"/>
    <mergeCell ref="B11:G11"/>
  </mergeCells>
  <hyperlinks>
    <hyperlink ref="E4" location="Instructions!C33" display="Back to Instructions ta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70C0"/>
  </sheetPr>
  <dimension ref="A1:G21"/>
  <sheetViews>
    <sheetView showGridLines="0" zoomScale="80" zoomScaleNormal="80" workbookViewId="0">
      <selection activeCell="E4" sqref="E4"/>
    </sheetView>
  </sheetViews>
  <sheetFormatPr defaultRowHeight="16.5" x14ac:dyDescent="0.3"/>
  <cols>
    <col min="1" max="1" width="4.28515625" style="71" customWidth="1"/>
    <col min="2" max="2" width="31.140625" style="71" customWidth="1"/>
    <col min="3" max="3" width="37.85546875" style="71" customWidth="1"/>
    <col min="4" max="4" width="26.28515625" style="71" customWidth="1"/>
    <col min="5" max="5" width="41.85546875" style="71" customWidth="1"/>
    <col min="6" max="6" width="5" style="71" customWidth="1"/>
    <col min="7" max="7" width="4.140625" style="71" customWidth="1"/>
    <col min="8" max="16384" width="9.140625" style="71"/>
  </cols>
  <sheetData>
    <row r="1" spans="1:7" ht="17.25" thickBot="1" x14ac:dyDescent="0.35">
      <c r="G1" s="400"/>
    </row>
    <row r="2" spans="1:7" ht="18" thickBot="1" x14ac:dyDescent="0.35">
      <c r="B2" s="594" t="str">
        <f>'Version Control'!$B$2</f>
        <v>Title Block</v>
      </c>
      <c r="C2" s="595"/>
      <c r="G2" s="400"/>
    </row>
    <row r="3" spans="1:7" x14ac:dyDescent="0.3">
      <c r="B3" s="428" t="str">
        <f>'Version Control'!$B$3</f>
        <v>Test Report Template Name:</v>
      </c>
      <c r="C3" s="429" t="str">
        <f>'Version Control'!$C$3</f>
        <v xml:space="preserve">Residential Refrigerator-Freezer  </v>
      </c>
      <c r="G3" s="400"/>
    </row>
    <row r="4" spans="1:7" ht="18" x14ac:dyDescent="0.35">
      <c r="B4" s="426" t="str">
        <f>'Version Control'!$B$4</f>
        <v>Version Number:</v>
      </c>
      <c r="C4" s="556" t="str">
        <f>'Version Control'!$C$4</f>
        <v>v1.0</v>
      </c>
      <c r="E4" s="74" t="s">
        <v>283</v>
      </c>
      <c r="G4" s="400"/>
    </row>
    <row r="5" spans="1:7" x14ac:dyDescent="0.3">
      <c r="B5" s="425" t="str">
        <f>'Version Control'!$B$5</f>
        <v xml:space="preserve">Latest Template Revision: </v>
      </c>
      <c r="C5" s="423">
        <f>'Version Control'!$C$5</f>
        <v>41842</v>
      </c>
      <c r="G5" s="400"/>
    </row>
    <row r="6" spans="1:7" x14ac:dyDescent="0.3">
      <c r="B6" s="425" t="str">
        <f>'Version Control'!$B$6</f>
        <v>Tab Name:</v>
      </c>
      <c r="C6" s="556" t="str">
        <f ca="1">MID(CELL("filename",B1), FIND("]", CELL("filename", B1))+ 1, 255)</f>
        <v>Report Sign-Off Block</v>
      </c>
      <c r="G6" s="400"/>
    </row>
    <row r="7" spans="1:7" ht="33" x14ac:dyDescent="0.3">
      <c r="B7" s="557" t="str">
        <f>'Version Control'!$B$7</f>
        <v>File Name:</v>
      </c>
      <c r="C7" s="558" t="str">
        <f ca="1">'Version Control'!$C$7</f>
        <v>Residential Refrigerator-Freezer Appendix A – v1.0.xlsx</v>
      </c>
      <c r="G7" s="400"/>
    </row>
    <row r="8" spans="1:7" ht="17.25" thickBot="1" x14ac:dyDescent="0.35">
      <c r="B8" s="427" t="str">
        <f>'Version Control'!$B$8</f>
        <v xml:space="preserve">Test Completion Date: </v>
      </c>
      <c r="C8" s="424" t="str">
        <f>'Version Control'!$C$8</f>
        <v>[MM/DD/YYYY]</v>
      </c>
      <c r="G8" s="400"/>
    </row>
    <row r="9" spans="1:7" x14ac:dyDescent="0.3">
      <c r="G9" s="400"/>
    </row>
    <row r="10" spans="1:7" ht="17.25" thickBot="1" x14ac:dyDescent="0.35">
      <c r="G10" s="400"/>
    </row>
    <row r="11" spans="1:7" ht="18" thickBot="1" x14ac:dyDescent="0.35">
      <c r="A11" s="72"/>
      <c r="B11" s="402" t="s">
        <v>218</v>
      </c>
      <c r="C11" s="403"/>
      <c r="D11" s="403"/>
      <c r="E11" s="401"/>
      <c r="G11" s="400"/>
    </row>
    <row r="12" spans="1:7" ht="28.5" customHeight="1" x14ac:dyDescent="0.3">
      <c r="A12" s="72"/>
      <c r="B12" s="936" t="s">
        <v>401</v>
      </c>
      <c r="C12" s="937"/>
      <c r="D12" s="937"/>
      <c r="E12" s="938"/>
      <c r="G12" s="400"/>
    </row>
    <row r="13" spans="1:7" ht="43.5" customHeight="1" thickBot="1" x14ac:dyDescent="0.35">
      <c r="A13" s="72"/>
      <c r="B13" s="939"/>
      <c r="C13" s="940"/>
      <c r="D13" s="940"/>
      <c r="E13" s="941"/>
      <c r="G13" s="400"/>
    </row>
    <row r="14" spans="1:7" ht="17.25" x14ac:dyDescent="0.35">
      <c r="A14" s="72"/>
      <c r="B14" s="942" t="s">
        <v>219</v>
      </c>
      <c r="C14" s="943"/>
      <c r="D14" s="404" t="s">
        <v>217</v>
      </c>
      <c r="E14" s="405" t="s">
        <v>220</v>
      </c>
      <c r="G14" s="400"/>
    </row>
    <row r="15" spans="1:7" x14ac:dyDescent="0.3">
      <c r="A15" s="72"/>
      <c r="B15" s="932" t="s">
        <v>221</v>
      </c>
      <c r="C15" s="933"/>
      <c r="D15" s="31" t="str">
        <f>'General Info &amp; Test Results'!C17</f>
        <v>[MM/DD/YYYY]</v>
      </c>
      <c r="E15" s="524" t="s">
        <v>404</v>
      </c>
      <c r="G15" s="400"/>
    </row>
    <row r="16" spans="1:7" x14ac:dyDescent="0.3">
      <c r="A16" s="72"/>
      <c r="B16" s="932" t="s">
        <v>362</v>
      </c>
      <c r="C16" s="933"/>
      <c r="D16" s="30" t="s">
        <v>254</v>
      </c>
      <c r="E16" s="524" t="s">
        <v>404</v>
      </c>
      <c r="G16" s="400"/>
    </row>
    <row r="17" spans="1:7" x14ac:dyDescent="0.3">
      <c r="A17" s="72"/>
      <c r="B17" s="932" t="s">
        <v>402</v>
      </c>
      <c r="C17" s="933"/>
      <c r="D17" s="30" t="s">
        <v>254</v>
      </c>
      <c r="E17" s="524" t="s">
        <v>404</v>
      </c>
      <c r="G17" s="400"/>
    </row>
    <row r="18" spans="1:7" x14ac:dyDescent="0.3">
      <c r="A18" s="72"/>
      <c r="B18" s="932" t="s">
        <v>402</v>
      </c>
      <c r="C18" s="933"/>
      <c r="D18" s="30" t="s">
        <v>254</v>
      </c>
      <c r="E18" s="524" t="s">
        <v>404</v>
      </c>
      <c r="G18" s="400"/>
    </row>
    <row r="19" spans="1:7" ht="17.25" thickBot="1" x14ac:dyDescent="0.35">
      <c r="A19" s="72"/>
      <c r="B19" s="934" t="s">
        <v>403</v>
      </c>
      <c r="C19" s="935"/>
      <c r="D19" s="522" t="s">
        <v>254</v>
      </c>
      <c r="E19" s="523" t="s">
        <v>400</v>
      </c>
      <c r="G19" s="400"/>
    </row>
    <row r="20" spans="1:7" x14ac:dyDescent="0.3">
      <c r="G20" s="400"/>
    </row>
    <row r="21" spans="1:7" x14ac:dyDescent="0.3">
      <c r="A21" s="400"/>
      <c r="B21" s="400"/>
      <c r="C21" s="400"/>
      <c r="D21" s="400"/>
      <c r="E21" s="400"/>
      <c r="F21" s="400"/>
      <c r="G21" s="400"/>
    </row>
  </sheetData>
  <sheetProtection password="CB1A" sheet="1" objects="1" scenarios="1" selectLockedCells="1"/>
  <mergeCells count="8">
    <mergeCell ref="B2:C2"/>
    <mergeCell ref="B18:C18"/>
    <mergeCell ref="B19:C19"/>
    <mergeCell ref="B12:E13"/>
    <mergeCell ref="B14:C14"/>
    <mergeCell ref="B15:C15"/>
    <mergeCell ref="B16:C16"/>
    <mergeCell ref="B17:C17"/>
  </mergeCells>
  <hyperlinks>
    <hyperlink ref="E4" location="Instructions!C33" display="Back to Instructions tab"/>
  </hyperlinks>
  <pageMargins left="0.7" right="0.7" top="0.75" bottom="0.75" header="0.3" footer="0.3"/>
  <pageSetup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55"/>
  <sheetViews>
    <sheetView showGridLines="0" zoomScale="80" zoomScaleNormal="80" workbookViewId="0">
      <selection activeCell="J19" sqref="J19"/>
    </sheetView>
  </sheetViews>
  <sheetFormatPr defaultRowHeight="16.5" x14ac:dyDescent="0.3"/>
  <cols>
    <col min="1" max="1" width="3.42578125" style="1" customWidth="1"/>
    <col min="2" max="2" width="31.28515625" style="1" customWidth="1"/>
    <col min="3" max="3" width="38.7109375" style="1" customWidth="1"/>
    <col min="4" max="4" width="23.5703125" style="1" customWidth="1"/>
    <col min="5" max="5" width="9.140625" style="1"/>
    <col min="6" max="6" width="16.42578125" style="1" bestFit="1" customWidth="1"/>
    <col min="7" max="7" width="9.140625" style="1"/>
    <col min="8" max="8" width="18.7109375" style="1" customWidth="1"/>
    <col min="9" max="9" width="11.7109375" style="1" customWidth="1"/>
    <col min="10" max="10" width="8.5703125" style="1" bestFit="1" customWidth="1"/>
    <col min="11" max="11" width="9.140625" style="1"/>
    <col min="12" max="12" width="18.42578125" style="1" bestFit="1" customWidth="1"/>
    <col min="13" max="13" width="9.140625" style="1"/>
    <col min="14" max="14" width="12.85546875" style="1" bestFit="1" customWidth="1"/>
    <col min="15" max="15" width="9.140625" style="1"/>
    <col min="16" max="16" width="26.7109375" style="1" bestFit="1" customWidth="1"/>
    <col min="17" max="17" width="9.140625" style="1"/>
    <col min="18" max="18" width="32.7109375" style="1" bestFit="1" customWidth="1"/>
    <col min="19" max="19" width="6.42578125" style="1" customWidth="1"/>
    <col min="20" max="20" width="13.7109375" style="1" bestFit="1" customWidth="1"/>
    <col min="21" max="21" width="9.140625" style="1"/>
    <col min="22" max="22" width="12.28515625" style="1" bestFit="1" customWidth="1"/>
    <col min="23" max="23" width="9.140625" style="1"/>
    <col min="24" max="24" width="12.42578125" style="1" bestFit="1" customWidth="1"/>
    <col min="25" max="25" width="4.5703125" style="1" customWidth="1"/>
    <col min="26" max="26" width="3.42578125" style="1" customWidth="1"/>
    <col min="27" max="16384" width="9.140625" style="1"/>
  </cols>
  <sheetData>
    <row r="1" spans="2:26" ht="17.25" thickBot="1" x14ac:dyDescent="0.35">
      <c r="Z1" s="419"/>
    </row>
    <row r="2" spans="2:26" ht="18" thickBot="1" x14ac:dyDescent="0.35">
      <c r="B2" s="594" t="str">
        <f>'Version Control'!$B$2</f>
        <v>Title Block</v>
      </c>
      <c r="C2" s="595"/>
      <c r="D2" s="431"/>
      <c r="E2" s="432"/>
      <c r="F2" s="432"/>
      <c r="Z2" s="419"/>
    </row>
    <row r="3" spans="2:26" x14ac:dyDescent="0.3">
      <c r="B3" s="428" t="str">
        <f>'Version Control'!$B$3</f>
        <v>Test Report Template Name:</v>
      </c>
      <c r="C3" s="429" t="str">
        <f>'Version Control'!$C$3</f>
        <v xml:space="preserve">Residential Refrigerator-Freezer  </v>
      </c>
      <c r="D3" s="433"/>
      <c r="E3" s="430"/>
      <c r="F3" s="430"/>
      <c r="Z3" s="419"/>
    </row>
    <row r="4" spans="2:26" x14ac:dyDescent="0.3">
      <c r="B4" s="426" t="str">
        <f>'Version Control'!$B$4</f>
        <v>Version Number:</v>
      </c>
      <c r="C4" s="556" t="str">
        <f>'Version Control'!$C$4</f>
        <v>v1.0</v>
      </c>
      <c r="D4" s="433"/>
      <c r="E4" s="430"/>
      <c r="F4" s="430"/>
      <c r="Z4" s="419"/>
    </row>
    <row r="5" spans="2:26" x14ac:dyDescent="0.3">
      <c r="B5" s="425" t="str">
        <f>'Version Control'!$B$5</f>
        <v xml:space="preserve">Latest Template Revision: </v>
      </c>
      <c r="C5" s="423">
        <f>'Version Control'!$C$5</f>
        <v>41842</v>
      </c>
      <c r="D5" s="433"/>
      <c r="E5" s="430"/>
      <c r="F5" s="430"/>
      <c r="Z5" s="419"/>
    </row>
    <row r="6" spans="2:26" x14ac:dyDescent="0.3">
      <c r="B6" s="425" t="str">
        <f>'Version Control'!$B$6</f>
        <v>Tab Name:</v>
      </c>
      <c r="C6" s="556" t="str">
        <f ca="1">MID(CELL("filename",B1), FIND("]", CELL("filename", B1))+ 1, 255)</f>
        <v>Drop-Downs</v>
      </c>
      <c r="D6" s="433"/>
      <c r="E6" s="430"/>
      <c r="F6" s="430"/>
      <c r="Z6" s="419"/>
    </row>
    <row r="7" spans="2:26" ht="35.25" customHeight="1" x14ac:dyDescent="0.3">
      <c r="B7" s="557" t="str">
        <f>'Version Control'!$B$7</f>
        <v>File Name:</v>
      </c>
      <c r="C7" s="558" t="str">
        <f ca="1">'Version Control'!$C$7</f>
        <v>Residential Refrigerator-Freezer Appendix A – v1.0.xlsx</v>
      </c>
      <c r="D7" s="433"/>
      <c r="E7" s="430"/>
      <c r="F7" s="430"/>
      <c r="Z7" s="419"/>
    </row>
    <row r="8" spans="2:26" ht="17.25" thickBot="1" x14ac:dyDescent="0.35">
      <c r="B8" s="427" t="str">
        <f>'Version Control'!$B$8</f>
        <v xml:space="preserve">Test Completion Date: </v>
      </c>
      <c r="C8" s="424" t="str">
        <f>'Version Control'!$C$8</f>
        <v>[MM/DD/YYYY]</v>
      </c>
      <c r="D8" s="433"/>
      <c r="E8" s="430"/>
      <c r="F8" s="430"/>
      <c r="Z8" s="419"/>
    </row>
    <row r="9" spans="2:26" x14ac:dyDescent="0.3">
      <c r="Z9" s="419"/>
    </row>
    <row r="10" spans="2:26" x14ac:dyDescent="0.3">
      <c r="Z10" s="419"/>
    </row>
    <row r="11" spans="2:26" x14ac:dyDescent="0.3">
      <c r="B11" s="1" t="s">
        <v>103</v>
      </c>
      <c r="D11" s="1" t="s">
        <v>101</v>
      </c>
      <c r="F11" s="1" t="s">
        <v>106</v>
      </c>
      <c r="H11" s="1" t="s">
        <v>109</v>
      </c>
      <c r="J11" s="1" t="s">
        <v>164</v>
      </c>
      <c r="L11" s="1" t="s">
        <v>128</v>
      </c>
      <c r="N11" s="1" t="s">
        <v>129</v>
      </c>
      <c r="P11" s="1" t="s">
        <v>171</v>
      </c>
      <c r="R11" s="1" t="s">
        <v>276</v>
      </c>
      <c r="T11" s="1" t="s">
        <v>277</v>
      </c>
      <c r="V11" s="1" t="s">
        <v>289</v>
      </c>
      <c r="X11" s="1" t="s">
        <v>294</v>
      </c>
      <c r="Z11" s="419"/>
    </row>
    <row r="12" spans="2:26" ht="17.25" x14ac:dyDescent="0.35">
      <c r="B12" s="420">
        <v>1</v>
      </c>
      <c r="D12" s="4" t="s">
        <v>142</v>
      </c>
      <c r="E12" s="2"/>
      <c r="F12" s="4" t="s">
        <v>107</v>
      </c>
      <c r="H12" s="420" t="s">
        <v>110</v>
      </c>
      <c r="J12" s="420" t="s">
        <v>118</v>
      </c>
      <c r="K12" s="434"/>
      <c r="L12" s="420">
        <v>0</v>
      </c>
      <c r="M12" s="434"/>
      <c r="N12" s="420" t="s">
        <v>130</v>
      </c>
      <c r="P12" s="4" t="s">
        <v>196</v>
      </c>
      <c r="R12" s="590" t="e">
        <f>IF(OR(Aux_Comp_Y_N=1,Aux_Comp_Y_N=2),'Energy Calcs (ASH Switch OFF)'!E72,'Energy Calcs (ASH Switch OFF)'!E54)</f>
        <v>#DIV/0!</v>
      </c>
      <c r="T12" s="589" t="e">
        <f>IF(OR(Aux_Comp_Y_N=1,Aux_Comp_Y_N=2),'Energy Calcs (ASH Switch ON)'!E73,'Energy Calcs (ASH Switch ON)'!E55)</f>
        <v>#DIV/0!</v>
      </c>
      <c r="V12" s="420">
        <v>0</v>
      </c>
      <c r="X12" s="4" t="s">
        <v>122</v>
      </c>
      <c r="Z12" s="419"/>
    </row>
    <row r="13" spans="2:26" x14ac:dyDescent="0.3">
      <c r="B13" s="421" t="s">
        <v>442</v>
      </c>
      <c r="D13" s="5" t="s">
        <v>74</v>
      </c>
      <c r="F13" s="6" t="s">
        <v>108</v>
      </c>
      <c r="H13" s="422" t="s">
        <v>111</v>
      </c>
      <c r="J13" s="422" t="s">
        <v>119</v>
      </c>
      <c r="K13" s="434"/>
      <c r="L13" s="422">
        <v>15</v>
      </c>
      <c r="M13" s="434"/>
      <c r="N13" s="422" t="s">
        <v>131</v>
      </c>
      <c r="P13" s="5" t="s">
        <v>195</v>
      </c>
      <c r="Q13" s="434"/>
      <c r="R13" s="435" t="e">
        <f>IF(OR(Aux_Comp_Y_N=1,Aux_Comp_Y_N=2),'Energy Calcs (ASH Switch OFF)'!D85,'Energy Calcs (ASH Switch OFF)'!D67)</f>
        <v>#DIV/0!</v>
      </c>
      <c r="T13" s="7" t="e">
        <f>IF(OR(Aux_Comp_Y_N=1,Aux_Comp_Y_N=2),'Energy Calcs (ASH Switch ON)'!D86,'Energy Calcs (ASH Switch ON)'!D68)</f>
        <v>#DIV/0!</v>
      </c>
      <c r="V13" s="421">
        <v>1</v>
      </c>
      <c r="X13" s="6" t="s">
        <v>72</v>
      </c>
      <c r="Z13" s="419"/>
    </row>
    <row r="14" spans="2:26" x14ac:dyDescent="0.3">
      <c r="B14" s="421">
        <v>2</v>
      </c>
      <c r="D14" s="5" t="s">
        <v>71</v>
      </c>
      <c r="P14" s="5" t="s">
        <v>197</v>
      </c>
      <c r="Q14" s="434"/>
      <c r="V14" s="421">
        <v>2</v>
      </c>
      <c r="Z14" s="419"/>
    </row>
    <row r="15" spans="2:26" x14ac:dyDescent="0.3">
      <c r="B15" s="421">
        <v>3</v>
      </c>
      <c r="D15" s="6" t="s">
        <v>72</v>
      </c>
      <c r="H15" s="8"/>
      <c r="P15" s="6" t="s">
        <v>172</v>
      </c>
      <c r="V15" s="422" t="s">
        <v>290</v>
      </c>
      <c r="Z15" s="419"/>
    </row>
    <row r="16" spans="2:26" x14ac:dyDescent="0.3">
      <c r="B16" s="421" t="s">
        <v>443</v>
      </c>
      <c r="H16" s="8"/>
      <c r="Z16" s="419"/>
    </row>
    <row r="17" spans="2:26" x14ac:dyDescent="0.3">
      <c r="B17" s="421" t="s">
        <v>444</v>
      </c>
      <c r="D17"/>
      <c r="Z17" s="419"/>
    </row>
    <row r="18" spans="2:26" x14ac:dyDescent="0.3">
      <c r="B18" s="421" t="s">
        <v>445</v>
      </c>
      <c r="D18"/>
      <c r="E18"/>
      <c r="Z18" s="419"/>
    </row>
    <row r="19" spans="2:26" x14ac:dyDescent="0.3">
      <c r="B19" s="421" t="s">
        <v>104</v>
      </c>
      <c r="D19"/>
      <c r="E19"/>
      <c r="Z19" s="419"/>
    </row>
    <row r="20" spans="2:26" ht="17.25" x14ac:dyDescent="0.35">
      <c r="B20" s="421" t="s">
        <v>446</v>
      </c>
      <c r="D20"/>
      <c r="E20"/>
      <c r="H20" s="2" t="s">
        <v>8</v>
      </c>
      <c r="P20" s="1" t="s">
        <v>410</v>
      </c>
      <c r="Z20" s="419"/>
    </row>
    <row r="21" spans="2:26" x14ac:dyDescent="0.3">
      <c r="B21" s="421">
        <v>4</v>
      </c>
      <c r="D21"/>
      <c r="E21"/>
      <c r="H21" s="9" t="s">
        <v>95</v>
      </c>
      <c r="I21" s="10" t="s">
        <v>97</v>
      </c>
      <c r="J21" s="10"/>
      <c r="K21" s="10"/>
      <c r="L21" s="10"/>
      <c r="M21" s="10"/>
      <c r="N21" s="11"/>
      <c r="P21" s="4" t="s">
        <v>411</v>
      </c>
      <c r="Z21" s="419"/>
    </row>
    <row r="22" spans="2:26" x14ac:dyDescent="0.3">
      <c r="B22" s="421" t="s">
        <v>447</v>
      </c>
      <c r="E22"/>
      <c r="H22" s="12" t="s">
        <v>96</v>
      </c>
      <c r="I22" s="3" t="s">
        <v>98</v>
      </c>
      <c r="J22" s="3"/>
      <c r="K22" s="3"/>
      <c r="L22" s="3"/>
      <c r="M22" s="3"/>
      <c r="N22" s="13"/>
      <c r="P22" s="5" t="s">
        <v>412</v>
      </c>
      <c r="Z22" s="419"/>
    </row>
    <row r="23" spans="2:26" x14ac:dyDescent="0.3">
      <c r="B23" s="421" t="s">
        <v>448</v>
      </c>
      <c r="H23" s="12" t="s">
        <v>9</v>
      </c>
      <c r="I23" s="3" t="s">
        <v>10</v>
      </c>
      <c r="J23" s="3"/>
      <c r="K23" s="3"/>
      <c r="L23" s="3"/>
      <c r="M23" s="3"/>
      <c r="N23" s="13"/>
      <c r="P23" s="5" t="s">
        <v>413</v>
      </c>
      <c r="Z23" s="419"/>
    </row>
    <row r="24" spans="2:26" x14ac:dyDescent="0.3">
      <c r="B24" s="421" t="s">
        <v>449</v>
      </c>
      <c r="H24" s="12"/>
      <c r="I24" s="3"/>
      <c r="J24" s="3"/>
      <c r="K24" s="3"/>
      <c r="L24" s="3"/>
      <c r="M24" s="3"/>
      <c r="N24" s="13"/>
      <c r="P24" s="6" t="s">
        <v>414</v>
      </c>
      <c r="Z24" s="419"/>
    </row>
    <row r="25" spans="2:26" x14ac:dyDescent="0.3">
      <c r="B25" s="421">
        <v>5</v>
      </c>
      <c r="H25" s="12" t="s">
        <v>11</v>
      </c>
      <c r="I25" s="3" t="s">
        <v>12</v>
      </c>
      <c r="J25" s="3"/>
      <c r="K25" s="3"/>
      <c r="L25" s="3"/>
      <c r="M25" s="3"/>
      <c r="N25" s="13"/>
      <c r="Z25" s="419"/>
    </row>
    <row r="26" spans="2:26" x14ac:dyDescent="0.3">
      <c r="B26" s="421" t="s">
        <v>450</v>
      </c>
      <c r="H26" s="12" t="s">
        <v>13</v>
      </c>
      <c r="I26" s="3" t="s">
        <v>14</v>
      </c>
      <c r="J26" s="3"/>
      <c r="K26" s="3"/>
      <c r="L26" s="3"/>
      <c r="M26" s="3"/>
      <c r="N26" s="13"/>
      <c r="Z26" s="419"/>
    </row>
    <row r="27" spans="2:26" x14ac:dyDescent="0.3">
      <c r="B27" s="421" t="s">
        <v>451</v>
      </c>
      <c r="H27" s="12" t="s">
        <v>15</v>
      </c>
      <c r="I27" s="3" t="s">
        <v>16</v>
      </c>
      <c r="J27" s="3"/>
      <c r="K27" s="3"/>
      <c r="L27" s="3"/>
      <c r="M27" s="3"/>
      <c r="N27" s="13"/>
      <c r="Z27" s="419"/>
    </row>
    <row r="28" spans="2:26" x14ac:dyDescent="0.3">
      <c r="B28" s="421" t="s">
        <v>452</v>
      </c>
      <c r="H28" s="12" t="s">
        <v>17</v>
      </c>
      <c r="I28" s="3" t="s">
        <v>18</v>
      </c>
      <c r="J28" s="3"/>
      <c r="K28" s="3"/>
      <c r="L28" s="3"/>
      <c r="M28" s="3"/>
      <c r="N28" s="13"/>
      <c r="Z28" s="419"/>
    </row>
    <row r="29" spans="2:26" x14ac:dyDescent="0.3">
      <c r="B29" s="421" t="s">
        <v>105</v>
      </c>
      <c r="H29" s="12" t="s">
        <v>19</v>
      </c>
      <c r="I29" s="3" t="s">
        <v>20</v>
      </c>
      <c r="J29" s="3"/>
      <c r="K29" s="3"/>
      <c r="L29" s="3"/>
      <c r="M29" s="3"/>
      <c r="N29" s="13"/>
      <c r="Z29" s="419"/>
    </row>
    <row r="30" spans="2:26" x14ac:dyDescent="0.3">
      <c r="B30" s="421" t="s">
        <v>453</v>
      </c>
      <c r="H30" s="12"/>
      <c r="I30" s="3"/>
      <c r="J30" s="3"/>
      <c r="K30" s="3"/>
      <c r="L30" s="3"/>
      <c r="M30" s="3"/>
      <c r="N30" s="13"/>
      <c r="Z30" s="419"/>
    </row>
    <row r="31" spans="2:26" x14ac:dyDescent="0.3">
      <c r="B31" s="421">
        <v>6</v>
      </c>
      <c r="H31" s="12" t="s">
        <v>69</v>
      </c>
      <c r="I31" s="3" t="s">
        <v>70</v>
      </c>
      <c r="J31" s="3"/>
      <c r="K31" s="3"/>
      <c r="L31" s="3"/>
      <c r="M31" s="3"/>
      <c r="N31" s="13"/>
      <c r="Z31" s="419"/>
    </row>
    <row r="32" spans="2:26" x14ac:dyDescent="0.3">
      <c r="B32" s="421">
        <v>7</v>
      </c>
      <c r="H32" s="14" t="s">
        <v>144</v>
      </c>
      <c r="I32" s="15" t="s">
        <v>145</v>
      </c>
      <c r="J32" s="15"/>
      <c r="K32" s="15"/>
      <c r="L32" s="15"/>
      <c r="M32" s="15"/>
      <c r="N32" s="16"/>
      <c r="Z32" s="419"/>
    </row>
    <row r="33" spans="2:26" x14ac:dyDescent="0.3">
      <c r="B33" s="421" t="s">
        <v>454</v>
      </c>
      <c r="H33" s="3"/>
      <c r="I33" s="3"/>
      <c r="J33" s="3"/>
      <c r="K33" s="3"/>
      <c r="L33" s="3"/>
      <c r="M33" s="3"/>
      <c r="N33" s="3"/>
      <c r="Z33" s="419"/>
    </row>
    <row r="34" spans="2:26" x14ac:dyDescent="0.3">
      <c r="B34" s="421">
        <v>8</v>
      </c>
      <c r="H34" s="3"/>
      <c r="I34" s="3"/>
      <c r="J34" s="3"/>
      <c r="K34" s="3"/>
      <c r="L34" s="3"/>
      <c r="M34" s="3"/>
      <c r="N34" s="3"/>
      <c r="Z34" s="419"/>
    </row>
    <row r="35" spans="2:26" x14ac:dyDescent="0.3">
      <c r="B35" s="421">
        <v>9</v>
      </c>
      <c r="H35" s="3"/>
      <c r="I35" s="3"/>
      <c r="J35" s="3"/>
      <c r="K35" s="3"/>
      <c r="L35" s="3"/>
      <c r="M35" s="3"/>
      <c r="N35" s="3"/>
      <c r="Z35" s="419"/>
    </row>
    <row r="36" spans="2:26" x14ac:dyDescent="0.3">
      <c r="B36" s="421" t="s">
        <v>455</v>
      </c>
      <c r="H36" s="3"/>
      <c r="I36" s="3"/>
      <c r="J36" s="3"/>
      <c r="K36" s="3"/>
      <c r="L36" s="3"/>
      <c r="M36" s="3"/>
      <c r="N36" s="3"/>
      <c r="Z36" s="419"/>
    </row>
    <row r="37" spans="2:26" x14ac:dyDescent="0.3">
      <c r="B37" s="421" t="s">
        <v>456</v>
      </c>
      <c r="H37" s="3"/>
      <c r="I37" s="3"/>
      <c r="J37" s="3"/>
      <c r="K37" s="3"/>
      <c r="L37" s="3"/>
      <c r="M37" s="3"/>
      <c r="N37" s="3"/>
      <c r="Z37" s="419"/>
    </row>
    <row r="38" spans="2:26" x14ac:dyDescent="0.3">
      <c r="B38" s="421" t="s">
        <v>457</v>
      </c>
      <c r="H38" s="3"/>
      <c r="I38" s="3"/>
      <c r="J38" s="3"/>
      <c r="K38" s="3"/>
      <c r="L38" s="3"/>
      <c r="M38" s="3"/>
      <c r="N38" s="3"/>
      <c r="Z38" s="419"/>
    </row>
    <row r="39" spans="2:26" x14ac:dyDescent="0.3">
      <c r="B39" s="421">
        <v>10</v>
      </c>
      <c r="H39" s="3"/>
      <c r="I39" s="3"/>
      <c r="J39" s="3"/>
      <c r="K39" s="3"/>
      <c r="L39" s="3"/>
      <c r="M39" s="3"/>
      <c r="N39" s="3"/>
      <c r="Z39" s="419"/>
    </row>
    <row r="40" spans="2:26" x14ac:dyDescent="0.3">
      <c r="B40" s="421" t="s">
        <v>458</v>
      </c>
      <c r="H40" s="3"/>
      <c r="I40" s="3"/>
      <c r="J40" s="3"/>
      <c r="K40" s="3"/>
      <c r="L40" s="3"/>
      <c r="M40" s="3"/>
      <c r="N40" s="3"/>
      <c r="Z40" s="419"/>
    </row>
    <row r="41" spans="2:26" x14ac:dyDescent="0.3">
      <c r="B41" s="421">
        <v>11</v>
      </c>
      <c r="H41" s="3"/>
      <c r="I41" s="3"/>
      <c r="J41" s="3"/>
      <c r="K41" s="3"/>
      <c r="L41" s="3"/>
      <c r="M41" s="3"/>
      <c r="N41" s="3"/>
      <c r="Z41" s="419"/>
    </row>
    <row r="42" spans="2:26" x14ac:dyDescent="0.3">
      <c r="B42" s="421" t="s">
        <v>459</v>
      </c>
      <c r="H42" s="3"/>
      <c r="I42" s="3"/>
      <c r="J42" s="3"/>
      <c r="K42" s="3"/>
      <c r="L42" s="3"/>
      <c r="M42" s="3"/>
      <c r="N42" s="3"/>
      <c r="Z42" s="419"/>
    </row>
    <row r="43" spans="2:26" x14ac:dyDescent="0.3">
      <c r="B43" s="421">
        <v>12</v>
      </c>
      <c r="H43" s="3"/>
      <c r="I43" s="3"/>
      <c r="J43" s="3"/>
      <c r="K43" s="3"/>
      <c r="L43" s="3"/>
      <c r="M43" s="3"/>
      <c r="N43" s="3"/>
      <c r="Z43" s="419"/>
    </row>
    <row r="44" spans="2:26" x14ac:dyDescent="0.3">
      <c r="B44" s="421">
        <v>13</v>
      </c>
      <c r="H44" s="3"/>
      <c r="I44" s="3"/>
      <c r="J44" s="3"/>
      <c r="K44" s="3"/>
      <c r="L44" s="3"/>
      <c r="M44" s="3"/>
      <c r="N44" s="3"/>
      <c r="Z44" s="419"/>
    </row>
    <row r="45" spans="2:26" x14ac:dyDescent="0.3">
      <c r="B45" s="421" t="s">
        <v>460</v>
      </c>
      <c r="H45" s="3"/>
      <c r="I45" s="3"/>
      <c r="J45" s="3"/>
      <c r="K45" s="3"/>
      <c r="L45" s="3"/>
      <c r="M45" s="3"/>
      <c r="N45" s="3"/>
      <c r="Z45" s="419"/>
    </row>
    <row r="46" spans="2:26" x14ac:dyDescent="0.3">
      <c r="B46" s="421" t="s">
        <v>461</v>
      </c>
      <c r="Z46" s="419"/>
    </row>
    <row r="47" spans="2:26" x14ac:dyDescent="0.3">
      <c r="B47" s="421">
        <v>14</v>
      </c>
      <c r="Z47" s="419"/>
    </row>
    <row r="48" spans="2:26" x14ac:dyDescent="0.3">
      <c r="B48" s="421" t="s">
        <v>462</v>
      </c>
      <c r="Z48" s="419"/>
    </row>
    <row r="49" spans="1:26" x14ac:dyDescent="0.3">
      <c r="B49" s="421">
        <v>15</v>
      </c>
      <c r="Z49" s="419"/>
    </row>
    <row r="50" spans="1:26" x14ac:dyDescent="0.3">
      <c r="B50" s="421" t="s">
        <v>463</v>
      </c>
      <c r="Z50" s="419"/>
    </row>
    <row r="51" spans="1:26" x14ac:dyDescent="0.3">
      <c r="B51" s="421">
        <v>16</v>
      </c>
      <c r="Z51" s="419"/>
    </row>
    <row r="52" spans="1:26" x14ac:dyDescent="0.3">
      <c r="B52" s="421">
        <v>17</v>
      </c>
      <c r="Z52" s="419"/>
    </row>
    <row r="53" spans="1:26" x14ac:dyDescent="0.3">
      <c r="B53" s="422">
        <v>18</v>
      </c>
      <c r="Z53" s="419"/>
    </row>
    <row r="54" spans="1:26" x14ac:dyDescent="0.3">
      <c r="Z54" s="419"/>
    </row>
    <row r="55" spans="1:26" x14ac:dyDescent="0.3">
      <c r="A55" s="419"/>
      <c r="B55" s="419"/>
      <c r="C55" s="419"/>
      <c r="D55" s="419"/>
      <c r="E55" s="419"/>
      <c r="F55" s="419"/>
      <c r="G55" s="419"/>
      <c r="H55" s="419"/>
      <c r="I55" s="419"/>
      <c r="J55" s="419"/>
      <c r="K55" s="419"/>
      <c r="L55" s="419"/>
      <c r="M55" s="419"/>
      <c r="N55" s="419"/>
      <c r="O55" s="419"/>
      <c r="P55" s="419"/>
      <c r="Q55" s="419"/>
      <c r="R55" s="419"/>
      <c r="S55" s="419"/>
      <c r="T55" s="419"/>
      <c r="U55" s="419"/>
      <c r="V55" s="419"/>
      <c r="W55" s="419"/>
      <c r="X55" s="419"/>
      <c r="Y55" s="419"/>
      <c r="Z55" s="419"/>
    </row>
  </sheetData>
  <sheetProtection password="CB1A" sheet="1" objects="1" scenarios="1" selectLockedCells="1"/>
  <mergeCells count="1">
    <mergeCell ref="B2:C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17"/>
  <sheetViews>
    <sheetView showGridLines="0" zoomScale="80" zoomScaleNormal="80" workbookViewId="0">
      <selection activeCell="C13" sqref="C13"/>
    </sheetView>
  </sheetViews>
  <sheetFormatPr defaultRowHeight="16.5" x14ac:dyDescent="0.3"/>
  <cols>
    <col min="1" max="1" width="5" style="18" customWidth="1"/>
    <col min="2" max="2" width="35" style="20" customWidth="1"/>
    <col min="3" max="3" width="47.42578125" style="17" customWidth="1"/>
    <col min="4" max="4" width="5.42578125" style="18" customWidth="1"/>
    <col min="5" max="5" width="3.7109375" style="18" customWidth="1"/>
    <col min="6" max="16384" width="9.140625" style="18"/>
  </cols>
  <sheetData>
    <row r="1" spans="2:5" ht="17.25" thickBot="1" x14ac:dyDescent="0.35">
      <c r="B1" s="17"/>
      <c r="C1" s="18"/>
      <c r="E1" s="406"/>
    </row>
    <row r="2" spans="2:5" ht="18" thickBot="1" x14ac:dyDescent="0.35">
      <c r="B2" s="944" t="s">
        <v>210</v>
      </c>
      <c r="C2" s="945"/>
      <c r="E2" s="406"/>
    </row>
    <row r="3" spans="2:5" x14ac:dyDescent="0.3">
      <c r="B3" s="415" t="s">
        <v>438</v>
      </c>
      <c r="C3" s="416" t="s">
        <v>440</v>
      </c>
      <c r="E3" s="406"/>
    </row>
    <row r="4" spans="2:5" x14ac:dyDescent="0.3">
      <c r="B4" s="412" t="s">
        <v>213</v>
      </c>
      <c r="C4" s="549" t="str">
        <f>INDEX(B13:B44,COUNTA(B13:B44),1)</f>
        <v>v1.0</v>
      </c>
      <c r="E4" s="406"/>
    </row>
    <row r="5" spans="2:5" x14ac:dyDescent="0.3">
      <c r="B5" s="412" t="s">
        <v>439</v>
      </c>
      <c r="C5" s="410">
        <f>IF(MAX(B13:C86)=0,"No Revisions Dates Entered",MAX(C13:C86))</f>
        <v>41842</v>
      </c>
      <c r="E5" s="406"/>
    </row>
    <row r="6" spans="2:5" x14ac:dyDescent="0.3">
      <c r="B6" s="413" t="s">
        <v>212</v>
      </c>
      <c r="C6" s="409" t="str">
        <f ca="1">MID(CELL("filename",A1), FIND("]", CELL("filename", A1))+ 1, 255)</f>
        <v>Version Control</v>
      </c>
      <c r="E6" s="406"/>
    </row>
    <row r="7" spans="2:5" ht="33" x14ac:dyDescent="0.3">
      <c r="B7" s="550" t="s">
        <v>211</v>
      </c>
      <c r="C7" s="551" t="str">
        <f ca="1">MID(CELL("FILENAME",A1),FIND("[",CELL("FILENAME",A1))+1,FIND("]",CELL("FILENAME",A1))-FIND("[",CELL("FILENAME",A1))-1)</f>
        <v>Residential Refrigerator-Freezer Appendix A – v1.0.xlsx</v>
      </c>
      <c r="E7" s="406"/>
    </row>
    <row r="8" spans="2:5" ht="17.25" thickBot="1" x14ac:dyDescent="0.35">
      <c r="B8" s="414" t="s">
        <v>214</v>
      </c>
      <c r="C8" s="411" t="str">
        <f>'General Info &amp; Test Results'!C17</f>
        <v>[MM/DD/YYYY]</v>
      </c>
      <c r="E8" s="406"/>
    </row>
    <row r="9" spans="2:5" x14ac:dyDescent="0.3">
      <c r="B9" s="18"/>
      <c r="C9" s="18"/>
      <c r="E9" s="406"/>
    </row>
    <row r="10" spans="2:5" ht="17.25" thickBot="1" x14ac:dyDescent="0.35">
      <c r="B10" s="18"/>
      <c r="C10" s="18"/>
      <c r="E10" s="406"/>
    </row>
    <row r="11" spans="2:5" ht="18" thickBot="1" x14ac:dyDescent="0.35">
      <c r="B11" s="944" t="s">
        <v>215</v>
      </c>
      <c r="C11" s="945"/>
      <c r="E11" s="406"/>
    </row>
    <row r="12" spans="2:5" ht="17.25" x14ac:dyDescent="0.35">
      <c r="B12" s="554" t="s">
        <v>216</v>
      </c>
      <c r="C12" s="555" t="s">
        <v>217</v>
      </c>
      <c r="E12" s="406"/>
    </row>
    <row r="13" spans="2:5" x14ac:dyDescent="0.3">
      <c r="B13" s="552" t="s">
        <v>474</v>
      </c>
      <c r="C13" s="553">
        <v>41842</v>
      </c>
      <c r="E13" s="406"/>
    </row>
    <row r="14" spans="2:5" x14ac:dyDescent="0.3">
      <c r="B14" s="417"/>
      <c r="C14" s="418"/>
      <c r="D14" s="19"/>
      <c r="E14" s="406"/>
    </row>
    <row r="15" spans="2:5" ht="17.25" thickBot="1" x14ac:dyDescent="0.35">
      <c r="B15" s="511"/>
      <c r="C15" s="512"/>
      <c r="E15" s="406"/>
    </row>
    <row r="16" spans="2:5" x14ac:dyDescent="0.3">
      <c r="E16" s="406"/>
    </row>
    <row r="17" spans="1:5" x14ac:dyDescent="0.3">
      <c r="A17" s="406"/>
      <c r="B17" s="407"/>
      <c r="C17" s="408"/>
      <c r="D17" s="406"/>
      <c r="E17" s="406"/>
    </row>
  </sheetData>
  <sheetProtection password="CB1A" sheet="1" objects="1" scenarios="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Q29"/>
  <sheetViews>
    <sheetView zoomScale="80" zoomScaleNormal="80" workbookViewId="0">
      <selection activeCell="A9" sqref="A9"/>
    </sheetView>
  </sheetViews>
  <sheetFormatPr defaultRowHeight="15" x14ac:dyDescent="0.25"/>
  <cols>
    <col min="1" max="1" width="9.140625" style="505"/>
    <col min="2" max="2" width="11" style="505" customWidth="1"/>
    <col min="3" max="3" width="9.140625" style="505"/>
    <col min="4" max="4" width="10.5703125" style="505" customWidth="1"/>
    <col min="5" max="16384" width="9.140625" style="505"/>
  </cols>
  <sheetData>
    <row r="1" spans="1:69" s="575" customFormat="1" ht="15.75" customHeight="1" thickBot="1" x14ac:dyDescent="0.3">
      <c r="A1" s="574"/>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c r="AI1" s="574"/>
      <c r="AJ1" s="574"/>
      <c r="AK1" s="574"/>
      <c r="AL1" s="574"/>
      <c r="AM1" s="574"/>
      <c r="AN1" s="574"/>
      <c r="AO1" s="574"/>
      <c r="AP1" s="574"/>
      <c r="AQ1" s="574"/>
      <c r="AR1" s="574"/>
      <c r="AS1" s="574"/>
      <c r="AT1" s="574"/>
      <c r="AU1" s="574"/>
      <c r="AV1" s="574"/>
      <c r="AW1" s="574"/>
      <c r="AX1" s="574"/>
      <c r="AY1" s="574"/>
      <c r="AZ1" s="574"/>
      <c r="BA1" s="574"/>
      <c r="BB1" s="574"/>
      <c r="BC1" s="574"/>
      <c r="BD1" s="574"/>
      <c r="BE1" s="574"/>
      <c r="BF1" s="574"/>
      <c r="BG1" s="574"/>
      <c r="BH1" s="574"/>
      <c r="BI1" s="574"/>
      <c r="BJ1" s="574"/>
      <c r="BK1" s="574"/>
      <c r="BL1" s="574"/>
      <c r="BM1" s="574"/>
      <c r="BN1" s="574"/>
      <c r="BO1" s="574"/>
      <c r="BP1" s="574"/>
      <c r="BQ1" s="574"/>
    </row>
    <row r="2" spans="1:69" s="575" customFormat="1" ht="18" customHeight="1" thickBot="1" x14ac:dyDescent="0.3">
      <c r="B2" s="609" t="str">
        <f>'Version Control'!$B$2</f>
        <v>Title Block</v>
      </c>
      <c r="C2" s="637"/>
      <c r="D2" s="637"/>
      <c r="E2" s="637"/>
      <c r="F2" s="637"/>
      <c r="G2" s="637"/>
      <c r="H2" s="610"/>
      <c r="S2" s="574"/>
    </row>
    <row r="3" spans="1:69" s="575" customFormat="1" ht="16.5" x14ac:dyDescent="0.25">
      <c r="B3" s="625" t="str">
        <f>'Version Control'!$B$3</f>
        <v>Test Report Template Name:</v>
      </c>
      <c r="C3" s="626"/>
      <c r="D3" s="627"/>
      <c r="E3" s="638" t="str">
        <f>'Version Control'!$C$3</f>
        <v xml:space="preserve">Residential Refrigerator-Freezer  </v>
      </c>
      <c r="F3" s="639"/>
      <c r="G3" s="639"/>
      <c r="H3" s="640"/>
      <c r="J3" s="611" t="s">
        <v>465</v>
      </c>
      <c r="K3" s="612"/>
      <c r="L3" s="612"/>
      <c r="M3" s="612"/>
      <c r="N3" s="612"/>
      <c r="O3" s="613"/>
    </row>
    <row r="4" spans="1:69" s="575" customFormat="1" ht="16.5" x14ac:dyDescent="0.25">
      <c r="B4" s="620" t="str">
        <f>'Version Control'!$B$4</f>
        <v>Version Number:</v>
      </c>
      <c r="C4" s="621"/>
      <c r="D4" s="622"/>
      <c r="E4" s="623" t="str">
        <f>'Version Control'!$C$4</f>
        <v>v1.0</v>
      </c>
      <c r="F4" s="621"/>
      <c r="G4" s="621"/>
      <c r="H4" s="624"/>
      <c r="J4" s="614"/>
      <c r="K4" s="615"/>
      <c r="L4" s="615"/>
      <c r="M4" s="615"/>
      <c r="N4" s="615"/>
      <c r="O4" s="616"/>
    </row>
    <row r="5" spans="1:69" s="575" customFormat="1" ht="17.25" thickBot="1" x14ac:dyDescent="0.3">
      <c r="B5" s="625" t="str">
        <f>'Version Control'!$B$5</f>
        <v xml:space="preserve">Latest Template Revision: </v>
      </c>
      <c r="C5" s="626"/>
      <c r="D5" s="627"/>
      <c r="E5" s="628">
        <f>'Version Control'!$C$5</f>
        <v>41842</v>
      </c>
      <c r="F5" s="629"/>
      <c r="G5" s="629"/>
      <c r="H5" s="630"/>
      <c r="J5" s="617"/>
      <c r="K5" s="618"/>
      <c r="L5" s="618"/>
      <c r="M5" s="618"/>
      <c r="N5" s="618"/>
      <c r="O5" s="619"/>
    </row>
    <row r="6" spans="1:69" s="575" customFormat="1" ht="16.5" x14ac:dyDescent="0.25">
      <c r="B6" s="625" t="str">
        <f>'Version Control'!$B$6</f>
        <v>Tab Name:</v>
      </c>
      <c r="C6" s="626"/>
      <c r="D6" s="627"/>
      <c r="E6" s="623" t="str">
        <f ca="1">MID(CELL("filename",A1), FIND("]", CELL("filename", A1))+ 1, 255)</f>
        <v>Volume Data</v>
      </c>
      <c r="F6" s="621"/>
      <c r="G6" s="621"/>
      <c r="H6" s="624"/>
    </row>
    <row r="7" spans="1:69" s="575" customFormat="1" ht="39" customHeight="1" x14ac:dyDescent="0.25">
      <c r="B7" s="625" t="str">
        <f>'Version Control'!$B$7</f>
        <v>File Name:</v>
      </c>
      <c r="C7" s="626"/>
      <c r="D7" s="627"/>
      <c r="E7" s="641" t="str">
        <f ca="1">'Version Control'!$C$7</f>
        <v>Residential Refrigerator-Freezer Appendix A – v1.0.xlsx</v>
      </c>
      <c r="F7" s="642"/>
      <c r="G7" s="642"/>
      <c r="H7" s="643"/>
    </row>
    <row r="8" spans="1:69" s="575" customFormat="1" ht="17.25" thickBot="1" x14ac:dyDescent="0.3">
      <c r="B8" s="631" t="str">
        <f>'Version Control'!$B$8</f>
        <v xml:space="preserve">Test Completion Date: </v>
      </c>
      <c r="C8" s="632"/>
      <c r="D8" s="633"/>
      <c r="E8" s="634" t="str">
        <f>'Version Control'!$C$8</f>
        <v>[MM/DD/YYYY]</v>
      </c>
      <c r="F8" s="635"/>
      <c r="G8" s="635"/>
      <c r="H8" s="636"/>
    </row>
    <row r="29" spans="11:11" x14ac:dyDescent="0.25">
      <c r="K29" s="525"/>
    </row>
  </sheetData>
  <sheetProtection password="CB1A" sheet="1" scenarios="1" selectLockedCells="1"/>
  <mergeCells count="14">
    <mergeCell ref="B6:D6"/>
    <mergeCell ref="E6:H6"/>
    <mergeCell ref="B8:D8"/>
    <mergeCell ref="E8:H8"/>
    <mergeCell ref="B2:H2"/>
    <mergeCell ref="B3:D3"/>
    <mergeCell ref="E3:H3"/>
    <mergeCell ref="B7:D7"/>
    <mergeCell ref="E7:H7"/>
    <mergeCell ref="J3:O5"/>
    <mergeCell ref="B4:D4"/>
    <mergeCell ref="E4:H4"/>
    <mergeCell ref="B5:D5"/>
    <mergeCell ref="E5:H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W12"/>
  <sheetViews>
    <sheetView zoomScale="80" zoomScaleNormal="80" workbookViewId="0">
      <selection activeCell="A13" sqref="A13"/>
    </sheetView>
  </sheetViews>
  <sheetFormatPr defaultRowHeight="15" x14ac:dyDescent="0.25"/>
  <cols>
    <col min="1" max="1" width="9.140625" style="505"/>
    <col min="2" max="2" width="11.42578125" style="505" customWidth="1"/>
    <col min="3" max="3" width="9.140625" style="505"/>
    <col min="4" max="4" width="10.7109375" style="505" customWidth="1"/>
    <col min="5" max="16384" width="9.140625" style="505"/>
  </cols>
  <sheetData>
    <row r="1" spans="2:23" s="575" customFormat="1" ht="15.75" thickBot="1" x14ac:dyDescent="0.3"/>
    <row r="2" spans="2:23" s="575" customFormat="1" ht="18" thickBot="1" x14ac:dyDescent="0.3">
      <c r="B2" s="609" t="str">
        <f>'Version Control'!$B$2</f>
        <v>Title Block</v>
      </c>
      <c r="C2" s="637"/>
      <c r="D2" s="637"/>
      <c r="E2" s="637"/>
      <c r="F2" s="637"/>
      <c r="G2" s="637"/>
      <c r="H2" s="610"/>
      <c r="J2" s="528" t="s">
        <v>393</v>
      </c>
      <c r="K2" s="529"/>
      <c r="L2" s="529"/>
      <c r="M2" s="529"/>
      <c r="N2" s="529"/>
      <c r="O2" s="529"/>
      <c r="P2" s="529"/>
      <c r="Q2" s="529"/>
      <c r="R2" s="529"/>
      <c r="S2" s="529"/>
      <c r="T2" s="529"/>
      <c r="U2" s="529"/>
      <c r="V2" s="529"/>
      <c r="W2" s="530"/>
    </row>
    <row r="3" spans="2:23" s="575" customFormat="1" ht="16.5" x14ac:dyDescent="0.25">
      <c r="B3" s="625" t="str">
        <f>'Version Control'!$B$3</f>
        <v>Test Report Template Name:</v>
      </c>
      <c r="C3" s="626"/>
      <c r="D3" s="627"/>
      <c r="E3" s="638" t="str">
        <f>'Version Control'!$C$3</f>
        <v xml:space="preserve">Residential Refrigerator-Freezer  </v>
      </c>
      <c r="F3" s="639"/>
      <c r="G3" s="639"/>
      <c r="H3" s="640"/>
      <c r="J3" s="531" t="s">
        <v>394</v>
      </c>
      <c r="K3" s="532"/>
      <c r="L3" s="532"/>
      <c r="M3" s="532"/>
      <c r="N3" s="532"/>
      <c r="O3" s="532"/>
      <c r="P3" s="532"/>
      <c r="Q3" s="532"/>
      <c r="R3" s="532"/>
      <c r="S3" s="532"/>
      <c r="T3" s="532"/>
      <c r="U3" s="532"/>
      <c r="V3" s="532"/>
      <c r="W3" s="533"/>
    </row>
    <row r="4" spans="2:23" s="575" customFormat="1" ht="17.25" x14ac:dyDescent="0.25">
      <c r="B4" s="620" t="str">
        <f>'Version Control'!$B$4</f>
        <v>Version Number:</v>
      </c>
      <c r="C4" s="621"/>
      <c r="D4" s="622"/>
      <c r="E4" s="623" t="str">
        <f>'Version Control'!$C$4</f>
        <v>v1.0</v>
      </c>
      <c r="F4" s="621"/>
      <c r="G4" s="621"/>
      <c r="H4" s="624"/>
      <c r="J4" s="531" t="s">
        <v>359</v>
      </c>
      <c r="K4" s="532"/>
      <c r="L4" s="532"/>
      <c r="M4" s="532"/>
      <c r="N4" s="532"/>
      <c r="O4" s="532"/>
      <c r="P4" s="532"/>
      <c r="Q4" s="532"/>
      <c r="R4" s="532"/>
      <c r="S4" s="532"/>
      <c r="T4" s="532"/>
      <c r="U4" s="532"/>
      <c r="V4" s="532"/>
      <c r="W4" s="533"/>
    </row>
    <row r="5" spans="2:23" s="575" customFormat="1" ht="16.5" x14ac:dyDescent="0.25">
      <c r="B5" s="625" t="str">
        <f>'Version Control'!$B$5</f>
        <v xml:space="preserve">Latest Template Revision: </v>
      </c>
      <c r="C5" s="626"/>
      <c r="D5" s="627"/>
      <c r="E5" s="628">
        <f>'Version Control'!$C$5</f>
        <v>41842</v>
      </c>
      <c r="F5" s="629"/>
      <c r="G5" s="629"/>
      <c r="H5" s="630"/>
      <c r="J5" s="531" t="s">
        <v>149</v>
      </c>
      <c r="K5" s="532"/>
      <c r="L5" s="532"/>
      <c r="M5" s="532"/>
      <c r="N5" s="532"/>
      <c r="O5" s="532"/>
      <c r="P5" s="532"/>
      <c r="Q5" s="532"/>
      <c r="R5" s="532"/>
      <c r="S5" s="532"/>
      <c r="T5" s="532"/>
      <c r="U5" s="532"/>
      <c r="V5" s="532"/>
      <c r="W5" s="533"/>
    </row>
    <row r="6" spans="2:23" s="575" customFormat="1" ht="16.5" x14ac:dyDescent="0.25">
      <c r="B6" s="625" t="str">
        <f>'Version Control'!$B$6</f>
        <v>Tab Name:</v>
      </c>
      <c r="C6" s="626"/>
      <c r="D6" s="627"/>
      <c r="E6" s="623" t="str">
        <f ca="1">MID(CELL("filename",A1), FIND("]", CELL("filename", A1))+ 1, 255)</f>
        <v>ASH-OFF Data 1</v>
      </c>
      <c r="F6" s="621"/>
      <c r="G6" s="621"/>
      <c r="H6" s="624"/>
      <c r="J6" s="531" t="s">
        <v>150</v>
      </c>
      <c r="K6" s="532"/>
      <c r="L6" s="532"/>
      <c r="M6" s="532"/>
      <c r="N6" s="532"/>
      <c r="O6" s="532"/>
      <c r="P6" s="532"/>
      <c r="Q6" s="532"/>
      <c r="R6" s="532"/>
      <c r="S6" s="532"/>
      <c r="T6" s="532"/>
      <c r="U6" s="532"/>
      <c r="V6" s="532"/>
      <c r="W6" s="533"/>
    </row>
    <row r="7" spans="2:23" s="575" customFormat="1" ht="35.25" customHeight="1" x14ac:dyDescent="0.25">
      <c r="B7" s="625" t="str">
        <f>'Version Control'!$B$7</f>
        <v>File Name:</v>
      </c>
      <c r="C7" s="626"/>
      <c r="D7" s="627"/>
      <c r="E7" s="641" t="str">
        <f ca="1">'Version Control'!$C$7</f>
        <v>Residential Refrigerator-Freezer Appendix A – v1.0.xlsx</v>
      </c>
      <c r="F7" s="642"/>
      <c r="G7" s="642"/>
      <c r="H7" s="643"/>
      <c r="J7" s="531" t="s">
        <v>151</v>
      </c>
      <c r="K7" s="532"/>
      <c r="L7" s="532"/>
      <c r="M7" s="532"/>
      <c r="N7" s="532"/>
      <c r="O7" s="532"/>
      <c r="P7" s="532"/>
      <c r="Q7" s="532"/>
      <c r="R7" s="532"/>
      <c r="S7" s="532"/>
      <c r="T7" s="532"/>
      <c r="U7" s="532"/>
      <c r="V7" s="532"/>
      <c r="W7" s="533"/>
    </row>
    <row r="8" spans="2:23" s="575" customFormat="1" ht="17.25" thickBot="1" x14ac:dyDescent="0.3">
      <c r="B8" s="631" t="str">
        <f>'Version Control'!$B$8</f>
        <v xml:space="preserve">Test Completion Date: </v>
      </c>
      <c r="C8" s="632"/>
      <c r="D8" s="633"/>
      <c r="E8" s="634" t="str">
        <f>'Version Control'!$C$8</f>
        <v>[MM/DD/YYYY]</v>
      </c>
      <c r="F8" s="635"/>
      <c r="G8" s="635"/>
      <c r="H8" s="636"/>
      <c r="J8" s="531" t="s">
        <v>152</v>
      </c>
      <c r="K8" s="532"/>
      <c r="L8" s="532"/>
      <c r="M8" s="532"/>
      <c r="N8" s="532"/>
      <c r="O8" s="532"/>
      <c r="P8" s="532"/>
      <c r="Q8" s="532"/>
      <c r="R8" s="532"/>
      <c r="S8" s="532"/>
      <c r="T8" s="532"/>
      <c r="U8" s="532"/>
      <c r="V8" s="532"/>
      <c r="W8" s="533"/>
    </row>
    <row r="9" spans="2:23" s="575" customFormat="1" ht="16.5" x14ac:dyDescent="0.25">
      <c r="J9" s="531" t="s">
        <v>354</v>
      </c>
      <c r="K9" s="532"/>
      <c r="L9" s="532"/>
      <c r="M9" s="532"/>
      <c r="N9" s="532"/>
      <c r="O9" s="532"/>
      <c r="P9" s="532"/>
      <c r="Q9" s="532"/>
      <c r="R9" s="532"/>
      <c r="S9" s="532"/>
      <c r="T9" s="532"/>
      <c r="U9" s="532"/>
      <c r="V9" s="532"/>
      <c r="W9" s="533"/>
    </row>
    <row r="10" spans="2:23" s="575" customFormat="1" ht="16.5" x14ac:dyDescent="0.25">
      <c r="J10" s="531" t="s">
        <v>353</v>
      </c>
      <c r="K10" s="532"/>
      <c r="L10" s="532"/>
      <c r="M10" s="532"/>
      <c r="N10" s="532"/>
      <c r="O10" s="532"/>
      <c r="P10" s="532"/>
      <c r="Q10" s="532"/>
      <c r="R10" s="532"/>
      <c r="S10" s="532"/>
      <c r="T10" s="532"/>
      <c r="U10" s="532"/>
      <c r="V10" s="532"/>
      <c r="W10" s="533"/>
    </row>
    <row r="11" spans="2:23" s="575" customFormat="1" ht="16.5" x14ac:dyDescent="0.25">
      <c r="J11" s="531" t="s">
        <v>153</v>
      </c>
      <c r="K11" s="532"/>
      <c r="L11" s="532"/>
      <c r="M11" s="532"/>
      <c r="N11" s="532"/>
      <c r="O11" s="532"/>
      <c r="P11" s="532"/>
      <c r="Q11" s="532"/>
      <c r="R11" s="532"/>
      <c r="S11" s="532"/>
      <c r="T11" s="532"/>
      <c r="U11" s="532"/>
      <c r="V11" s="532"/>
      <c r="W11" s="533"/>
    </row>
    <row r="12" spans="2:23" s="575" customFormat="1" ht="17.25" thickBot="1" x14ac:dyDescent="0.3">
      <c r="J12" s="534" t="s">
        <v>392</v>
      </c>
      <c r="K12" s="535"/>
      <c r="L12" s="535"/>
      <c r="M12" s="535"/>
      <c r="N12" s="535"/>
      <c r="O12" s="535"/>
      <c r="P12" s="535"/>
      <c r="Q12" s="535"/>
      <c r="R12" s="535"/>
      <c r="S12" s="535"/>
      <c r="T12" s="535"/>
      <c r="U12" s="535"/>
      <c r="V12" s="535"/>
      <c r="W12" s="536"/>
    </row>
  </sheetData>
  <sheetProtection password="CB1A" sheet="1" scenarios="1" selectLockedCells="1"/>
  <mergeCells count="13">
    <mergeCell ref="B5:D5"/>
    <mergeCell ref="E5:H5"/>
    <mergeCell ref="B6:D6"/>
    <mergeCell ref="E6:H6"/>
    <mergeCell ref="B8:D8"/>
    <mergeCell ref="E8:H8"/>
    <mergeCell ref="B7:D7"/>
    <mergeCell ref="E7:H7"/>
    <mergeCell ref="B2:H2"/>
    <mergeCell ref="B3:D3"/>
    <mergeCell ref="E3:H3"/>
    <mergeCell ref="B4:D4"/>
    <mergeCell ref="E4:H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W12"/>
  <sheetViews>
    <sheetView zoomScale="80" zoomScaleNormal="80" workbookViewId="0">
      <selection activeCell="A13" sqref="A13"/>
    </sheetView>
  </sheetViews>
  <sheetFormatPr defaultRowHeight="15" x14ac:dyDescent="0.25"/>
  <cols>
    <col min="1" max="1" width="9.140625" style="505"/>
    <col min="2" max="2" width="11" style="505" customWidth="1"/>
    <col min="3" max="3" width="9.140625" style="505"/>
    <col min="4" max="4" width="10.42578125" style="505" customWidth="1"/>
    <col min="5" max="16384" width="9.140625" style="505"/>
  </cols>
  <sheetData>
    <row r="1" spans="2:23" s="575" customFormat="1" ht="15.75" thickBot="1" x14ac:dyDescent="0.3"/>
    <row r="2" spans="2:23" s="575" customFormat="1" ht="18" thickBot="1" x14ac:dyDescent="0.3">
      <c r="B2" s="609" t="str">
        <f>'Version Control'!$B$2</f>
        <v>Title Block</v>
      </c>
      <c r="C2" s="637"/>
      <c r="D2" s="637"/>
      <c r="E2" s="637"/>
      <c r="F2" s="637"/>
      <c r="G2" s="637"/>
      <c r="H2" s="610"/>
      <c r="J2" s="528" t="s">
        <v>393</v>
      </c>
      <c r="K2" s="529"/>
      <c r="L2" s="529"/>
      <c r="M2" s="529"/>
      <c r="N2" s="529"/>
      <c r="O2" s="529"/>
      <c r="P2" s="529"/>
      <c r="Q2" s="529"/>
      <c r="R2" s="529"/>
      <c r="S2" s="529"/>
      <c r="T2" s="529"/>
      <c r="U2" s="529"/>
      <c r="V2" s="529"/>
      <c r="W2" s="530"/>
    </row>
    <row r="3" spans="2:23" s="575" customFormat="1" ht="16.5" x14ac:dyDescent="0.25">
      <c r="B3" s="625" t="str">
        <f>'Version Control'!$B$3</f>
        <v>Test Report Template Name:</v>
      </c>
      <c r="C3" s="626"/>
      <c r="D3" s="627"/>
      <c r="E3" s="638" t="str">
        <f>'Version Control'!$C$3</f>
        <v xml:space="preserve">Residential Refrigerator-Freezer  </v>
      </c>
      <c r="F3" s="639"/>
      <c r="G3" s="639"/>
      <c r="H3" s="640"/>
      <c r="J3" s="531" t="s">
        <v>394</v>
      </c>
      <c r="K3" s="532"/>
      <c r="L3" s="532"/>
      <c r="M3" s="532"/>
      <c r="N3" s="532"/>
      <c r="O3" s="532"/>
      <c r="P3" s="532"/>
      <c r="Q3" s="532"/>
      <c r="R3" s="532"/>
      <c r="S3" s="532"/>
      <c r="T3" s="532"/>
      <c r="U3" s="532"/>
      <c r="V3" s="532"/>
      <c r="W3" s="533"/>
    </row>
    <row r="4" spans="2:23" s="575" customFormat="1" ht="17.25" x14ac:dyDescent="0.25">
      <c r="B4" s="620" t="str">
        <f>'Version Control'!$B$4</f>
        <v>Version Number:</v>
      </c>
      <c r="C4" s="621"/>
      <c r="D4" s="622"/>
      <c r="E4" s="623" t="str">
        <f>'Version Control'!$C$4</f>
        <v>v1.0</v>
      </c>
      <c r="F4" s="621"/>
      <c r="G4" s="621"/>
      <c r="H4" s="624"/>
      <c r="J4" s="531" t="s">
        <v>359</v>
      </c>
      <c r="K4" s="532"/>
      <c r="L4" s="532"/>
      <c r="M4" s="532"/>
      <c r="N4" s="532"/>
      <c r="O4" s="532"/>
      <c r="P4" s="532"/>
      <c r="Q4" s="532"/>
      <c r="R4" s="532"/>
      <c r="S4" s="532"/>
      <c r="T4" s="532"/>
      <c r="U4" s="532"/>
      <c r="V4" s="532"/>
      <c r="W4" s="533"/>
    </row>
    <row r="5" spans="2:23" s="575" customFormat="1" ht="16.5" x14ac:dyDescent="0.25">
      <c r="B5" s="625" t="str">
        <f>'Version Control'!$B$5</f>
        <v xml:space="preserve">Latest Template Revision: </v>
      </c>
      <c r="C5" s="626"/>
      <c r="D5" s="627"/>
      <c r="E5" s="628">
        <f>'Version Control'!$C$5</f>
        <v>41842</v>
      </c>
      <c r="F5" s="629"/>
      <c r="G5" s="629"/>
      <c r="H5" s="630"/>
      <c r="J5" s="531" t="s">
        <v>149</v>
      </c>
      <c r="K5" s="532"/>
      <c r="L5" s="532"/>
      <c r="M5" s="532"/>
      <c r="N5" s="532"/>
      <c r="O5" s="532"/>
      <c r="P5" s="532"/>
      <c r="Q5" s="532"/>
      <c r="R5" s="532"/>
      <c r="S5" s="532"/>
      <c r="T5" s="532"/>
      <c r="U5" s="532"/>
      <c r="V5" s="532"/>
      <c r="W5" s="533"/>
    </row>
    <row r="6" spans="2:23" s="575" customFormat="1" ht="16.5" x14ac:dyDescent="0.25">
      <c r="B6" s="625" t="str">
        <f>'Version Control'!$B$6</f>
        <v>Tab Name:</v>
      </c>
      <c r="C6" s="626"/>
      <c r="D6" s="627"/>
      <c r="E6" s="623" t="str">
        <f ca="1">MID(CELL("filename",A1), FIND("]", CELL("filename", A1))+ 1, 255)</f>
        <v>ASH-OFF Data 2</v>
      </c>
      <c r="F6" s="621"/>
      <c r="G6" s="621"/>
      <c r="H6" s="624"/>
      <c r="J6" s="531" t="s">
        <v>150</v>
      </c>
      <c r="K6" s="532"/>
      <c r="L6" s="532"/>
      <c r="M6" s="532"/>
      <c r="N6" s="532"/>
      <c r="O6" s="532"/>
      <c r="P6" s="532"/>
      <c r="Q6" s="532"/>
      <c r="R6" s="532"/>
      <c r="S6" s="532"/>
      <c r="T6" s="532"/>
      <c r="U6" s="532"/>
      <c r="V6" s="532"/>
      <c r="W6" s="533"/>
    </row>
    <row r="7" spans="2:23" s="575" customFormat="1" ht="39" customHeight="1" x14ac:dyDescent="0.25">
      <c r="B7" s="625" t="str">
        <f>'Version Control'!$B$7</f>
        <v>File Name:</v>
      </c>
      <c r="C7" s="626"/>
      <c r="D7" s="627"/>
      <c r="E7" s="641" t="str">
        <f ca="1">'Version Control'!$C$7</f>
        <v>Residential Refrigerator-Freezer Appendix A – v1.0.xlsx</v>
      </c>
      <c r="F7" s="642"/>
      <c r="G7" s="642"/>
      <c r="H7" s="643"/>
      <c r="J7" s="531" t="s">
        <v>151</v>
      </c>
      <c r="K7" s="532"/>
      <c r="L7" s="532"/>
      <c r="M7" s="532"/>
      <c r="N7" s="532"/>
      <c r="O7" s="532"/>
      <c r="P7" s="532"/>
      <c r="Q7" s="532"/>
      <c r="R7" s="532"/>
      <c r="S7" s="532"/>
      <c r="T7" s="532"/>
      <c r="U7" s="532"/>
      <c r="V7" s="532"/>
      <c r="W7" s="533"/>
    </row>
    <row r="8" spans="2:23" s="575" customFormat="1" ht="17.25" thickBot="1" x14ac:dyDescent="0.3">
      <c r="B8" s="631" t="str">
        <f>'Version Control'!$B$8</f>
        <v xml:space="preserve">Test Completion Date: </v>
      </c>
      <c r="C8" s="632"/>
      <c r="D8" s="633"/>
      <c r="E8" s="634" t="str">
        <f>'Version Control'!$C$8</f>
        <v>[MM/DD/YYYY]</v>
      </c>
      <c r="F8" s="635"/>
      <c r="G8" s="635"/>
      <c r="H8" s="636"/>
      <c r="J8" s="531" t="s">
        <v>152</v>
      </c>
      <c r="K8" s="532"/>
      <c r="L8" s="532"/>
      <c r="M8" s="532"/>
      <c r="N8" s="532"/>
      <c r="O8" s="532"/>
      <c r="P8" s="532"/>
      <c r="Q8" s="532"/>
      <c r="R8" s="532"/>
      <c r="S8" s="532"/>
      <c r="T8" s="532"/>
      <c r="U8" s="532"/>
      <c r="V8" s="532"/>
      <c r="W8" s="533"/>
    </row>
    <row r="9" spans="2:23" s="575" customFormat="1" ht="16.5" x14ac:dyDescent="0.25">
      <c r="J9" s="531" t="s">
        <v>354</v>
      </c>
      <c r="K9" s="532"/>
      <c r="L9" s="532"/>
      <c r="M9" s="532"/>
      <c r="N9" s="532"/>
      <c r="O9" s="532"/>
      <c r="P9" s="532"/>
      <c r="Q9" s="532"/>
      <c r="R9" s="532"/>
      <c r="S9" s="532"/>
      <c r="T9" s="532"/>
      <c r="U9" s="532"/>
      <c r="V9" s="532"/>
      <c r="W9" s="533"/>
    </row>
    <row r="10" spans="2:23" s="575" customFormat="1" ht="16.5" x14ac:dyDescent="0.25">
      <c r="J10" s="531" t="s">
        <v>353</v>
      </c>
      <c r="K10" s="532"/>
      <c r="L10" s="532"/>
      <c r="M10" s="532"/>
      <c r="N10" s="532"/>
      <c r="O10" s="532"/>
      <c r="P10" s="532"/>
      <c r="Q10" s="532"/>
      <c r="R10" s="532"/>
      <c r="S10" s="532"/>
      <c r="T10" s="532"/>
      <c r="U10" s="532"/>
      <c r="V10" s="532"/>
      <c r="W10" s="533"/>
    </row>
    <row r="11" spans="2:23" s="575" customFormat="1" ht="16.5" x14ac:dyDescent="0.25">
      <c r="J11" s="531" t="s">
        <v>153</v>
      </c>
      <c r="K11" s="532"/>
      <c r="L11" s="532"/>
      <c r="M11" s="532"/>
      <c r="N11" s="532"/>
      <c r="O11" s="532"/>
      <c r="P11" s="532"/>
      <c r="Q11" s="532"/>
      <c r="R11" s="532"/>
      <c r="S11" s="532"/>
      <c r="T11" s="532"/>
      <c r="U11" s="532"/>
      <c r="V11" s="532"/>
      <c r="W11" s="533"/>
    </row>
    <row r="12" spans="2:23" s="575" customFormat="1" ht="17.25" thickBot="1" x14ac:dyDescent="0.3">
      <c r="J12" s="534" t="s">
        <v>392</v>
      </c>
      <c r="K12" s="535"/>
      <c r="L12" s="535"/>
      <c r="M12" s="535"/>
      <c r="N12" s="535"/>
      <c r="O12" s="535"/>
      <c r="P12" s="535"/>
      <c r="Q12" s="535"/>
      <c r="R12" s="535"/>
      <c r="S12" s="535"/>
      <c r="T12" s="535"/>
      <c r="U12" s="535"/>
      <c r="V12" s="535"/>
      <c r="W12" s="536"/>
    </row>
  </sheetData>
  <sheetProtection password="CB1A" sheet="1" scenarios="1" selectLockedCells="1"/>
  <mergeCells count="13">
    <mergeCell ref="B5:D5"/>
    <mergeCell ref="E5:H5"/>
    <mergeCell ref="B6:D6"/>
    <mergeCell ref="E6:H6"/>
    <mergeCell ref="B8:D8"/>
    <mergeCell ref="E8:H8"/>
    <mergeCell ref="B7:D7"/>
    <mergeCell ref="E7:H7"/>
    <mergeCell ref="B2:H2"/>
    <mergeCell ref="B3:D3"/>
    <mergeCell ref="E3:H3"/>
    <mergeCell ref="B4:D4"/>
    <mergeCell ref="E4:H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W12"/>
  <sheetViews>
    <sheetView zoomScale="80" zoomScaleNormal="80" workbookViewId="0">
      <selection activeCell="A13" sqref="A13"/>
    </sheetView>
  </sheetViews>
  <sheetFormatPr defaultRowHeight="15" x14ac:dyDescent="0.25"/>
  <cols>
    <col min="1" max="1" width="9.140625" style="505"/>
    <col min="2" max="2" width="11.140625" style="505" customWidth="1"/>
    <col min="3" max="3" width="9.140625" style="505"/>
    <col min="4" max="4" width="10.7109375" style="505" customWidth="1"/>
    <col min="5" max="16384" width="9.140625" style="505"/>
  </cols>
  <sheetData>
    <row r="1" spans="2:23" s="575" customFormat="1" ht="15.75" thickBot="1" x14ac:dyDescent="0.3"/>
    <row r="2" spans="2:23" s="575" customFormat="1" ht="18" thickBot="1" x14ac:dyDescent="0.3">
      <c r="B2" s="609" t="str">
        <f>'Version Control'!$B$2</f>
        <v>Title Block</v>
      </c>
      <c r="C2" s="637"/>
      <c r="D2" s="637"/>
      <c r="E2" s="637"/>
      <c r="F2" s="637"/>
      <c r="G2" s="637"/>
      <c r="H2" s="610"/>
      <c r="J2" s="528" t="s">
        <v>393</v>
      </c>
      <c r="K2" s="529"/>
      <c r="L2" s="529"/>
      <c r="M2" s="529"/>
      <c r="N2" s="529"/>
      <c r="O2" s="529"/>
      <c r="P2" s="529"/>
      <c r="Q2" s="529"/>
      <c r="R2" s="529"/>
      <c r="S2" s="529"/>
      <c r="T2" s="529"/>
      <c r="U2" s="529"/>
      <c r="V2" s="529"/>
      <c r="W2" s="530"/>
    </row>
    <row r="3" spans="2:23" s="575" customFormat="1" ht="16.5" x14ac:dyDescent="0.25">
      <c r="B3" s="625" t="str">
        <f>'Version Control'!$B$3</f>
        <v>Test Report Template Name:</v>
      </c>
      <c r="C3" s="626"/>
      <c r="D3" s="627"/>
      <c r="E3" s="638" t="str">
        <f>'Version Control'!$C$3</f>
        <v xml:space="preserve">Residential Refrigerator-Freezer  </v>
      </c>
      <c r="F3" s="639"/>
      <c r="G3" s="639"/>
      <c r="H3" s="640"/>
      <c r="J3" s="531" t="s">
        <v>394</v>
      </c>
      <c r="K3" s="532"/>
      <c r="L3" s="532"/>
      <c r="M3" s="532"/>
      <c r="N3" s="532"/>
      <c r="O3" s="532"/>
      <c r="P3" s="532"/>
      <c r="Q3" s="532"/>
      <c r="R3" s="532"/>
      <c r="S3" s="532"/>
      <c r="T3" s="532"/>
      <c r="U3" s="532"/>
      <c r="V3" s="532"/>
      <c r="W3" s="533"/>
    </row>
    <row r="4" spans="2:23" s="575" customFormat="1" ht="17.25" x14ac:dyDescent="0.25">
      <c r="B4" s="620" t="str">
        <f>'Version Control'!$B$4</f>
        <v>Version Number:</v>
      </c>
      <c r="C4" s="621"/>
      <c r="D4" s="622"/>
      <c r="E4" s="623" t="str">
        <f>'Version Control'!$C$4</f>
        <v>v1.0</v>
      </c>
      <c r="F4" s="621"/>
      <c r="G4" s="621"/>
      <c r="H4" s="624"/>
      <c r="J4" s="531" t="s">
        <v>359</v>
      </c>
      <c r="K4" s="532"/>
      <c r="L4" s="532"/>
      <c r="M4" s="532"/>
      <c r="N4" s="532"/>
      <c r="O4" s="532"/>
      <c r="P4" s="532"/>
      <c r="Q4" s="532"/>
      <c r="R4" s="532"/>
      <c r="S4" s="532"/>
      <c r="T4" s="532"/>
      <c r="U4" s="532"/>
      <c r="V4" s="532"/>
      <c r="W4" s="533"/>
    </row>
    <row r="5" spans="2:23" s="575" customFormat="1" ht="16.5" x14ac:dyDescent="0.25">
      <c r="B5" s="625" t="str">
        <f>'Version Control'!$B$5</f>
        <v xml:space="preserve">Latest Template Revision: </v>
      </c>
      <c r="C5" s="626"/>
      <c r="D5" s="627"/>
      <c r="E5" s="628">
        <f>'Version Control'!$C$5</f>
        <v>41842</v>
      </c>
      <c r="F5" s="629"/>
      <c r="G5" s="629"/>
      <c r="H5" s="630"/>
      <c r="J5" s="531" t="s">
        <v>149</v>
      </c>
      <c r="K5" s="532"/>
      <c r="L5" s="532"/>
      <c r="M5" s="532"/>
      <c r="N5" s="532"/>
      <c r="O5" s="532"/>
      <c r="P5" s="532"/>
      <c r="Q5" s="532"/>
      <c r="R5" s="532"/>
      <c r="S5" s="532"/>
      <c r="T5" s="532"/>
      <c r="U5" s="532"/>
      <c r="V5" s="532"/>
      <c r="W5" s="533"/>
    </row>
    <row r="6" spans="2:23" s="575" customFormat="1" ht="16.5" x14ac:dyDescent="0.25">
      <c r="B6" s="625" t="str">
        <f>'Version Control'!$B$6</f>
        <v>Tab Name:</v>
      </c>
      <c r="C6" s="626"/>
      <c r="D6" s="627"/>
      <c r="E6" s="623" t="str">
        <f ca="1">MID(CELL("filename",A1), FIND("]", CELL("filename", A1))+ 1, 255)</f>
        <v>ASH-ON Data 1</v>
      </c>
      <c r="F6" s="621"/>
      <c r="G6" s="621"/>
      <c r="H6" s="624"/>
      <c r="J6" s="531" t="s">
        <v>150</v>
      </c>
      <c r="K6" s="532"/>
      <c r="L6" s="532"/>
      <c r="M6" s="532"/>
      <c r="N6" s="532"/>
      <c r="O6" s="532"/>
      <c r="P6" s="532"/>
      <c r="Q6" s="532"/>
      <c r="R6" s="532"/>
      <c r="S6" s="532"/>
      <c r="T6" s="532"/>
      <c r="U6" s="532"/>
      <c r="V6" s="532"/>
      <c r="W6" s="533"/>
    </row>
    <row r="7" spans="2:23" s="575" customFormat="1" ht="39" customHeight="1" x14ac:dyDescent="0.25">
      <c r="B7" s="625" t="str">
        <f>'Version Control'!$B$7</f>
        <v>File Name:</v>
      </c>
      <c r="C7" s="626"/>
      <c r="D7" s="627"/>
      <c r="E7" s="641" t="str">
        <f ca="1">'Version Control'!$C$7</f>
        <v>Residential Refrigerator-Freezer Appendix A – v1.0.xlsx</v>
      </c>
      <c r="F7" s="642"/>
      <c r="G7" s="642"/>
      <c r="H7" s="643"/>
      <c r="J7" s="531" t="s">
        <v>151</v>
      </c>
      <c r="K7" s="532"/>
      <c r="L7" s="532"/>
      <c r="M7" s="532"/>
      <c r="N7" s="532"/>
      <c r="O7" s="532"/>
      <c r="P7" s="532"/>
      <c r="Q7" s="532"/>
      <c r="R7" s="532"/>
      <c r="S7" s="532"/>
      <c r="T7" s="532"/>
      <c r="U7" s="532"/>
      <c r="V7" s="532"/>
      <c r="W7" s="533"/>
    </row>
    <row r="8" spans="2:23" s="575" customFormat="1" ht="17.25" thickBot="1" x14ac:dyDescent="0.3">
      <c r="B8" s="631" t="str">
        <f>'Version Control'!$B$8</f>
        <v xml:space="preserve">Test Completion Date: </v>
      </c>
      <c r="C8" s="632"/>
      <c r="D8" s="633"/>
      <c r="E8" s="634" t="str">
        <f>'Version Control'!$C$8</f>
        <v>[MM/DD/YYYY]</v>
      </c>
      <c r="F8" s="635"/>
      <c r="G8" s="635"/>
      <c r="H8" s="636"/>
      <c r="J8" s="531" t="s">
        <v>152</v>
      </c>
      <c r="K8" s="532"/>
      <c r="L8" s="532"/>
      <c r="M8" s="532"/>
      <c r="N8" s="532"/>
      <c r="O8" s="532"/>
      <c r="P8" s="532"/>
      <c r="Q8" s="532"/>
      <c r="R8" s="532"/>
      <c r="S8" s="532"/>
      <c r="T8" s="532"/>
      <c r="U8" s="532"/>
      <c r="V8" s="532"/>
      <c r="W8" s="533"/>
    </row>
    <row r="9" spans="2:23" s="575" customFormat="1" ht="16.5" x14ac:dyDescent="0.25">
      <c r="J9" s="531" t="s">
        <v>354</v>
      </c>
      <c r="K9" s="532"/>
      <c r="L9" s="532"/>
      <c r="M9" s="532"/>
      <c r="N9" s="532"/>
      <c r="O9" s="532"/>
      <c r="P9" s="532"/>
      <c r="Q9" s="532"/>
      <c r="R9" s="532"/>
      <c r="S9" s="532"/>
      <c r="T9" s="532"/>
      <c r="U9" s="532"/>
      <c r="V9" s="532"/>
      <c r="W9" s="533"/>
    </row>
    <row r="10" spans="2:23" s="575" customFormat="1" ht="16.5" x14ac:dyDescent="0.25">
      <c r="J10" s="531" t="s">
        <v>353</v>
      </c>
      <c r="K10" s="532"/>
      <c r="L10" s="532"/>
      <c r="M10" s="532"/>
      <c r="N10" s="532"/>
      <c r="O10" s="532"/>
      <c r="P10" s="532"/>
      <c r="Q10" s="532"/>
      <c r="R10" s="532"/>
      <c r="S10" s="532"/>
      <c r="T10" s="532"/>
      <c r="U10" s="532"/>
      <c r="V10" s="532"/>
      <c r="W10" s="533"/>
    </row>
    <row r="11" spans="2:23" s="575" customFormat="1" ht="16.5" x14ac:dyDescent="0.25">
      <c r="J11" s="531" t="s">
        <v>153</v>
      </c>
      <c r="K11" s="532"/>
      <c r="L11" s="532"/>
      <c r="M11" s="532"/>
      <c r="N11" s="532"/>
      <c r="O11" s="532"/>
      <c r="P11" s="532"/>
      <c r="Q11" s="532"/>
      <c r="R11" s="532"/>
      <c r="S11" s="532"/>
      <c r="T11" s="532"/>
      <c r="U11" s="532"/>
      <c r="V11" s="532"/>
      <c r="W11" s="533"/>
    </row>
    <row r="12" spans="2:23" s="575" customFormat="1" ht="17.25" thickBot="1" x14ac:dyDescent="0.3">
      <c r="J12" s="534" t="s">
        <v>392</v>
      </c>
      <c r="K12" s="535"/>
      <c r="L12" s="535"/>
      <c r="M12" s="535"/>
      <c r="N12" s="535"/>
      <c r="O12" s="535"/>
      <c r="P12" s="535"/>
      <c r="Q12" s="535"/>
      <c r="R12" s="535"/>
      <c r="S12" s="535"/>
      <c r="T12" s="535"/>
      <c r="U12" s="535"/>
      <c r="V12" s="535"/>
      <c r="W12" s="536"/>
    </row>
  </sheetData>
  <sheetProtection password="CB1A" sheet="1" scenarios="1" selectLockedCells="1"/>
  <mergeCells count="13">
    <mergeCell ref="B5:D5"/>
    <mergeCell ref="E5:H5"/>
    <mergeCell ref="B6:D6"/>
    <mergeCell ref="E6:H6"/>
    <mergeCell ref="B8:D8"/>
    <mergeCell ref="E8:H8"/>
    <mergeCell ref="B7:D7"/>
    <mergeCell ref="E7:H7"/>
    <mergeCell ref="B2:H2"/>
    <mergeCell ref="B3:D3"/>
    <mergeCell ref="E3:H3"/>
    <mergeCell ref="B4:D4"/>
    <mergeCell ref="E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W12"/>
  <sheetViews>
    <sheetView zoomScale="80" zoomScaleNormal="80" workbookViewId="0">
      <selection activeCell="A13" sqref="A13"/>
    </sheetView>
  </sheetViews>
  <sheetFormatPr defaultRowHeight="15" x14ac:dyDescent="0.25"/>
  <cols>
    <col min="1" max="1" width="9.140625" style="505"/>
    <col min="2" max="2" width="11.28515625" style="505" customWidth="1"/>
    <col min="3" max="3" width="9.140625" style="505"/>
    <col min="4" max="4" width="10.42578125" style="505" customWidth="1"/>
    <col min="5" max="5" width="10.5703125" style="505" customWidth="1"/>
    <col min="6" max="6" width="9.140625" style="505"/>
    <col min="7" max="7" width="10.5703125" style="505" customWidth="1"/>
    <col min="8" max="16384" width="9.140625" style="505"/>
  </cols>
  <sheetData>
    <row r="1" spans="2:23" s="575" customFormat="1" ht="15.75" thickBot="1" x14ac:dyDescent="0.3"/>
    <row r="2" spans="2:23" s="575" customFormat="1" ht="18" thickBot="1" x14ac:dyDescent="0.3">
      <c r="B2" s="609" t="str">
        <f>'Version Control'!$B$2</f>
        <v>Title Block</v>
      </c>
      <c r="C2" s="637"/>
      <c r="D2" s="637"/>
      <c r="E2" s="637"/>
      <c r="F2" s="637"/>
      <c r="G2" s="637"/>
      <c r="H2" s="610"/>
      <c r="J2" s="528" t="s">
        <v>393</v>
      </c>
      <c r="K2" s="529"/>
      <c r="L2" s="529"/>
      <c r="M2" s="529"/>
      <c r="N2" s="529"/>
      <c r="O2" s="529"/>
      <c r="P2" s="529"/>
      <c r="Q2" s="529"/>
      <c r="R2" s="529"/>
      <c r="S2" s="529"/>
      <c r="T2" s="529"/>
      <c r="U2" s="529"/>
      <c r="V2" s="529"/>
      <c r="W2" s="530"/>
    </row>
    <row r="3" spans="2:23" s="575" customFormat="1" ht="16.5" x14ac:dyDescent="0.25">
      <c r="B3" s="625" t="str">
        <f>'Version Control'!$B$3</f>
        <v>Test Report Template Name:</v>
      </c>
      <c r="C3" s="626"/>
      <c r="D3" s="627"/>
      <c r="E3" s="638" t="str">
        <f>'Version Control'!$C$3</f>
        <v xml:space="preserve">Residential Refrigerator-Freezer  </v>
      </c>
      <c r="F3" s="639"/>
      <c r="G3" s="639"/>
      <c r="H3" s="640"/>
      <c r="J3" s="531" t="s">
        <v>394</v>
      </c>
      <c r="K3" s="532"/>
      <c r="L3" s="532"/>
      <c r="M3" s="532"/>
      <c r="N3" s="532"/>
      <c r="O3" s="532"/>
      <c r="P3" s="532"/>
      <c r="Q3" s="532"/>
      <c r="R3" s="532"/>
      <c r="S3" s="532"/>
      <c r="T3" s="532"/>
      <c r="U3" s="532"/>
      <c r="V3" s="532"/>
      <c r="W3" s="533"/>
    </row>
    <row r="4" spans="2:23" s="575" customFormat="1" ht="17.25" x14ac:dyDescent="0.25">
      <c r="B4" s="620" t="str">
        <f>'Version Control'!$B$4</f>
        <v>Version Number:</v>
      </c>
      <c r="C4" s="621"/>
      <c r="D4" s="622"/>
      <c r="E4" s="623" t="str">
        <f>'Version Control'!$C$4</f>
        <v>v1.0</v>
      </c>
      <c r="F4" s="621"/>
      <c r="G4" s="621"/>
      <c r="H4" s="624"/>
      <c r="J4" s="531" t="s">
        <v>359</v>
      </c>
      <c r="K4" s="532"/>
      <c r="L4" s="532"/>
      <c r="M4" s="532"/>
      <c r="N4" s="532"/>
      <c r="O4" s="532"/>
      <c r="P4" s="532"/>
      <c r="Q4" s="532"/>
      <c r="R4" s="532"/>
      <c r="S4" s="532"/>
      <c r="T4" s="532"/>
      <c r="U4" s="532"/>
      <c r="V4" s="532"/>
      <c r="W4" s="533"/>
    </row>
    <row r="5" spans="2:23" s="575" customFormat="1" ht="16.5" x14ac:dyDescent="0.25">
      <c r="B5" s="625" t="str">
        <f>'Version Control'!$B$5</f>
        <v xml:space="preserve">Latest Template Revision: </v>
      </c>
      <c r="C5" s="626"/>
      <c r="D5" s="627"/>
      <c r="E5" s="628">
        <f>'Version Control'!$C$5</f>
        <v>41842</v>
      </c>
      <c r="F5" s="629"/>
      <c r="G5" s="629"/>
      <c r="H5" s="630"/>
      <c r="J5" s="531" t="s">
        <v>149</v>
      </c>
      <c r="K5" s="532"/>
      <c r="L5" s="532"/>
      <c r="M5" s="532"/>
      <c r="N5" s="532"/>
      <c r="O5" s="532"/>
      <c r="P5" s="532"/>
      <c r="Q5" s="532"/>
      <c r="R5" s="532"/>
      <c r="S5" s="532"/>
      <c r="T5" s="532"/>
      <c r="U5" s="532"/>
      <c r="V5" s="532"/>
      <c r="W5" s="533"/>
    </row>
    <row r="6" spans="2:23" s="575" customFormat="1" ht="16.5" x14ac:dyDescent="0.25">
      <c r="B6" s="625" t="str">
        <f>'Version Control'!$B$6</f>
        <v>Tab Name:</v>
      </c>
      <c r="C6" s="626"/>
      <c r="D6" s="627"/>
      <c r="E6" s="623" t="str">
        <f ca="1">MID(CELL("filename",A1), FIND("]", CELL("filename", A1))+ 1, 255)</f>
        <v>ASH-ON Data 2</v>
      </c>
      <c r="F6" s="621"/>
      <c r="G6" s="621"/>
      <c r="H6" s="624"/>
      <c r="J6" s="531" t="s">
        <v>150</v>
      </c>
      <c r="K6" s="532"/>
      <c r="L6" s="532"/>
      <c r="M6" s="532"/>
      <c r="N6" s="532"/>
      <c r="O6" s="532"/>
      <c r="P6" s="532"/>
      <c r="Q6" s="532"/>
      <c r="R6" s="532"/>
      <c r="S6" s="532"/>
      <c r="T6" s="532"/>
      <c r="U6" s="532"/>
      <c r="V6" s="532"/>
      <c r="W6" s="533"/>
    </row>
    <row r="7" spans="2:23" s="575" customFormat="1" ht="41.25" customHeight="1" x14ac:dyDescent="0.25">
      <c r="B7" s="625" t="str">
        <f>'Version Control'!$B$7</f>
        <v>File Name:</v>
      </c>
      <c r="C7" s="626"/>
      <c r="D7" s="627"/>
      <c r="E7" s="641" t="str">
        <f ca="1">'Version Control'!$C$7</f>
        <v>Residential Refrigerator-Freezer Appendix A – v1.0.xlsx</v>
      </c>
      <c r="F7" s="642"/>
      <c r="G7" s="642"/>
      <c r="H7" s="643"/>
      <c r="J7" s="531" t="s">
        <v>151</v>
      </c>
      <c r="K7" s="532"/>
      <c r="L7" s="532"/>
      <c r="M7" s="532"/>
      <c r="N7" s="532"/>
      <c r="O7" s="532"/>
      <c r="P7" s="532"/>
      <c r="Q7" s="532"/>
      <c r="R7" s="532"/>
      <c r="S7" s="532"/>
      <c r="T7" s="532"/>
      <c r="U7" s="532"/>
      <c r="V7" s="532"/>
      <c r="W7" s="533"/>
    </row>
    <row r="8" spans="2:23" s="575" customFormat="1" ht="17.25" thickBot="1" x14ac:dyDescent="0.3">
      <c r="B8" s="631" t="str">
        <f>'Version Control'!$B$8</f>
        <v xml:space="preserve">Test Completion Date: </v>
      </c>
      <c r="C8" s="632"/>
      <c r="D8" s="633"/>
      <c r="E8" s="634" t="str">
        <f>'Version Control'!$C$8</f>
        <v>[MM/DD/YYYY]</v>
      </c>
      <c r="F8" s="635"/>
      <c r="G8" s="635"/>
      <c r="H8" s="636"/>
      <c r="J8" s="531" t="s">
        <v>152</v>
      </c>
      <c r="K8" s="532"/>
      <c r="L8" s="532"/>
      <c r="M8" s="532"/>
      <c r="N8" s="532"/>
      <c r="O8" s="532"/>
      <c r="P8" s="532"/>
      <c r="Q8" s="532"/>
      <c r="R8" s="532"/>
      <c r="S8" s="532"/>
      <c r="T8" s="532"/>
      <c r="U8" s="532"/>
      <c r="V8" s="532"/>
      <c r="W8" s="533"/>
    </row>
    <row r="9" spans="2:23" s="575" customFormat="1" ht="16.5" x14ac:dyDescent="0.25">
      <c r="J9" s="531" t="s">
        <v>354</v>
      </c>
      <c r="K9" s="532"/>
      <c r="L9" s="532"/>
      <c r="M9" s="532"/>
      <c r="N9" s="532"/>
      <c r="O9" s="532"/>
      <c r="P9" s="532"/>
      <c r="Q9" s="532"/>
      <c r="R9" s="532"/>
      <c r="S9" s="532"/>
      <c r="T9" s="532"/>
      <c r="U9" s="532"/>
      <c r="V9" s="532"/>
      <c r="W9" s="533"/>
    </row>
    <row r="10" spans="2:23" s="575" customFormat="1" ht="16.5" x14ac:dyDescent="0.25">
      <c r="J10" s="531" t="s">
        <v>353</v>
      </c>
      <c r="K10" s="532"/>
      <c r="L10" s="532"/>
      <c r="M10" s="532"/>
      <c r="N10" s="532"/>
      <c r="O10" s="532"/>
      <c r="P10" s="532"/>
      <c r="Q10" s="532"/>
      <c r="R10" s="532"/>
      <c r="S10" s="532"/>
      <c r="T10" s="532"/>
      <c r="U10" s="532"/>
      <c r="V10" s="532"/>
      <c r="W10" s="533"/>
    </row>
    <row r="11" spans="2:23" s="575" customFormat="1" ht="16.5" x14ac:dyDescent="0.25">
      <c r="J11" s="531" t="s">
        <v>153</v>
      </c>
      <c r="K11" s="532"/>
      <c r="L11" s="532"/>
      <c r="M11" s="532"/>
      <c r="N11" s="532"/>
      <c r="O11" s="532"/>
      <c r="P11" s="532"/>
      <c r="Q11" s="532"/>
      <c r="R11" s="532"/>
      <c r="S11" s="532"/>
      <c r="T11" s="532"/>
      <c r="U11" s="532"/>
      <c r="V11" s="532"/>
      <c r="W11" s="533"/>
    </row>
    <row r="12" spans="2:23" s="575" customFormat="1" ht="17.25" thickBot="1" x14ac:dyDescent="0.3">
      <c r="J12" s="534" t="s">
        <v>392</v>
      </c>
      <c r="K12" s="535"/>
      <c r="L12" s="535"/>
      <c r="M12" s="535"/>
      <c r="N12" s="535"/>
      <c r="O12" s="535"/>
      <c r="P12" s="535"/>
      <c r="Q12" s="535"/>
      <c r="R12" s="535"/>
      <c r="S12" s="535"/>
      <c r="T12" s="535"/>
      <c r="U12" s="535"/>
      <c r="V12" s="535"/>
      <c r="W12" s="536"/>
    </row>
  </sheetData>
  <sheetProtection password="CB1A" sheet="1" scenarios="1" selectLockedCells="1"/>
  <mergeCells count="13">
    <mergeCell ref="B5:D5"/>
    <mergeCell ref="E5:H5"/>
    <mergeCell ref="B6:D6"/>
    <mergeCell ref="E6:H6"/>
    <mergeCell ref="B8:D8"/>
    <mergeCell ref="E8:H8"/>
    <mergeCell ref="B7:D7"/>
    <mergeCell ref="E7:H7"/>
    <mergeCell ref="B2:H2"/>
    <mergeCell ref="B3:D3"/>
    <mergeCell ref="E3:H3"/>
    <mergeCell ref="B4:D4"/>
    <mergeCell ref="E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O45"/>
  <sheetViews>
    <sheetView showGridLines="0" zoomScale="80" zoomScaleNormal="80" zoomScaleSheetLayoutView="85" workbookViewId="0">
      <selection activeCell="E4" sqref="E4"/>
    </sheetView>
  </sheetViews>
  <sheetFormatPr defaultRowHeight="16.5" x14ac:dyDescent="0.25"/>
  <cols>
    <col min="1" max="1" width="4.42578125" style="23" customWidth="1"/>
    <col min="2" max="2" width="40.140625" style="23" customWidth="1"/>
    <col min="3" max="3" width="39.140625" style="23" customWidth="1"/>
    <col min="4" max="4" width="9.140625" style="23"/>
    <col min="5" max="5" width="33.42578125" style="23" customWidth="1"/>
    <col min="6" max="6" width="24.140625" style="23" customWidth="1"/>
    <col min="7" max="7" width="19" style="23" customWidth="1"/>
    <col min="8" max="8" width="24.28515625" style="23" customWidth="1"/>
    <col min="9" max="9" width="6.5703125" style="23" customWidth="1"/>
    <col min="10" max="10" width="3.7109375" style="23" customWidth="1"/>
    <col min="11" max="16384" width="9.140625" style="23"/>
  </cols>
  <sheetData>
    <row r="1" spans="2:10" ht="17.25" thickBot="1" x14ac:dyDescent="0.3">
      <c r="J1" s="109"/>
    </row>
    <row r="2" spans="2:10" ht="18" thickBot="1" x14ac:dyDescent="0.3">
      <c r="B2" s="594" t="str">
        <f>'Version Control'!$B$2</f>
        <v>Title Block</v>
      </c>
      <c r="C2" s="595"/>
      <c r="J2" s="109"/>
    </row>
    <row r="3" spans="2:10" x14ac:dyDescent="0.3">
      <c r="B3" s="428" t="str">
        <f>'Version Control'!$B$3</f>
        <v>Test Report Template Name:</v>
      </c>
      <c r="C3" s="429" t="str">
        <f>'Version Control'!$C$3</f>
        <v xml:space="preserve">Residential Refrigerator-Freezer  </v>
      </c>
      <c r="J3" s="109"/>
    </row>
    <row r="4" spans="2:10" ht="18" x14ac:dyDescent="0.3">
      <c r="B4" s="426" t="str">
        <f>'Version Control'!$B$4</f>
        <v>Version Number:</v>
      </c>
      <c r="C4" s="556" t="str">
        <f>'Version Control'!$C$4</f>
        <v>v1.0</v>
      </c>
      <c r="E4" s="110" t="s">
        <v>283</v>
      </c>
      <c r="J4" s="109"/>
    </row>
    <row r="5" spans="2:10" x14ac:dyDescent="0.3">
      <c r="B5" s="425" t="str">
        <f>'Version Control'!$B$5</f>
        <v xml:space="preserve">Latest Template Revision: </v>
      </c>
      <c r="C5" s="423">
        <f>'Version Control'!$C$5</f>
        <v>41842</v>
      </c>
      <c r="J5" s="109"/>
    </row>
    <row r="6" spans="2:10" x14ac:dyDescent="0.3">
      <c r="B6" s="425" t="str">
        <f>'Version Control'!$B$6</f>
        <v>Tab Name:</v>
      </c>
      <c r="C6" s="556" t="str">
        <f ca="1">MID(CELL("filename",B1), FIND("]", CELL("filename", B1))+ 1, 255)</f>
        <v>General Info &amp; Test Results</v>
      </c>
      <c r="J6" s="109"/>
    </row>
    <row r="7" spans="2:10" ht="33" x14ac:dyDescent="0.25">
      <c r="B7" s="557" t="str">
        <f>'Version Control'!$B$7</f>
        <v>File Name:</v>
      </c>
      <c r="C7" s="558" t="str">
        <f ca="1">'Version Control'!$C$7</f>
        <v>Residential Refrigerator-Freezer Appendix A – v1.0.xlsx</v>
      </c>
      <c r="J7" s="109"/>
    </row>
    <row r="8" spans="2:10" ht="17.25" thickBot="1" x14ac:dyDescent="0.35">
      <c r="B8" s="427" t="str">
        <f>'Version Control'!$B$8</f>
        <v xml:space="preserve">Test Completion Date: </v>
      </c>
      <c r="C8" s="424" t="str">
        <f>'Version Control'!$C$8</f>
        <v>[MM/DD/YYYY]</v>
      </c>
      <c r="J8" s="109"/>
    </row>
    <row r="9" spans="2:10" x14ac:dyDescent="0.25">
      <c r="J9" s="109"/>
    </row>
    <row r="10" spans="2:10" ht="17.25" thickBot="1" x14ac:dyDescent="0.3">
      <c r="J10" s="109"/>
    </row>
    <row r="11" spans="2:10" ht="18" thickBot="1" x14ac:dyDescent="0.3">
      <c r="B11" s="45" t="s">
        <v>183</v>
      </c>
      <c r="C11" s="47"/>
      <c r="E11" s="82" t="s">
        <v>227</v>
      </c>
      <c r="F11" s="111"/>
      <c r="G11" s="83"/>
      <c r="J11" s="109"/>
    </row>
    <row r="12" spans="2:10" ht="18" x14ac:dyDescent="0.25">
      <c r="B12" s="112" t="s">
        <v>0</v>
      </c>
      <c r="C12" s="113"/>
      <c r="E12" s="142" t="s">
        <v>172</v>
      </c>
      <c r="F12" s="114" t="s">
        <v>260</v>
      </c>
      <c r="G12" s="115" t="s">
        <v>228</v>
      </c>
      <c r="J12" s="109"/>
    </row>
    <row r="13" spans="2:10" ht="18.75" thickBot="1" x14ac:dyDescent="0.3">
      <c r="B13" s="116" t="s">
        <v>229</v>
      </c>
      <c r="C13" s="117"/>
      <c r="E13" s="147" t="s">
        <v>241</v>
      </c>
      <c r="F13" s="119"/>
      <c r="G13" s="104"/>
      <c r="J13" s="109"/>
    </row>
    <row r="14" spans="2:10" ht="18.75" thickBot="1" x14ac:dyDescent="0.3">
      <c r="E14" s="143" t="s">
        <v>122</v>
      </c>
      <c r="F14" s="120" t="str">
        <f>IF(Volume!C18&lt;&gt;0,Volume!C18,"")</f>
        <v/>
      </c>
      <c r="G14" s="121" t="s">
        <v>244</v>
      </c>
      <c r="J14" s="109"/>
    </row>
    <row r="15" spans="2:10" ht="18.75" thickBot="1" x14ac:dyDescent="0.3">
      <c r="B15" s="45" t="s">
        <v>256</v>
      </c>
      <c r="C15" s="47"/>
      <c r="E15" s="143" t="s">
        <v>72</v>
      </c>
      <c r="F15" s="120" t="str">
        <f>IF(Volume!C19&lt;&gt;0,Volume!C19,"")</f>
        <v/>
      </c>
      <c r="G15" s="121" t="s">
        <v>244</v>
      </c>
      <c r="J15" s="109"/>
    </row>
    <row r="16" spans="2:10" ht="18" x14ac:dyDescent="0.25">
      <c r="B16" s="107" t="s">
        <v>230</v>
      </c>
      <c r="C16" s="122" t="s">
        <v>254</v>
      </c>
      <c r="E16" s="143" t="s">
        <v>239</v>
      </c>
      <c r="F16" s="120" t="str">
        <f>IF(SUM(F14:F15)&lt;&gt;0,SUM(F14:F15),"")</f>
        <v/>
      </c>
      <c r="G16" s="121" t="s">
        <v>244</v>
      </c>
      <c r="J16" s="109"/>
    </row>
    <row r="17" spans="2:10" ht="18.75" thickBot="1" x14ac:dyDescent="0.3">
      <c r="B17" s="108" t="s">
        <v>231</v>
      </c>
      <c r="C17" s="123" t="s">
        <v>254</v>
      </c>
      <c r="E17" s="143" t="s">
        <v>240</v>
      </c>
      <c r="F17" s="120" t="str">
        <f>IF(Volume!C20&lt;&gt;0,Volume!C27,"")</f>
        <v/>
      </c>
      <c r="G17" s="121" t="s">
        <v>244</v>
      </c>
      <c r="J17" s="109"/>
    </row>
    <row r="18" spans="2:10" ht="18" thickBot="1" x14ac:dyDescent="0.3">
      <c r="E18" s="147" t="s">
        <v>242</v>
      </c>
      <c r="F18" s="561"/>
      <c r="G18" s="42"/>
      <c r="J18" s="109"/>
    </row>
    <row r="19" spans="2:10" ht="18" thickBot="1" x14ac:dyDescent="0.3">
      <c r="B19" s="45" t="s">
        <v>1</v>
      </c>
      <c r="C19" s="47"/>
      <c r="E19" s="143" t="s">
        <v>138</v>
      </c>
      <c r="F19" s="127" t="str">
        <f>IF('Energy Calcs (ASH Switch OFF)'!D89&lt;&gt;0,'Energy Calcs (ASH Switch OFF)'!D89,"")</f>
        <v/>
      </c>
      <c r="G19" s="121" t="s">
        <v>243</v>
      </c>
      <c r="J19" s="109"/>
    </row>
    <row r="20" spans="2:10" ht="17.25" x14ac:dyDescent="0.25">
      <c r="B20" s="91" t="s">
        <v>236</v>
      </c>
      <c r="C20" s="126"/>
      <c r="E20" s="143" t="s">
        <v>140</v>
      </c>
      <c r="F20" s="127" t="str">
        <f>IF(VASH="Yes",'Energy Calcs (ASH Switch OFF)'!D109,IF('Energy Calcs (ASH Switch ON)'!D90&lt;&gt;0,'Energy Calcs (ASH Switch ON)'!D90,""))</f>
        <v/>
      </c>
      <c r="G20" s="121" t="s">
        <v>243</v>
      </c>
      <c r="J20" s="109"/>
    </row>
    <row r="21" spans="2:10" ht="17.25" x14ac:dyDescent="0.25">
      <c r="B21" s="95" t="s">
        <v>237</v>
      </c>
      <c r="C21" s="128"/>
      <c r="E21" s="143" t="s">
        <v>139</v>
      </c>
      <c r="F21" s="127" t="str">
        <f>IF('General Info &amp; Test Results'!C30="Yes",AVERAGE(F19:F20),IF(AND('General Info &amp; Test Results'!C30="No",'General Info &amp; Test Results'!C32="Yes"),F20,F19))</f>
        <v/>
      </c>
      <c r="G21" s="121" t="s">
        <v>243</v>
      </c>
      <c r="J21" s="109"/>
    </row>
    <row r="22" spans="2:10" ht="17.25" thickBot="1" x14ac:dyDescent="0.3">
      <c r="B22" s="95" t="s">
        <v>2</v>
      </c>
      <c r="C22" s="128"/>
      <c r="D22" s="129"/>
      <c r="E22" s="149" t="s">
        <v>361</v>
      </c>
      <c r="F22" s="130"/>
      <c r="G22" s="131"/>
      <c r="J22" s="109"/>
    </row>
    <row r="23" spans="2:10" x14ac:dyDescent="0.25">
      <c r="B23" s="95" t="s">
        <v>238</v>
      </c>
      <c r="C23" s="128"/>
      <c r="D23" s="129"/>
      <c r="J23" s="109"/>
    </row>
    <row r="24" spans="2:10" ht="18" thickBot="1" x14ac:dyDescent="0.3">
      <c r="B24" s="95" t="s">
        <v>154</v>
      </c>
      <c r="C24" s="128"/>
      <c r="D24" s="129"/>
      <c r="E24" s="132" t="s">
        <v>284</v>
      </c>
      <c r="F24" s="119"/>
      <c r="G24" s="119"/>
      <c r="H24" s="129"/>
      <c r="J24" s="109"/>
    </row>
    <row r="25" spans="2:10" ht="18" thickBot="1" x14ac:dyDescent="0.3">
      <c r="B25" s="95" t="s">
        <v>3</v>
      </c>
      <c r="C25" s="128"/>
      <c r="D25" s="129"/>
      <c r="E25" s="517" t="s">
        <v>218</v>
      </c>
      <c r="F25" s="518"/>
      <c r="G25" s="518"/>
      <c r="H25" s="519"/>
      <c r="J25" s="109"/>
    </row>
    <row r="26" spans="2:10" x14ac:dyDescent="0.25">
      <c r="B26" s="95" t="s">
        <v>5</v>
      </c>
      <c r="C26" s="128"/>
      <c r="D26" s="129"/>
      <c r="E26" s="653" t="s">
        <v>405</v>
      </c>
      <c r="F26" s="654"/>
      <c r="G26" s="654"/>
      <c r="H26" s="655"/>
      <c r="J26" s="109"/>
    </row>
    <row r="27" spans="2:10" x14ac:dyDescent="0.25">
      <c r="B27" s="95" t="s">
        <v>73</v>
      </c>
      <c r="C27" s="128"/>
      <c r="D27" s="129"/>
      <c r="E27" s="656"/>
      <c r="F27" s="657"/>
      <c r="G27" s="657"/>
      <c r="H27" s="658"/>
      <c r="J27" s="109"/>
    </row>
    <row r="28" spans="2:10" ht="17.25" thickBot="1" x14ac:dyDescent="0.3">
      <c r="B28" s="95" t="s">
        <v>235</v>
      </c>
      <c r="C28" s="546" t="s">
        <v>254</v>
      </c>
      <c r="D28" s="129"/>
      <c r="E28" s="656"/>
      <c r="F28" s="657"/>
      <c r="G28" s="657"/>
      <c r="H28" s="658"/>
      <c r="J28" s="109"/>
    </row>
    <row r="29" spans="2:10" ht="17.25" x14ac:dyDescent="0.25">
      <c r="B29" s="95" t="s">
        <v>4</v>
      </c>
      <c r="C29" s="128"/>
      <c r="D29" s="129"/>
      <c r="E29" s="659" t="s">
        <v>219</v>
      </c>
      <c r="F29" s="660"/>
      <c r="G29" s="139" t="s">
        <v>217</v>
      </c>
      <c r="H29" s="140" t="s">
        <v>220</v>
      </c>
      <c r="J29" s="109"/>
    </row>
    <row r="30" spans="2:10" ht="23.25" customHeight="1" x14ac:dyDescent="0.25">
      <c r="B30" s="95" t="s">
        <v>170</v>
      </c>
      <c r="C30" s="128"/>
      <c r="D30" s="129"/>
      <c r="E30" s="661" t="s">
        <v>221</v>
      </c>
      <c r="F30" s="662"/>
      <c r="G30" s="134" t="str">
        <f>IF('Report Sign-Off Block'!D15&lt;&gt;0,'Report Sign-Off Block'!D15,"")</f>
        <v>[MM/DD/YYYY]</v>
      </c>
      <c r="H30" s="506" t="str">
        <f>IF('Report Sign-Off Block'!E15&lt;&gt;0,'Report Sign-Off Block'!E15,"")</f>
        <v>[Test Lab Name]</v>
      </c>
      <c r="J30" s="109"/>
    </row>
    <row r="31" spans="2:10" ht="33" customHeight="1" x14ac:dyDescent="0.25">
      <c r="B31" s="133" t="s">
        <v>288</v>
      </c>
      <c r="C31" s="128"/>
      <c r="D31" s="129"/>
      <c r="E31" s="661" t="s">
        <v>362</v>
      </c>
      <c r="F31" s="662"/>
      <c r="G31" s="134" t="str">
        <f>IF('Report Sign-Off Block'!D16&lt;&gt;0,'Report Sign-Off Block'!D16,"")</f>
        <v>[MM/DD/YYYY]</v>
      </c>
      <c r="H31" s="506" t="str">
        <f>IF('Report Sign-Off Block'!E16&lt;&gt;0,'Report Sign-Off Block'!E16,"")</f>
        <v>[Test Lab Name]</v>
      </c>
      <c r="J31" s="109"/>
    </row>
    <row r="32" spans="2:10" ht="33" x14ac:dyDescent="0.25">
      <c r="B32" s="133" t="s">
        <v>333</v>
      </c>
      <c r="C32" s="128"/>
      <c r="D32" s="129"/>
      <c r="E32" s="661" t="s">
        <v>402</v>
      </c>
      <c r="F32" s="662"/>
      <c r="G32" s="134" t="str">
        <f>IF('Report Sign-Off Block'!D17&lt;&gt;0,'Report Sign-Off Block'!D17,"")</f>
        <v>[MM/DD/YYYY]</v>
      </c>
      <c r="H32" s="506" t="str">
        <f>IF('Report Sign-Off Block'!E17&lt;&gt;0,'Report Sign-Off Block'!E17,"")</f>
        <v>[Test Lab Name]</v>
      </c>
      <c r="J32" s="109"/>
    </row>
    <row r="33" spans="1:15" x14ac:dyDescent="0.25">
      <c r="B33" s="95" t="s">
        <v>173</v>
      </c>
      <c r="C33" s="128"/>
      <c r="D33" s="129"/>
      <c r="E33" s="661" t="s">
        <v>402</v>
      </c>
      <c r="F33" s="662"/>
      <c r="G33" s="134" t="str">
        <f>IF('Report Sign-Off Block'!D18&lt;&gt;0,'Report Sign-Off Block'!D18,"")</f>
        <v>[MM/DD/YYYY]</v>
      </c>
      <c r="H33" s="506" t="str">
        <f>IF('Report Sign-Off Block'!E18&lt;&gt;0,'Report Sign-Off Block'!E18,"")</f>
        <v>[Test Lab Name]</v>
      </c>
      <c r="J33" s="109"/>
    </row>
    <row r="34" spans="1:15" ht="17.25" thickBot="1" x14ac:dyDescent="0.3">
      <c r="B34" s="95" t="s">
        <v>115</v>
      </c>
      <c r="C34" s="135"/>
      <c r="D34" s="129"/>
      <c r="E34" s="663" t="s">
        <v>403</v>
      </c>
      <c r="F34" s="664"/>
      <c r="G34" s="141" t="str">
        <f>IF('Report Sign-Off Block'!D19&lt;&gt;0,'Report Sign-Off Block'!D19,"")</f>
        <v>[MM/DD/YYYY]</v>
      </c>
      <c r="H34" s="507" t="str">
        <f>IF('Report Sign-Off Block'!E19&lt;&gt;0,'Report Sign-Off Block'!E19,"")</f>
        <v>DOE</v>
      </c>
      <c r="J34" s="109"/>
    </row>
    <row r="35" spans="1:15" x14ac:dyDescent="0.25">
      <c r="B35" s="95" t="s">
        <v>112</v>
      </c>
      <c r="C35" s="128"/>
      <c r="D35" s="129"/>
      <c r="J35" s="109"/>
    </row>
    <row r="36" spans="1:15" x14ac:dyDescent="0.25">
      <c r="B36" s="97" t="s">
        <v>113</v>
      </c>
      <c r="C36" s="128"/>
      <c r="D36" s="119"/>
      <c r="J36" s="109"/>
    </row>
    <row r="37" spans="1:15" ht="17.25" thickBot="1" x14ac:dyDescent="0.3">
      <c r="B37" s="98" t="s">
        <v>114</v>
      </c>
      <c r="C37" s="137"/>
      <c r="D37" s="129"/>
      <c r="J37" s="109"/>
    </row>
    <row r="38" spans="1:15" ht="17.25" thickBot="1" x14ac:dyDescent="0.3">
      <c r="D38" s="129"/>
      <c r="J38" s="109"/>
    </row>
    <row r="39" spans="1:15" ht="18" thickBot="1" x14ac:dyDescent="0.3">
      <c r="B39" s="76" t="s">
        <v>174</v>
      </c>
      <c r="C39" s="77"/>
      <c r="D39" s="78"/>
      <c r="J39" s="109"/>
    </row>
    <row r="40" spans="1:15" ht="15" customHeight="1" x14ac:dyDescent="0.25">
      <c r="B40" s="148" t="s">
        <v>360</v>
      </c>
      <c r="C40" s="136"/>
      <c r="D40" s="104"/>
      <c r="J40" s="109"/>
      <c r="O40" s="138"/>
    </row>
    <row r="41" spans="1:15" x14ac:dyDescent="0.25">
      <c r="B41" s="644"/>
      <c r="C41" s="645"/>
      <c r="D41" s="646"/>
      <c r="J41" s="109"/>
      <c r="O41" s="138"/>
    </row>
    <row r="42" spans="1:15" ht="15" customHeight="1" x14ac:dyDescent="0.25">
      <c r="B42" s="647"/>
      <c r="C42" s="648"/>
      <c r="D42" s="649"/>
      <c r="J42" s="109"/>
      <c r="O42" s="138"/>
    </row>
    <row r="43" spans="1:15" ht="17.25" thickBot="1" x14ac:dyDescent="0.3">
      <c r="B43" s="650"/>
      <c r="C43" s="651"/>
      <c r="D43" s="652"/>
      <c r="J43" s="109"/>
      <c r="O43" s="138"/>
    </row>
    <row r="44" spans="1:15" x14ac:dyDescent="0.25">
      <c r="J44" s="109"/>
    </row>
    <row r="45" spans="1:15" x14ac:dyDescent="0.25">
      <c r="A45" s="109"/>
      <c r="B45" s="109"/>
      <c r="C45" s="109"/>
      <c r="D45" s="109"/>
      <c r="E45" s="109"/>
      <c r="F45" s="109"/>
      <c r="G45" s="109"/>
      <c r="H45" s="109"/>
      <c r="I45" s="109"/>
      <c r="J45" s="109"/>
    </row>
  </sheetData>
  <sheetProtection password="CB1A" sheet="1" objects="1" scenarios="1" selectLockedCells="1"/>
  <mergeCells count="9">
    <mergeCell ref="B2:C2"/>
    <mergeCell ref="B41:D43"/>
    <mergeCell ref="E26:H28"/>
    <mergeCell ref="E29:F29"/>
    <mergeCell ref="E30:F30"/>
    <mergeCell ref="E31:F31"/>
    <mergeCell ref="E32:F32"/>
    <mergeCell ref="E33:F33"/>
    <mergeCell ref="E34:F34"/>
  </mergeCells>
  <conditionalFormatting sqref="F20">
    <cfRule type="expression" dxfId="25" priority="1" stopIfTrue="1">
      <formula>AND(ASH="No",VASH="No")</formula>
    </cfRule>
  </conditionalFormatting>
  <dataValidations count="6">
    <dataValidation type="list" showInputMessage="1" showErrorMessage="1" sqref="C32 C30">
      <formula1>Yes_No</formula1>
    </dataValidation>
    <dataValidation type="list" showInputMessage="1" showErrorMessage="1" sqref="C25">
      <formula1>Product_Type</formula1>
    </dataValidation>
    <dataValidation type="list" showInputMessage="1" showErrorMessage="1" sqref="C27">
      <formula1>Compact?</formula1>
    </dataValidation>
    <dataValidation type="list" showInputMessage="1" showErrorMessage="1" sqref="C26">
      <formula1>Product_Class</formula1>
    </dataValidation>
    <dataValidation type="list" showInputMessage="1" showErrorMessage="1" sqref="C33">
      <formula1>DefrostType</formula1>
    </dataValidation>
    <dataValidation type="list" showInputMessage="1" showErrorMessage="1" sqref="C31">
      <formula1>Aux_Comp</formula1>
    </dataValidation>
  </dataValidations>
  <hyperlinks>
    <hyperlink ref="E4" location="Instructions!C33" display="Back to Instructions tab"/>
  </hyperlinks>
  <printOptions horizontalCentered="1"/>
  <pageMargins left="0.25" right="0.25" top="0.75" bottom="0.25" header="0.3" footer="0.3"/>
  <pageSetup scale="75"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J56"/>
  <sheetViews>
    <sheetView showGridLines="0" zoomScale="80" zoomScaleNormal="80" workbookViewId="0">
      <selection activeCell="E4" sqref="E4"/>
    </sheetView>
  </sheetViews>
  <sheetFormatPr defaultColWidth="10.42578125" defaultRowHeight="16.5" x14ac:dyDescent="0.3"/>
  <cols>
    <col min="1" max="1" width="3" style="21" customWidth="1"/>
    <col min="2" max="2" width="36.5703125" style="21" customWidth="1"/>
    <col min="3" max="3" width="45.42578125" style="21" bestFit="1" customWidth="1"/>
    <col min="4" max="4" width="35.140625" style="21" customWidth="1"/>
    <col min="5" max="5" width="25.140625" style="21" bestFit="1" customWidth="1"/>
    <col min="6" max="6" width="24.5703125" style="21" customWidth="1"/>
    <col min="7" max="7" width="25.28515625" style="21" bestFit="1" customWidth="1"/>
    <col min="8" max="8" width="31.42578125" style="21" bestFit="1" customWidth="1"/>
    <col min="9" max="9" width="4.7109375" style="21" customWidth="1"/>
    <col min="10" max="10" width="3.42578125" style="21" customWidth="1"/>
    <col min="11" max="16384" width="10.42578125" style="21"/>
  </cols>
  <sheetData>
    <row r="1" spans="2:10" ht="17.25" thickBot="1" x14ac:dyDescent="0.35">
      <c r="J1" s="29"/>
    </row>
    <row r="2" spans="2:10" ht="18" thickBot="1" x14ac:dyDescent="0.35">
      <c r="B2" s="594" t="str">
        <f>'Version Control'!$B$2</f>
        <v>Title Block</v>
      </c>
      <c r="C2" s="595"/>
      <c r="J2" s="29"/>
    </row>
    <row r="3" spans="2:10" x14ac:dyDescent="0.3">
      <c r="B3" s="428" t="str">
        <f>'Version Control'!$B$3</f>
        <v>Test Report Template Name:</v>
      </c>
      <c r="C3" s="429" t="str">
        <f>'Version Control'!$C$3</f>
        <v xml:space="preserve">Residential Refrigerator-Freezer  </v>
      </c>
      <c r="J3" s="29"/>
    </row>
    <row r="4" spans="2:10" x14ac:dyDescent="0.3">
      <c r="B4" s="426" t="str">
        <f>'Version Control'!$B$4</f>
        <v>Version Number:</v>
      </c>
      <c r="C4" s="556" t="str">
        <f>'Version Control'!$C$4</f>
        <v>v1.0</v>
      </c>
      <c r="E4" s="75" t="s">
        <v>283</v>
      </c>
      <c r="J4" s="29"/>
    </row>
    <row r="5" spans="2:10" x14ac:dyDescent="0.3">
      <c r="B5" s="425" t="str">
        <f>'Version Control'!$B$5</f>
        <v xml:space="preserve">Latest Template Revision: </v>
      </c>
      <c r="C5" s="423">
        <f>'Version Control'!$C$5</f>
        <v>41842</v>
      </c>
      <c r="J5" s="29"/>
    </row>
    <row r="6" spans="2:10" x14ac:dyDescent="0.3">
      <c r="B6" s="425" t="str">
        <f>'Version Control'!$B$6</f>
        <v>Tab Name:</v>
      </c>
      <c r="C6" s="556" t="str">
        <f ca="1">MID(CELL("filename",B1), FIND("]", CELL("filename", B1))+ 1, 255)</f>
        <v>Setup &amp; Instrumentation</v>
      </c>
      <c r="J6" s="29"/>
    </row>
    <row r="7" spans="2:10" ht="33" x14ac:dyDescent="0.3">
      <c r="B7" s="557" t="str">
        <f>'Version Control'!$B$7</f>
        <v>File Name:</v>
      </c>
      <c r="C7" s="558" t="str">
        <f ca="1">'Version Control'!$C$7</f>
        <v>Residential Refrigerator-Freezer Appendix A – v1.0.xlsx</v>
      </c>
      <c r="J7" s="29"/>
    </row>
    <row r="8" spans="2:10" ht="17.25" thickBot="1" x14ac:dyDescent="0.35">
      <c r="B8" s="427" t="str">
        <f>'Version Control'!$B$8</f>
        <v xml:space="preserve">Test Completion Date: </v>
      </c>
      <c r="C8" s="424" t="str">
        <f>'Version Control'!$C$8</f>
        <v>[MM/DD/YYYY]</v>
      </c>
      <c r="J8" s="29"/>
    </row>
    <row r="9" spans="2:10" x14ac:dyDescent="0.3">
      <c r="J9" s="29"/>
    </row>
    <row r="10" spans="2:10" ht="17.25" thickBot="1" x14ac:dyDescent="0.35">
      <c r="J10" s="29"/>
    </row>
    <row r="11" spans="2:10" ht="18" thickBot="1" x14ac:dyDescent="0.35">
      <c r="B11" s="609" t="s">
        <v>363</v>
      </c>
      <c r="C11" s="637"/>
      <c r="D11" s="637"/>
      <c r="E11" s="637"/>
      <c r="F11" s="637"/>
      <c r="G11" s="637"/>
      <c r="H11" s="610"/>
      <c r="J11" s="29"/>
    </row>
    <row r="12" spans="2:10" ht="17.25" x14ac:dyDescent="0.35">
      <c r="B12" s="592" t="s">
        <v>279</v>
      </c>
      <c r="C12" s="591" t="s">
        <v>258</v>
      </c>
      <c r="D12" s="591" t="s">
        <v>257</v>
      </c>
      <c r="E12" s="591" t="s">
        <v>280</v>
      </c>
      <c r="F12" s="404" t="s">
        <v>232</v>
      </c>
      <c r="G12" s="591" t="s">
        <v>233</v>
      </c>
      <c r="H12" s="593" t="s">
        <v>234</v>
      </c>
      <c r="J12" s="29"/>
    </row>
    <row r="13" spans="2:10" x14ac:dyDescent="0.3">
      <c r="B13" s="565"/>
      <c r="C13" s="566"/>
      <c r="D13" s="566"/>
      <c r="E13" s="566"/>
      <c r="F13" s="566"/>
      <c r="G13" s="566"/>
      <c r="H13" s="567"/>
      <c r="J13" s="29"/>
    </row>
    <row r="14" spans="2:10" x14ac:dyDescent="0.3">
      <c r="B14" s="568"/>
      <c r="C14" s="569"/>
      <c r="D14" s="569"/>
      <c r="E14" s="569"/>
      <c r="F14" s="569"/>
      <c r="G14" s="569"/>
      <c r="H14" s="570"/>
      <c r="J14" s="29"/>
    </row>
    <row r="15" spans="2:10" x14ac:dyDescent="0.3">
      <c r="B15" s="568"/>
      <c r="C15" s="569"/>
      <c r="D15" s="569"/>
      <c r="E15" s="569"/>
      <c r="F15" s="569"/>
      <c r="G15" s="569"/>
      <c r="H15" s="570"/>
      <c r="J15" s="29"/>
    </row>
    <row r="16" spans="2:10" x14ac:dyDescent="0.3">
      <c r="B16" s="568"/>
      <c r="C16" s="569"/>
      <c r="D16" s="569"/>
      <c r="E16" s="569"/>
      <c r="F16" s="569"/>
      <c r="G16" s="569"/>
      <c r="H16" s="570"/>
      <c r="J16" s="29"/>
    </row>
    <row r="17" spans="2:10" x14ac:dyDescent="0.3">
      <c r="B17" s="568"/>
      <c r="C17" s="569"/>
      <c r="D17" s="569"/>
      <c r="E17" s="569"/>
      <c r="F17" s="569"/>
      <c r="G17" s="569"/>
      <c r="H17" s="570"/>
      <c r="J17" s="29"/>
    </row>
    <row r="18" spans="2:10" x14ac:dyDescent="0.3">
      <c r="B18" s="568"/>
      <c r="C18" s="569"/>
      <c r="D18" s="569"/>
      <c r="E18" s="569"/>
      <c r="F18" s="569"/>
      <c r="G18" s="569"/>
      <c r="H18" s="570"/>
      <c r="J18" s="29"/>
    </row>
    <row r="19" spans="2:10" x14ac:dyDescent="0.3">
      <c r="B19" s="568"/>
      <c r="C19" s="569"/>
      <c r="D19" s="569"/>
      <c r="E19" s="569"/>
      <c r="F19" s="569"/>
      <c r="G19" s="569"/>
      <c r="H19" s="570"/>
      <c r="J19" s="29"/>
    </row>
    <row r="20" spans="2:10" x14ac:dyDescent="0.3">
      <c r="B20" s="568"/>
      <c r="C20" s="569"/>
      <c r="D20" s="569"/>
      <c r="E20" s="569"/>
      <c r="F20" s="569"/>
      <c r="G20" s="569"/>
      <c r="H20" s="570"/>
      <c r="J20" s="29"/>
    </row>
    <row r="21" spans="2:10" x14ac:dyDescent="0.3">
      <c r="B21" s="568"/>
      <c r="C21" s="569"/>
      <c r="D21" s="569"/>
      <c r="E21" s="569"/>
      <c r="F21" s="569"/>
      <c r="G21" s="569"/>
      <c r="H21" s="570"/>
      <c r="J21" s="29"/>
    </row>
    <row r="22" spans="2:10" x14ac:dyDescent="0.3">
      <c r="B22" s="568"/>
      <c r="C22" s="569"/>
      <c r="D22" s="569"/>
      <c r="E22" s="569"/>
      <c r="F22" s="569"/>
      <c r="G22" s="569"/>
      <c r="H22" s="570"/>
      <c r="J22" s="29"/>
    </row>
    <row r="23" spans="2:10" x14ac:dyDescent="0.3">
      <c r="B23" s="568"/>
      <c r="C23" s="569"/>
      <c r="D23" s="569"/>
      <c r="E23" s="569"/>
      <c r="F23" s="569"/>
      <c r="G23" s="569"/>
      <c r="H23" s="570"/>
      <c r="J23" s="29"/>
    </row>
    <row r="24" spans="2:10" x14ac:dyDescent="0.3">
      <c r="B24" s="568"/>
      <c r="C24" s="569"/>
      <c r="D24" s="569"/>
      <c r="E24" s="569"/>
      <c r="F24" s="569"/>
      <c r="G24" s="569"/>
      <c r="H24" s="570"/>
      <c r="J24" s="29"/>
    </row>
    <row r="25" spans="2:10" x14ac:dyDescent="0.3">
      <c r="B25" s="568"/>
      <c r="C25" s="569"/>
      <c r="D25" s="569"/>
      <c r="E25" s="569"/>
      <c r="F25" s="569"/>
      <c r="G25" s="569"/>
      <c r="H25" s="570"/>
      <c r="J25" s="29"/>
    </row>
    <row r="26" spans="2:10" x14ac:dyDescent="0.3">
      <c r="B26" s="568"/>
      <c r="C26" s="569"/>
      <c r="D26" s="569"/>
      <c r="E26" s="569"/>
      <c r="F26" s="569"/>
      <c r="G26" s="569"/>
      <c r="H26" s="570"/>
      <c r="J26" s="29"/>
    </row>
    <row r="27" spans="2:10" x14ac:dyDescent="0.3">
      <c r="B27" s="568"/>
      <c r="C27" s="569"/>
      <c r="D27" s="569"/>
      <c r="E27" s="569"/>
      <c r="F27" s="569"/>
      <c r="G27" s="569"/>
      <c r="H27" s="570"/>
      <c r="J27" s="29"/>
    </row>
    <row r="28" spans="2:10" x14ac:dyDescent="0.3">
      <c r="B28" s="568"/>
      <c r="C28" s="569"/>
      <c r="D28" s="569"/>
      <c r="E28" s="569"/>
      <c r="F28" s="569"/>
      <c r="G28" s="569"/>
      <c r="H28" s="570"/>
      <c r="J28" s="29"/>
    </row>
    <row r="29" spans="2:10" x14ac:dyDescent="0.3">
      <c r="B29" s="568"/>
      <c r="C29" s="569"/>
      <c r="D29" s="569"/>
      <c r="E29" s="569"/>
      <c r="F29" s="569"/>
      <c r="G29" s="569"/>
      <c r="H29" s="570"/>
      <c r="J29" s="29"/>
    </row>
    <row r="30" spans="2:10" ht="17.25" thickBot="1" x14ac:dyDescent="0.35">
      <c r="B30" s="571"/>
      <c r="C30" s="572"/>
      <c r="D30" s="572"/>
      <c r="E30" s="572"/>
      <c r="F30" s="572"/>
      <c r="G30" s="572"/>
      <c r="H30" s="573"/>
      <c r="J30" s="29"/>
    </row>
    <row r="31" spans="2:10" ht="17.25" thickBot="1" x14ac:dyDescent="0.35">
      <c r="J31" s="29"/>
    </row>
    <row r="32" spans="2:10" ht="36.75" customHeight="1" thickBot="1" x14ac:dyDescent="0.35">
      <c r="B32" s="671" t="s">
        <v>466</v>
      </c>
      <c r="C32" s="672"/>
      <c r="J32" s="29"/>
    </row>
    <row r="33" spans="1:10" x14ac:dyDescent="0.3">
      <c r="B33" s="37" t="s">
        <v>122</v>
      </c>
      <c r="C33" s="513"/>
      <c r="J33" s="29"/>
    </row>
    <row r="34" spans="1:10" ht="17.25" thickBot="1" x14ac:dyDescent="0.35">
      <c r="B34" s="174" t="s">
        <v>72</v>
      </c>
      <c r="C34" s="150"/>
      <c r="J34" s="29"/>
    </row>
    <row r="35" spans="1:10" ht="17.25" thickBot="1" x14ac:dyDescent="0.35">
      <c r="B35" s="35"/>
      <c r="C35" s="35"/>
      <c r="D35" s="35"/>
      <c r="E35" s="35"/>
      <c r="F35" s="35"/>
      <c r="G35" s="35"/>
      <c r="H35" s="35"/>
      <c r="J35" s="29"/>
    </row>
    <row r="36" spans="1:10" ht="36.75" customHeight="1" thickBot="1" x14ac:dyDescent="0.4">
      <c r="B36" s="668" t="s">
        <v>287</v>
      </c>
      <c r="C36" s="669"/>
      <c r="D36" s="669"/>
      <c r="E36" s="669"/>
      <c r="F36" s="669"/>
      <c r="G36" s="669"/>
      <c r="H36" s="670"/>
      <c r="J36" s="29"/>
    </row>
    <row r="37" spans="1:10" x14ac:dyDescent="0.3">
      <c r="B37" s="665"/>
      <c r="C37" s="666"/>
      <c r="D37" s="666"/>
      <c r="E37" s="666"/>
      <c r="F37" s="666"/>
      <c r="G37" s="666"/>
      <c r="H37" s="667"/>
      <c r="J37" s="29"/>
    </row>
    <row r="38" spans="1:10" x14ac:dyDescent="0.3">
      <c r="B38" s="647"/>
      <c r="C38" s="648"/>
      <c r="D38" s="648"/>
      <c r="E38" s="648"/>
      <c r="F38" s="648"/>
      <c r="G38" s="648"/>
      <c r="H38" s="649"/>
      <c r="J38" s="29"/>
    </row>
    <row r="39" spans="1:10" x14ac:dyDescent="0.3">
      <c r="B39" s="647"/>
      <c r="C39" s="648"/>
      <c r="D39" s="648"/>
      <c r="E39" s="648"/>
      <c r="F39" s="648"/>
      <c r="G39" s="648"/>
      <c r="H39" s="649"/>
      <c r="J39" s="29"/>
    </row>
    <row r="40" spans="1:10" ht="17.25" thickBot="1" x14ac:dyDescent="0.35">
      <c r="B40" s="650"/>
      <c r="C40" s="651"/>
      <c r="D40" s="651"/>
      <c r="E40" s="651"/>
      <c r="F40" s="651"/>
      <c r="G40" s="651"/>
      <c r="H40" s="652"/>
      <c r="J40" s="29"/>
    </row>
    <row r="41" spans="1:10" ht="17.25" thickBot="1" x14ac:dyDescent="0.35">
      <c r="B41" s="35"/>
      <c r="C41" s="35"/>
      <c r="D41" s="35"/>
      <c r="E41" s="35"/>
      <c r="F41" s="35"/>
      <c r="G41" s="35"/>
      <c r="H41" s="35"/>
      <c r="J41" s="29"/>
    </row>
    <row r="42" spans="1:10" ht="18" thickBot="1" x14ac:dyDescent="0.35">
      <c r="B42" s="41" t="s">
        <v>117</v>
      </c>
      <c r="C42" s="514"/>
      <c r="D42" s="514"/>
      <c r="E42" s="514"/>
      <c r="F42" s="514"/>
      <c r="G42" s="514"/>
      <c r="H42" s="515"/>
      <c r="J42" s="29"/>
    </row>
    <row r="43" spans="1:10" x14ac:dyDescent="0.3">
      <c r="A43" s="35"/>
      <c r="B43" s="647"/>
      <c r="C43" s="648"/>
      <c r="D43" s="648"/>
      <c r="E43" s="648"/>
      <c r="F43" s="648"/>
      <c r="G43" s="648"/>
      <c r="H43" s="649"/>
      <c r="J43" s="29"/>
    </row>
    <row r="44" spans="1:10" x14ac:dyDescent="0.3">
      <c r="A44" s="35"/>
      <c r="B44" s="647"/>
      <c r="C44" s="648"/>
      <c r="D44" s="648"/>
      <c r="E44" s="648"/>
      <c r="F44" s="648"/>
      <c r="G44" s="648"/>
      <c r="H44" s="649"/>
      <c r="J44" s="29"/>
    </row>
    <row r="45" spans="1:10" x14ac:dyDescent="0.3">
      <c r="A45" s="35"/>
      <c r="B45" s="647"/>
      <c r="C45" s="648"/>
      <c r="D45" s="648"/>
      <c r="E45" s="648"/>
      <c r="F45" s="648"/>
      <c r="G45" s="648"/>
      <c r="H45" s="649"/>
      <c r="J45" s="29"/>
    </row>
    <row r="46" spans="1:10" ht="17.25" thickBot="1" x14ac:dyDescent="0.35">
      <c r="A46" s="35"/>
      <c r="B46" s="650"/>
      <c r="C46" s="651"/>
      <c r="D46" s="651"/>
      <c r="E46" s="651"/>
      <c r="F46" s="651"/>
      <c r="G46" s="651"/>
      <c r="H46" s="652"/>
      <c r="J46" s="29"/>
    </row>
    <row r="47" spans="1:10" ht="17.25" thickBot="1" x14ac:dyDescent="0.35">
      <c r="A47" s="35"/>
      <c r="B47" s="35"/>
      <c r="C47" s="35"/>
      <c r="D47" s="35"/>
      <c r="E47" s="35"/>
      <c r="F47" s="35"/>
      <c r="G47" s="35"/>
      <c r="H47" s="35"/>
      <c r="J47" s="29"/>
    </row>
    <row r="48" spans="1:10" ht="18" thickBot="1" x14ac:dyDescent="0.35">
      <c r="A48" s="35"/>
      <c r="B48" s="41" t="s">
        <v>116</v>
      </c>
      <c r="C48" s="514"/>
      <c r="D48" s="514"/>
      <c r="E48" s="514"/>
      <c r="F48" s="514"/>
      <c r="G48" s="514"/>
      <c r="H48" s="515"/>
      <c r="J48" s="29"/>
    </row>
    <row r="49" spans="1:10" x14ac:dyDescent="0.3">
      <c r="A49" s="35"/>
      <c r="B49" s="647"/>
      <c r="C49" s="648"/>
      <c r="D49" s="648"/>
      <c r="E49" s="648"/>
      <c r="F49" s="648"/>
      <c r="G49" s="648"/>
      <c r="H49" s="649"/>
      <c r="J49" s="29"/>
    </row>
    <row r="50" spans="1:10" x14ac:dyDescent="0.3">
      <c r="A50" s="35"/>
      <c r="B50" s="647"/>
      <c r="C50" s="648"/>
      <c r="D50" s="648"/>
      <c r="E50" s="648"/>
      <c r="F50" s="648"/>
      <c r="G50" s="648"/>
      <c r="H50" s="649"/>
      <c r="J50" s="29"/>
    </row>
    <row r="51" spans="1:10" x14ac:dyDescent="0.3">
      <c r="A51" s="35"/>
      <c r="B51" s="647"/>
      <c r="C51" s="648"/>
      <c r="D51" s="648"/>
      <c r="E51" s="648"/>
      <c r="F51" s="648"/>
      <c r="G51" s="648"/>
      <c r="H51" s="649"/>
      <c r="J51" s="29"/>
    </row>
    <row r="52" spans="1:10" x14ac:dyDescent="0.3">
      <c r="A52" s="35"/>
      <c r="B52" s="647"/>
      <c r="C52" s="648"/>
      <c r="D52" s="648"/>
      <c r="E52" s="648"/>
      <c r="F52" s="648"/>
      <c r="G52" s="648"/>
      <c r="H52" s="649"/>
      <c r="J52" s="29"/>
    </row>
    <row r="53" spans="1:10" ht="17.25" thickBot="1" x14ac:dyDescent="0.35">
      <c r="A53" s="35"/>
      <c r="B53" s="650"/>
      <c r="C53" s="651"/>
      <c r="D53" s="651"/>
      <c r="E53" s="651"/>
      <c r="F53" s="651"/>
      <c r="G53" s="651"/>
      <c r="H53" s="652"/>
      <c r="J53" s="29"/>
    </row>
    <row r="54" spans="1:10" x14ac:dyDescent="0.3">
      <c r="A54" s="35"/>
      <c r="B54" s="35"/>
      <c r="C54" s="35"/>
      <c r="D54" s="35"/>
      <c r="E54" s="35"/>
      <c r="F54" s="35"/>
      <c r="G54" s="35"/>
      <c r="H54" s="35"/>
      <c r="J54" s="29"/>
    </row>
    <row r="55" spans="1:10" x14ac:dyDescent="0.3">
      <c r="A55" s="36"/>
      <c r="B55" s="36"/>
      <c r="C55" s="36"/>
      <c r="D55" s="36"/>
      <c r="E55" s="36"/>
      <c r="F55" s="36"/>
      <c r="G55" s="36"/>
      <c r="H55" s="36"/>
      <c r="I55" s="29"/>
      <c r="J55" s="29"/>
    </row>
    <row r="56" spans="1:10" x14ac:dyDescent="0.3">
      <c r="A56" s="35"/>
    </row>
  </sheetData>
  <sheetProtection password="CB1A" sheet="1" objects="1" scenarios="1" selectLockedCells="1"/>
  <protectedRanges>
    <protectedRange sqref="B13:H30" name="Range1"/>
  </protectedRanges>
  <mergeCells count="7">
    <mergeCell ref="B2:C2"/>
    <mergeCell ref="B43:H46"/>
    <mergeCell ref="B49:H53"/>
    <mergeCell ref="B37:H40"/>
    <mergeCell ref="B36:H36"/>
    <mergeCell ref="B32:C32"/>
    <mergeCell ref="B11:H11"/>
  </mergeCells>
  <hyperlinks>
    <hyperlink ref="E4" location="Instructions!C33" display="Back to Instructions ta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H29"/>
  <sheetViews>
    <sheetView showGridLines="0" zoomScale="80" zoomScaleNormal="80" zoomScaleSheetLayoutView="85" workbookViewId="0">
      <selection activeCell="E2" sqref="E2"/>
    </sheetView>
  </sheetViews>
  <sheetFormatPr defaultRowHeight="16.5" x14ac:dyDescent="0.25"/>
  <cols>
    <col min="1" max="1" width="5" style="23" customWidth="1"/>
    <col min="2" max="2" width="39" style="23" customWidth="1"/>
    <col min="3" max="3" width="39.5703125" style="23" customWidth="1"/>
    <col min="4" max="4" width="21.85546875" style="23" customWidth="1"/>
    <col min="5" max="5" width="22.42578125" style="23" customWidth="1"/>
    <col min="6" max="6" width="23" style="23" customWidth="1"/>
    <col min="7" max="7" width="5" style="23" customWidth="1"/>
    <col min="8" max="8" width="3.42578125" style="23" customWidth="1"/>
    <col min="9" max="16384" width="9.140625" style="23"/>
  </cols>
  <sheetData>
    <row r="1" spans="2:8" ht="17.25" thickBot="1" x14ac:dyDescent="0.3">
      <c r="H1" s="109"/>
    </row>
    <row r="2" spans="2:8" ht="18.75" thickBot="1" x14ac:dyDescent="0.3">
      <c r="B2" s="594" t="str">
        <f>'Version Control'!$B$2</f>
        <v>Title Block</v>
      </c>
      <c r="C2" s="595"/>
      <c r="E2" s="110" t="s">
        <v>283</v>
      </c>
      <c r="H2" s="109"/>
    </row>
    <row r="3" spans="2:8" x14ac:dyDescent="0.3">
      <c r="B3" s="428" t="str">
        <f>'Version Control'!$B$3</f>
        <v>Test Report Template Name:</v>
      </c>
      <c r="C3" s="429" t="str">
        <f>'Version Control'!$C$3</f>
        <v xml:space="preserve">Residential Refrigerator-Freezer  </v>
      </c>
      <c r="H3" s="109"/>
    </row>
    <row r="4" spans="2:8" ht="17.25" thickBot="1" x14ac:dyDescent="0.35">
      <c r="B4" s="426" t="str">
        <f>'Version Control'!$B$4</f>
        <v>Version Number:</v>
      </c>
      <c r="C4" s="556" t="str">
        <f>'Version Control'!$C$4</f>
        <v>v1.0</v>
      </c>
      <c r="H4" s="109"/>
    </row>
    <row r="5" spans="2:8" ht="18" thickBot="1" x14ac:dyDescent="0.35">
      <c r="B5" s="425" t="str">
        <f>'Version Control'!$B$5</f>
        <v xml:space="preserve">Latest Template Revision: </v>
      </c>
      <c r="C5" s="423">
        <f>'Version Control'!$C$5</f>
        <v>41842</v>
      </c>
      <c r="E5" s="82" t="s">
        <v>6</v>
      </c>
      <c r="F5" s="85"/>
      <c r="H5" s="109"/>
    </row>
    <row r="6" spans="2:8" ht="18" thickBot="1" x14ac:dyDescent="0.35">
      <c r="B6" s="425" t="str">
        <f>'Version Control'!$B$6</f>
        <v>Tab Name:</v>
      </c>
      <c r="C6" s="556" t="str">
        <f ca="1">MID(CELL("filename",B1), FIND("]", CELL("filename", B1))+ 1, 255)</f>
        <v>Volume</v>
      </c>
      <c r="E6" s="154" t="s">
        <v>141</v>
      </c>
      <c r="F6" s="155" t="s">
        <v>102</v>
      </c>
      <c r="H6" s="109"/>
    </row>
    <row r="7" spans="2:8" ht="33" x14ac:dyDescent="0.25">
      <c r="B7" s="557" t="str">
        <f>'Version Control'!$B$7</f>
        <v>File Name:</v>
      </c>
      <c r="C7" s="558" t="str">
        <f ca="1">'Version Control'!$C$7</f>
        <v>Residential Refrigerator-Freezer Appendix A – v1.0.xlsx</v>
      </c>
      <c r="E7" s="156" t="s">
        <v>142</v>
      </c>
      <c r="F7" s="152">
        <v>1.47</v>
      </c>
      <c r="H7" s="109"/>
    </row>
    <row r="8" spans="2:8" ht="17.25" thickBot="1" x14ac:dyDescent="0.35">
      <c r="B8" s="427" t="str">
        <f>'Version Control'!$B$8</f>
        <v xml:space="preserve">Test Completion Date: </v>
      </c>
      <c r="C8" s="424" t="str">
        <f>'Version Control'!$C$8</f>
        <v>[MM/DD/YYYY]</v>
      </c>
      <c r="E8" s="157" t="s">
        <v>74</v>
      </c>
      <c r="F8" s="170">
        <v>1</v>
      </c>
      <c r="H8" s="109"/>
    </row>
    <row r="9" spans="2:8" x14ac:dyDescent="0.25">
      <c r="E9" s="157" t="s">
        <v>71</v>
      </c>
      <c r="F9" s="151">
        <v>1.76</v>
      </c>
      <c r="H9" s="109"/>
    </row>
    <row r="10" spans="2:8" ht="17.25" thickBot="1" x14ac:dyDescent="0.3">
      <c r="E10" s="159" t="s">
        <v>72</v>
      </c>
      <c r="F10" s="153">
        <v>1.76</v>
      </c>
      <c r="H10" s="109"/>
    </row>
    <row r="11" spans="2:8" ht="18" thickBot="1" x14ac:dyDescent="0.3">
      <c r="B11" s="537" t="s">
        <v>134</v>
      </c>
      <c r="C11" s="85"/>
      <c r="E11" s="677" t="s">
        <v>467</v>
      </c>
      <c r="F11" s="677"/>
      <c r="H11" s="109"/>
    </row>
    <row r="12" spans="2:8" ht="17.25" customHeight="1" thickBot="1" x14ac:dyDescent="0.3">
      <c r="B12" s="548" t="s">
        <v>135</v>
      </c>
      <c r="C12" s="241"/>
      <c r="E12" s="678"/>
      <c r="F12" s="678"/>
      <c r="H12" s="109"/>
    </row>
    <row r="13" spans="2:8" ht="17.25" thickBot="1" x14ac:dyDescent="0.3">
      <c r="B13" s="119"/>
      <c r="C13" s="119"/>
      <c r="H13" s="109"/>
    </row>
    <row r="14" spans="2:8" ht="18" thickBot="1" x14ac:dyDescent="0.3">
      <c r="B14" s="45" t="s">
        <v>133</v>
      </c>
      <c r="C14" s="46"/>
      <c r="D14" s="47"/>
      <c r="E14" s="62"/>
      <c r="F14" s="62"/>
      <c r="H14" s="109"/>
    </row>
    <row r="15" spans="2:8" ht="17.25" x14ac:dyDescent="0.25">
      <c r="B15" s="234"/>
      <c r="C15" s="681" t="s">
        <v>297</v>
      </c>
      <c r="D15" s="682"/>
      <c r="E15" s="136"/>
      <c r="F15" s="136"/>
      <c r="H15" s="109"/>
    </row>
    <row r="16" spans="2:8" x14ac:dyDescent="0.25">
      <c r="B16" s="167" t="s">
        <v>122</v>
      </c>
      <c r="C16" s="683"/>
      <c r="D16" s="684"/>
      <c r="E16" s="136"/>
      <c r="F16" s="136"/>
      <c r="H16" s="109"/>
    </row>
    <row r="17" spans="1:8" x14ac:dyDescent="0.25">
      <c r="B17" s="167" t="s">
        <v>72</v>
      </c>
      <c r="C17" s="683"/>
      <c r="D17" s="684"/>
      <c r="E17" s="136"/>
      <c r="F17" s="136"/>
      <c r="H17" s="109"/>
    </row>
    <row r="18" spans="1:8" x14ac:dyDescent="0.25">
      <c r="B18" s="167" t="s">
        <v>299</v>
      </c>
      <c r="C18" s="673">
        <f>IF(AND(C23="Fresh Food",C24="Fresh Food"),C16+D23+D24,IF(AND(C23="Fresh Food",C24&lt;&gt;"Fresh Food"),C16+D23,IF(AND(C23&lt;&gt;"Fresh Food",C24="Fresh Food"),C16+D24,C16)))</f>
        <v>0</v>
      </c>
      <c r="D18" s="674"/>
      <c r="E18" s="136"/>
      <c r="F18" s="136"/>
      <c r="H18" s="109"/>
    </row>
    <row r="19" spans="1:8" x14ac:dyDescent="0.25">
      <c r="B19" s="166" t="s">
        <v>300</v>
      </c>
      <c r="C19" s="673">
        <f>IF(AND(C23="Freezer",C24="Freezer"),C17+D23+D24,IF(AND(C23="Freezer",C24&lt;&gt;"Freezer"),C17+D23,IF(AND(C23&lt;&gt;"Freezer",C24="Freezer"),C17+D24,C17)))</f>
        <v>0</v>
      </c>
      <c r="D19" s="674"/>
      <c r="E19" s="136"/>
      <c r="F19" s="136"/>
      <c r="H19" s="109"/>
    </row>
    <row r="20" spans="1:8" x14ac:dyDescent="0.25">
      <c r="B20" s="167" t="s">
        <v>301</v>
      </c>
      <c r="C20" s="673">
        <f>SUM(C18:C19)</f>
        <v>0</v>
      </c>
      <c r="D20" s="674"/>
      <c r="E20" s="136"/>
      <c r="F20" s="136"/>
      <c r="H20" s="109"/>
    </row>
    <row r="21" spans="1:8" ht="17.25" x14ac:dyDescent="0.25">
      <c r="B21" s="148"/>
      <c r="C21" s="679" t="s">
        <v>298</v>
      </c>
      <c r="D21" s="680"/>
      <c r="E21" s="136"/>
      <c r="F21" s="136"/>
      <c r="H21" s="109"/>
    </row>
    <row r="22" spans="1:8" ht="17.25" x14ac:dyDescent="0.25">
      <c r="B22" s="148"/>
      <c r="C22" s="172" t="s">
        <v>292</v>
      </c>
      <c r="D22" s="173" t="s">
        <v>293</v>
      </c>
      <c r="E22" s="136"/>
      <c r="F22" s="136"/>
      <c r="H22" s="109"/>
    </row>
    <row r="23" spans="1:8" x14ac:dyDescent="0.25">
      <c r="B23" s="199" t="s">
        <v>295</v>
      </c>
      <c r="C23" s="171"/>
      <c r="D23" s="162"/>
      <c r="E23" s="136"/>
      <c r="F23" s="136"/>
      <c r="H23" s="109"/>
    </row>
    <row r="24" spans="1:8" x14ac:dyDescent="0.25">
      <c r="B24" s="199" t="s">
        <v>296</v>
      </c>
      <c r="C24" s="171"/>
      <c r="D24" s="162"/>
      <c r="E24" s="136"/>
      <c r="F24" s="136"/>
      <c r="H24" s="109"/>
    </row>
    <row r="25" spans="1:8" x14ac:dyDescent="0.25">
      <c r="B25" s="160"/>
      <c r="C25" s="136"/>
      <c r="D25" s="105"/>
      <c r="E25" s="136"/>
      <c r="F25" s="136"/>
      <c r="H25" s="109"/>
    </row>
    <row r="26" spans="1:8" x14ac:dyDescent="0.25">
      <c r="B26" s="235" t="s">
        <v>185</v>
      </c>
      <c r="C26" s="673" t="str">
        <f>IF(ISBLANK('General Info &amp; Test Results'!C25),"error",INDEX(F7:F10,MATCH('General Info &amp; Test Results'!C25,E7:E10,0)))</f>
        <v>error</v>
      </c>
      <c r="D26" s="674"/>
      <c r="E26" s="136"/>
      <c r="F26" s="136"/>
      <c r="H26" s="109"/>
    </row>
    <row r="27" spans="1:8" ht="17.25" thickBot="1" x14ac:dyDescent="0.3">
      <c r="B27" s="116" t="s">
        <v>121</v>
      </c>
      <c r="C27" s="675" t="e">
        <f>C18+(C19*C26)</f>
        <v>#VALUE!</v>
      </c>
      <c r="D27" s="676"/>
      <c r="E27" s="136"/>
      <c r="F27" s="136"/>
      <c r="H27" s="109"/>
    </row>
    <row r="28" spans="1:8" x14ac:dyDescent="0.25">
      <c r="H28" s="109"/>
    </row>
    <row r="29" spans="1:8" x14ac:dyDescent="0.25">
      <c r="A29" s="109"/>
      <c r="B29" s="109"/>
      <c r="C29" s="109"/>
      <c r="D29" s="109"/>
      <c r="E29" s="109"/>
      <c r="F29" s="109"/>
      <c r="G29" s="109"/>
      <c r="H29" s="109"/>
    </row>
  </sheetData>
  <sheetProtection password="CB1A" sheet="1" objects="1" scenarios="1" selectLockedCells="1"/>
  <mergeCells count="11">
    <mergeCell ref="B2:C2"/>
    <mergeCell ref="C26:D26"/>
    <mergeCell ref="C27:D27"/>
    <mergeCell ref="E11:F12"/>
    <mergeCell ref="C21:D21"/>
    <mergeCell ref="C15:D15"/>
    <mergeCell ref="C16:D16"/>
    <mergeCell ref="C17:D17"/>
    <mergeCell ref="C18:D18"/>
    <mergeCell ref="C19:D19"/>
    <mergeCell ref="C20:D20"/>
  </mergeCells>
  <conditionalFormatting sqref="C24:D24">
    <cfRule type="expression" dxfId="24" priority="2" stopIfTrue="1">
      <formula>AND(Aux_Comp_Y_N&lt;&gt;2)</formula>
    </cfRule>
  </conditionalFormatting>
  <conditionalFormatting sqref="C23:D23">
    <cfRule type="expression" dxfId="23" priority="1" stopIfTrue="1">
      <formula>OR(Aux_Comp_Y_N&lt;1,Aux_Comp_Y_N="Other")</formula>
    </cfRule>
  </conditionalFormatting>
  <dataValidations count="1">
    <dataValidation type="list" showInputMessage="1" showErrorMessage="1" sqref="C23:C24">
      <formula1>FF_FR</formula1>
    </dataValidation>
  </dataValidations>
  <hyperlinks>
    <hyperlink ref="E2" location="Instructions!C33" display="Back to Instructions tab"/>
  </hyperlinks>
  <printOptions horizontalCentered="1"/>
  <pageMargins left="0.25" right="0.25" top="0.75" bottom="0.25" header="0.3" footer="0.3"/>
  <pageSetup orientation="landscape"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Template/Example</Document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E19C18-B22C-4946-8476-9D293B0A63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FDA2E1-4A6A-484B-80CA-ABF8787066A1}">
  <ds:schemaRefs>
    <ds:schemaRef ds:uri="http://purl.org/dc/elements/1.1/"/>
    <ds:schemaRef ds:uri="fa504290-48b0-421f-a269-8aa9478176e6"/>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79DBCCDE-ABFB-41E1-B1EB-9FCCA252B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26</vt:i4>
      </vt:variant>
    </vt:vector>
  </HeadingPairs>
  <TitlesOfParts>
    <vt:vector size="44" baseType="lpstr">
      <vt:lpstr>Instructions</vt:lpstr>
      <vt:lpstr>Volume Data</vt:lpstr>
      <vt:lpstr>ASH-OFF Data 1</vt:lpstr>
      <vt:lpstr>ASH-OFF Data 2</vt:lpstr>
      <vt:lpstr>ASH-ON Data 1</vt:lpstr>
      <vt:lpstr>ASH-ON Data 2</vt:lpstr>
      <vt:lpstr>General Info &amp; Test Results</vt:lpstr>
      <vt:lpstr>Setup &amp; Instrumentation</vt:lpstr>
      <vt:lpstr>Volume</vt:lpstr>
      <vt:lpstr>Test Conditions</vt:lpstr>
      <vt:lpstr>Settings</vt:lpstr>
      <vt:lpstr>Energy Calcs (ASH Switch OFF)</vt:lpstr>
      <vt:lpstr>Energy Calcs (ASH Switch ON)</vt:lpstr>
      <vt:lpstr>Photos</vt:lpstr>
      <vt:lpstr>Comments</vt:lpstr>
      <vt:lpstr>Report Sign-Off Block</vt:lpstr>
      <vt:lpstr>Drop-Downs</vt:lpstr>
      <vt:lpstr>Version Control</vt:lpstr>
      <vt:lpstr>ASH</vt:lpstr>
      <vt:lpstr>ASH_Switch</vt:lpstr>
      <vt:lpstr>Aux_Comp</vt:lpstr>
      <vt:lpstr>Aux_Comp_Y_N</vt:lpstr>
      <vt:lpstr>Compact?</vt:lpstr>
      <vt:lpstr>Defrost</vt:lpstr>
      <vt:lpstr>DefrostType</vt:lpstr>
      <vt:lpstr>E_Cycle</vt:lpstr>
      <vt:lpstr>E_Cycle_OFF</vt:lpstr>
      <vt:lpstr>E_Cycle_ON</vt:lpstr>
      <vt:lpstr>FF_FR</vt:lpstr>
      <vt:lpstr>FRZ_Comp_Temp</vt:lpstr>
      <vt:lpstr>'Energy Calcs (ASH Switch OFF)'!Print_Area</vt:lpstr>
      <vt:lpstr>'Energy Calcs (ASH Switch ON)'!Print_Area</vt:lpstr>
      <vt:lpstr>'General Info &amp; Test Results'!Print_Area</vt:lpstr>
      <vt:lpstr>Photos!Print_Area</vt:lpstr>
      <vt:lpstr>Settings!Print_Area</vt:lpstr>
      <vt:lpstr>'Test Conditions'!Print_Area</vt:lpstr>
      <vt:lpstr>Volume!Print_Area</vt:lpstr>
      <vt:lpstr>Product_Class</vt:lpstr>
      <vt:lpstr>Product_Type</vt:lpstr>
      <vt:lpstr>RefrigeratorTypes</vt:lpstr>
      <vt:lpstr>Steady_state_Condition</vt:lpstr>
      <vt:lpstr>Temp_Set</vt:lpstr>
      <vt:lpstr>VASH</vt:lpstr>
      <vt:lpstr>Yes_No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 Refrigerator-Freezer_Appendix A – v1.0</dc:title>
  <dc:creator>Mark Carlisle</dc:creator>
  <cp:lastModifiedBy>Mark Carlisle</cp:lastModifiedBy>
  <dcterms:created xsi:type="dcterms:W3CDTF">2013-02-19T16:53:03Z</dcterms:created>
  <dcterms:modified xsi:type="dcterms:W3CDTF">2014-07-22T18:02:23Z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